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8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0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1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4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5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 tabRatio="778" activeTab="1"/>
  </bookViews>
  <sheets>
    <sheet name="2569-บิลค่าไฟฟ้า" sheetId="6" r:id="rId1"/>
    <sheet name="กราฟ68-69 มหาวิทยาลัยแม่โจ้" sheetId="7" r:id="rId2"/>
    <sheet name="กราฟ68-69 คณะสัตวศาสตร์" sheetId="11" r:id="rId3"/>
    <sheet name="กราฟ68-69 พลังงานทดแทน" sheetId="12" r:id="rId4"/>
    <sheet name="กราฟ68-69 โครงการแปรรูป" sheetId="13" r:id="rId5"/>
    <sheet name="กราฟ68-69 โครงการพัฒนา 907 ไร่" sheetId="14" r:id="rId6"/>
    <sheet name="กราฟ68-69  โครงการพัฒนาบ้านโปง" sheetId="15" r:id="rId7"/>
    <sheet name="กราฟ68-69เรือนเพาะพันธุ์กัญชา" sheetId="23" r:id="rId8"/>
    <sheet name="กราฟ68-69 โรงสูบน้ำศรีบุญเรือน" sheetId="16" r:id="rId9"/>
    <sheet name="กราฟ68-69 หมู่ 6 ตำบลป่าไผ่" sheetId="17" r:id="rId10"/>
    <sheet name="กราฟ68-69 ฟาร์มพร้าว" sheetId="18" r:id="rId11"/>
    <sheet name="กราฟ68-69 แม่โจ้-แพร่" sheetId="19" r:id="rId12"/>
    <sheet name="กราฟ68-69 ศูนย์ประสานงาน แพร่" sheetId="20" r:id="rId13"/>
    <sheet name="กราฟ68-69 แม่โจ้ - ชุมพร (1)" sheetId="21" r:id="rId14"/>
    <sheet name="กราฟ68-69 แม่โจ้ - ชุมพร (2)" sheetId="22" r:id="rId15"/>
    <sheet name="2568-บิลค่าไฟฟ้า" sheetId="57" r:id="rId16"/>
  </sheets>
  <externalReferences>
    <externalReference r:id="rId17"/>
    <externalReference r:id="rId18"/>
    <externalReference r:id="rId19"/>
    <externalReference r:id="rId20"/>
    <externalReference r:id="rId21"/>
  </externalReferences>
  <definedNames>
    <definedName name="_1vg" localSheetId="15">#REF!</definedName>
    <definedName name="_1vg" localSheetId="0">#REF!</definedName>
    <definedName name="_1vg" localSheetId="6">#REF!</definedName>
    <definedName name="_1vg" localSheetId="2">#REF!</definedName>
    <definedName name="_1vg" localSheetId="4">#REF!</definedName>
    <definedName name="_1vg" localSheetId="5">#REF!</definedName>
    <definedName name="_1vg" localSheetId="3">#REF!</definedName>
    <definedName name="_1vg" localSheetId="10">#REF!</definedName>
    <definedName name="_1vg" localSheetId="13">#REF!</definedName>
    <definedName name="_1vg" localSheetId="14">#REF!</definedName>
    <definedName name="_1vg" localSheetId="11">#REF!</definedName>
    <definedName name="_1vg" localSheetId="8">#REF!</definedName>
    <definedName name="_1vg" localSheetId="12">#REF!</definedName>
    <definedName name="_1vg" localSheetId="9">#REF!</definedName>
    <definedName name="_1vg" localSheetId="7">#REF!</definedName>
    <definedName name="_1vg">#REF!</definedName>
    <definedName name="_xlnm._FilterDatabase" localSheetId="15" hidden="1">'2568-บิลค่าไฟฟ้า'!$A$3:$M$3</definedName>
    <definedName name="_xlnm._FilterDatabase" localSheetId="0" hidden="1">'2569-บิลค่าไฟฟ้า'!$A$3:$M$3</definedName>
    <definedName name="_Flu40">50</definedName>
    <definedName name="_sss2" localSheetId="15">[1]DATA!#REF!</definedName>
    <definedName name="_sss2" localSheetId="0">[1]DATA!#REF!</definedName>
    <definedName name="_sss2" localSheetId="6">[1]DATA!#REF!</definedName>
    <definedName name="_sss2" localSheetId="2">[1]DATA!#REF!</definedName>
    <definedName name="_sss2" localSheetId="4">[1]DATA!#REF!</definedName>
    <definedName name="_sss2" localSheetId="5">[1]DATA!#REF!</definedName>
    <definedName name="_sss2" localSheetId="3">[1]DATA!#REF!</definedName>
    <definedName name="_sss2" localSheetId="10">[1]DATA!#REF!</definedName>
    <definedName name="_sss2" localSheetId="13">[1]DATA!#REF!</definedName>
    <definedName name="_sss2" localSheetId="14">[1]DATA!#REF!</definedName>
    <definedName name="_sss2" localSheetId="11">[1]DATA!#REF!</definedName>
    <definedName name="_sss2" localSheetId="8">[1]DATA!#REF!</definedName>
    <definedName name="_sss2" localSheetId="12">[1]DATA!#REF!</definedName>
    <definedName name="_sss2" localSheetId="9">[1]DATA!#REF!</definedName>
    <definedName name="_sss2" localSheetId="7">[1]DATA!#REF!</definedName>
    <definedName name="_sss2">[1]DATA!#REF!</definedName>
    <definedName name="_sss4" localSheetId="15">[1]RE_DATA!#REF!</definedName>
    <definedName name="_sss4" localSheetId="0">[1]RE_DATA!#REF!</definedName>
    <definedName name="_sss4" localSheetId="6">[1]RE_DATA!#REF!</definedName>
    <definedName name="_sss4" localSheetId="2">[1]RE_DATA!#REF!</definedName>
    <definedName name="_sss4" localSheetId="4">[1]RE_DATA!#REF!</definedName>
    <definedName name="_sss4" localSheetId="5">[1]RE_DATA!#REF!</definedName>
    <definedName name="_sss4" localSheetId="3">[1]RE_DATA!#REF!</definedName>
    <definedName name="_sss4" localSheetId="10">[1]RE_DATA!#REF!</definedName>
    <definedName name="_sss4" localSheetId="13">[1]RE_DATA!#REF!</definedName>
    <definedName name="_sss4" localSheetId="14">[1]RE_DATA!#REF!</definedName>
    <definedName name="_sss4" localSheetId="11">[1]RE_DATA!#REF!</definedName>
    <definedName name="_sss4" localSheetId="8">[1]RE_DATA!#REF!</definedName>
    <definedName name="_sss4" localSheetId="12">[1]RE_DATA!#REF!</definedName>
    <definedName name="_sss4" localSheetId="9">[1]RE_DATA!#REF!</definedName>
    <definedName name="_sss4" localSheetId="7">[1]RE_DATA!#REF!</definedName>
    <definedName name="_sss4">[1]RE_DATA!#REF!</definedName>
    <definedName name="af_flu" localSheetId="15">#REF!</definedName>
    <definedName name="af_flu" localSheetId="0">#REF!</definedName>
    <definedName name="af_flu" localSheetId="6">#REF!</definedName>
    <definedName name="af_flu" localSheetId="2">#REF!</definedName>
    <definedName name="af_flu" localSheetId="4">#REF!</definedName>
    <definedName name="af_flu" localSheetId="5">#REF!</definedName>
    <definedName name="af_flu" localSheetId="3">#REF!</definedName>
    <definedName name="af_flu" localSheetId="10">#REF!</definedName>
    <definedName name="af_flu" localSheetId="13">#REF!</definedName>
    <definedName name="af_flu" localSheetId="14">#REF!</definedName>
    <definedName name="af_flu" localSheetId="11">#REF!</definedName>
    <definedName name="af_flu" localSheetId="8">#REF!</definedName>
    <definedName name="af_flu" localSheetId="12">#REF!</definedName>
    <definedName name="af_flu" localSheetId="9">#REF!</definedName>
    <definedName name="af_flu" localSheetId="7">#REF!</definedName>
    <definedName name="af_flu">#REF!</definedName>
    <definedName name="Baht" localSheetId="15">#REF!</definedName>
    <definedName name="Baht" localSheetId="0">#REF!</definedName>
    <definedName name="Baht" localSheetId="6">#REF!</definedName>
    <definedName name="Baht" localSheetId="2">#REF!</definedName>
    <definedName name="Baht" localSheetId="4">#REF!</definedName>
    <definedName name="Baht" localSheetId="5">#REF!</definedName>
    <definedName name="Baht" localSheetId="3">#REF!</definedName>
    <definedName name="Baht" localSheetId="10">#REF!</definedName>
    <definedName name="Baht" localSheetId="13">#REF!</definedName>
    <definedName name="Baht" localSheetId="14">#REF!</definedName>
    <definedName name="Baht" localSheetId="11">#REF!</definedName>
    <definedName name="Baht" localSheetId="8">#REF!</definedName>
    <definedName name="Baht" localSheetId="12">#REF!</definedName>
    <definedName name="Baht" localSheetId="9">#REF!</definedName>
    <definedName name="Baht" localSheetId="7">#REF!</definedName>
    <definedName name="Baht">#REF!</definedName>
    <definedName name="be_flu" localSheetId="15">#REF!</definedName>
    <definedName name="be_flu" localSheetId="0">#REF!</definedName>
    <definedName name="be_flu" localSheetId="6">#REF!</definedName>
    <definedName name="be_flu" localSheetId="2">#REF!</definedName>
    <definedName name="be_flu" localSheetId="4">#REF!</definedName>
    <definedName name="be_flu" localSheetId="5">#REF!</definedName>
    <definedName name="be_flu" localSheetId="3">#REF!</definedName>
    <definedName name="be_flu" localSheetId="10">#REF!</definedName>
    <definedName name="be_flu" localSheetId="13">#REF!</definedName>
    <definedName name="be_flu" localSheetId="14">#REF!</definedName>
    <definedName name="be_flu" localSheetId="11">#REF!</definedName>
    <definedName name="be_flu" localSheetId="8">#REF!</definedName>
    <definedName name="be_flu" localSheetId="12">#REF!</definedName>
    <definedName name="be_flu" localSheetId="9">#REF!</definedName>
    <definedName name="be_flu" localSheetId="7">#REF!</definedName>
    <definedName name="be_flu">#REF!</definedName>
    <definedName name="c_watt" localSheetId="15">#REF!</definedName>
    <definedName name="c_watt" localSheetId="0">#REF!</definedName>
    <definedName name="c_watt" localSheetId="6">#REF!</definedName>
    <definedName name="c_watt" localSheetId="2">#REF!</definedName>
    <definedName name="c_watt" localSheetId="4">#REF!</definedName>
    <definedName name="c_watt" localSheetId="5">#REF!</definedName>
    <definedName name="c_watt" localSheetId="3">#REF!</definedName>
    <definedName name="c_watt" localSheetId="10">#REF!</definedName>
    <definedName name="c_watt" localSheetId="13">#REF!</definedName>
    <definedName name="c_watt" localSheetId="14">#REF!</definedName>
    <definedName name="c_watt" localSheetId="11">#REF!</definedName>
    <definedName name="c_watt" localSheetId="8">#REF!</definedName>
    <definedName name="c_watt" localSheetId="12">#REF!</definedName>
    <definedName name="c_watt" localSheetId="9">#REF!</definedName>
    <definedName name="c_watt" localSheetId="7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15">[3]!hhind</definedName>
    <definedName name="hhind" localSheetId="0">[3]!hhind</definedName>
    <definedName name="hhind" localSheetId="6">[3]!hhind</definedName>
    <definedName name="hhind" localSheetId="2">[3]!hhind</definedName>
    <definedName name="hhind" localSheetId="4">[3]!hhind</definedName>
    <definedName name="hhind" localSheetId="5">[3]!hhind</definedName>
    <definedName name="hhind" localSheetId="3">[3]!hhind</definedName>
    <definedName name="hhind" localSheetId="10">[3]!hhind</definedName>
    <definedName name="hhind" localSheetId="13">[3]!hhind</definedName>
    <definedName name="hhind" localSheetId="14">[3]!hhind</definedName>
    <definedName name="hhind" localSheetId="11">[3]!hhind</definedName>
    <definedName name="hhind" localSheetId="8">[3]!hhind</definedName>
    <definedName name="hhind" localSheetId="12">[3]!hhind</definedName>
    <definedName name="hhind" localSheetId="9">[3]!hhind</definedName>
    <definedName name="hhind" localSheetId="7">[3]!hhind</definedName>
    <definedName name="hhind">[3]!hhind</definedName>
    <definedName name="HideDataBOQ" localSheetId="15">#REF!</definedName>
    <definedName name="HideDataBOQ" localSheetId="0">#REF!</definedName>
    <definedName name="HideDataBOQ" localSheetId="6">#REF!</definedName>
    <definedName name="HideDataBOQ" localSheetId="2">#REF!</definedName>
    <definedName name="HideDataBOQ" localSheetId="4">#REF!</definedName>
    <definedName name="HideDataBOQ" localSheetId="5">#REF!</definedName>
    <definedName name="HideDataBOQ" localSheetId="3">#REF!</definedName>
    <definedName name="HideDataBOQ" localSheetId="10">#REF!</definedName>
    <definedName name="HideDataBOQ" localSheetId="13">#REF!</definedName>
    <definedName name="HideDataBOQ" localSheetId="14">#REF!</definedName>
    <definedName name="HideDataBOQ" localSheetId="11">#REF!</definedName>
    <definedName name="HideDataBOQ" localSheetId="8">#REF!</definedName>
    <definedName name="HideDataBOQ" localSheetId="12">#REF!</definedName>
    <definedName name="HideDataBOQ" localSheetId="9">#REF!</definedName>
    <definedName name="HideDataBOQ" localSheetId="7">#REF!</definedName>
    <definedName name="HideDataBOQ">#REF!</definedName>
    <definedName name="High_lf" localSheetId="15">[1]DATA!#REF!</definedName>
    <definedName name="High_lf" localSheetId="0">[1]DATA!#REF!</definedName>
    <definedName name="High_lf" localSheetId="6">[1]DATA!#REF!</definedName>
    <definedName name="High_lf" localSheetId="2">[1]DATA!#REF!</definedName>
    <definedName name="High_lf" localSheetId="4">[1]DATA!#REF!</definedName>
    <definedName name="High_lf" localSheetId="5">[1]DATA!#REF!</definedName>
    <definedName name="High_lf" localSheetId="3">[1]DATA!#REF!</definedName>
    <definedName name="High_lf" localSheetId="10">[1]DATA!#REF!</definedName>
    <definedName name="High_lf" localSheetId="13">[1]DATA!#REF!</definedName>
    <definedName name="High_lf" localSheetId="14">[1]DATA!#REF!</definedName>
    <definedName name="High_lf" localSheetId="11">[1]DATA!#REF!</definedName>
    <definedName name="High_lf" localSheetId="8">[1]DATA!#REF!</definedName>
    <definedName name="High_lf" localSheetId="12">[1]DATA!#REF!</definedName>
    <definedName name="High_lf" localSheetId="9">[1]DATA!#REF!</definedName>
    <definedName name="High_lf" localSheetId="7">[1]DATA!#REF!</definedName>
    <definedName name="High_lf">[1]DATA!#REF!</definedName>
    <definedName name="i_watt" localSheetId="15">#REF!</definedName>
    <definedName name="i_watt" localSheetId="0">#REF!</definedName>
    <definedName name="i_watt" localSheetId="6">#REF!</definedName>
    <definedName name="i_watt" localSheetId="2">#REF!</definedName>
    <definedName name="i_watt" localSheetId="4">#REF!</definedName>
    <definedName name="i_watt" localSheetId="5">#REF!</definedName>
    <definedName name="i_watt" localSheetId="3">#REF!</definedName>
    <definedName name="i_watt" localSheetId="10">#REF!</definedName>
    <definedName name="i_watt" localSheetId="13">#REF!</definedName>
    <definedName name="i_watt" localSheetId="14">#REF!</definedName>
    <definedName name="i_watt" localSheetId="11">#REF!</definedName>
    <definedName name="i_watt" localSheetId="8">#REF!</definedName>
    <definedName name="i_watt" localSheetId="12">#REF!</definedName>
    <definedName name="i_watt" localSheetId="9">#REF!</definedName>
    <definedName name="i_watt" localSheetId="7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15">[1]RE_DATA!#REF!</definedName>
    <definedName name="L.F." localSheetId="0">[1]RE_DATA!#REF!</definedName>
    <definedName name="L.F." localSheetId="6">[1]RE_DATA!#REF!</definedName>
    <definedName name="L.F." localSheetId="2">[1]RE_DATA!#REF!</definedName>
    <definedName name="L.F." localSheetId="4">[1]RE_DATA!#REF!</definedName>
    <definedName name="L.F." localSheetId="5">[1]RE_DATA!#REF!</definedName>
    <definedName name="L.F." localSheetId="3">[1]RE_DATA!#REF!</definedName>
    <definedName name="L.F." localSheetId="10">[1]RE_DATA!#REF!</definedName>
    <definedName name="L.F." localSheetId="13">[1]RE_DATA!#REF!</definedName>
    <definedName name="L.F." localSheetId="14">[1]RE_DATA!#REF!</definedName>
    <definedName name="L.F." localSheetId="11">[1]RE_DATA!#REF!</definedName>
    <definedName name="L.F." localSheetId="8">[1]RE_DATA!#REF!</definedName>
    <definedName name="L.F." localSheetId="12">[1]RE_DATA!#REF!</definedName>
    <definedName name="L.F." localSheetId="9">[1]RE_DATA!#REF!</definedName>
    <definedName name="L.F." localSheetId="7">[1]RE_DATA!#REF!</definedName>
    <definedName name="L.F.">[1]RE_DATA!#REF!</definedName>
    <definedName name="l_mainair" localSheetId="15">'[2]eirr-a (บท4)'!#REF!</definedName>
    <definedName name="l_mainair" localSheetId="0">'[2]eirr-a (บท4)'!#REF!</definedName>
    <definedName name="l_mainair" localSheetId="6">'[2]eirr-a (บท4)'!#REF!</definedName>
    <definedName name="l_mainair" localSheetId="2">'[2]eirr-a (บท4)'!#REF!</definedName>
    <definedName name="l_mainair" localSheetId="4">'[2]eirr-a (บท4)'!#REF!</definedName>
    <definedName name="l_mainair" localSheetId="5">'[2]eirr-a (บท4)'!#REF!</definedName>
    <definedName name="l_mainair" localSheetId="3">'[2]eirr-a (บท4)'!#REF!</definedName>
    <definedName name="l_mainair" localSheetId="10">'[2]eirr-a (บท4)'!#REF!</definedName>
    <definedName name="l_mainair" localSheetId="13">'[2]eirr-a (บท4)'!#REF!</definedName>
    <definedName name="l_mainair" localSheetId="14">'[2]eirr-a (บท4)'!#REF!</definedName>
    <definedName name="l_mainair" localSheetId="11">'[2]eirr-a (บท4)'!#REF!</definedName>
    <definedName name="l_mainair" localSheetId="8">'[2]eirr-a (บท4)'!#REF!</definedName>
    <definedName name="l_mainair" localSheetId="12">'[2]eirr-a (บท4)'!#REF!</definedName>
    <definedName name="l_mainair" localSheetId="9">'[2]eirr-a (บท4)'!#REF!</definedName>
    <definedName name="l_mainair" localSheetId="7">'[2]eirr-a (บท4)'!#REF!</definedName>
    <definedName name="l_mainair">'[2]eirr-a (บท4)'!#REF!</definedName>
    <definedName name="maintain_air4" localSheetId="15">'[2]eirr-a (บท4)'!#REF!</definedName>
    <definedName name="maintain_air4" localSheetId="0">'[2]eirr-a (บท4)'!#REF!</definedName>
    <definedName name="maintain_air4" localSheetId="6">'[2]eirr-a (บท4)'!#REF!</definedName>
    <definedName name="maintain_air4" localSheetId="2">'[2]eirr-a (บท4)'!#REF!</definedName>
    <definedName name="maintain_air4" localSheetId="4">'[2]eirr-a (บท4)'!#REF!</definedName>
    <definedName name="maintain_air4" localSheetId="5">'[2]eirr-a (บท4)'!#REF!</definedName>
    <definedName name="maintain_air4" localSheetId="3">'[2]eirr-a (บท4)'!#REF!</definedName>
    <definedName name="maintain_air4" localSheetId="10">'[2]eirr-a (บท4)'!#REF!</definedName>
    <definedName name="maintain_air4" localSheetId="13">'[2]eirr-a (บท4)'!#REF!</definedName>
    <definedName name="maintain_air4" localSheetId="14">'[2]eirr-a (บท4)'!#REF!</definedName>
    <definedName name="maintain_air4" localSheetId="11">'[2]eirr-a (บท4)'!#REF!</definedName>
    <definedName name="maintain_air4" localSheetId="8">'[2]eirr-a (บท4)'!#REF!</definedName>
    <definedName name="maintain_air4" localSheetId="12">'[2]eirr-a (บท4)'!#REF!</definedName>
    <definedName name="maintain_air4" localSheetId="9">'[2]eirr-a (บท4)'!#REF!</definedName>
    <definedName name="maintain_air4" localSheetId="7">'[2]eirr-a (บท4)'!#REF!</definedName>
    <definedName name="maintain_air4">'[2]eirr-a (บท4)'!#REF!</definedName>
    <definedName name="ohind" localSheetId="15">[3]!ohind</definedName>
    <definedName name="ohind" localSheetId="0">[3]!ohind</definedName>
    <definedName name="ohind" localSheetId="6">[3]!ohind</definedName>
    <definedName name="ohind" localSheetId="2">[3]!ohind</definedName>
    <definedName name="ohind" localSheetId="4">[3]!ohind</definedName>
    <definedName name="ohind" localSheetId="5">[3]!ohind</definedName>
    <definedName name="ohind" localSheetId="3">[3]!ohind</definedName>
    <definedName name="ohind" localSheetId="10">[3]!ohind</definedName>
    <definedName name="ohind" localSheetId="13">[3]!ohind</definedName>
    <definedName name="ohind" localSheetId="14">[3]!ohind</definedName>
    <definedName name="ohind" localSheetId="11">[3]!ohind</definedName>
    <definedName name="ohind" localSheetId="8">[3]!ohind</definedName>
    <definedName name="ohind" localSheetId="12">[3]!ohind</definedName>
    <definedName name="ohind" localSheetId="9">[3]!ohind</definedName>
    <definedName name="ohind" localSheetId="7">[3]!ohind</definedName>
    <definedName name="ohind">[3]!ohind</definedName>
    <definedName name="Peak" localSheetId="15">[1]RE_DATA!#REF!</definedName>
    <definedName name="Peak" localSheetId="0">[1]RE_DATA!#REF!</definedName>
    <definedName name="Peak" localSheetId="6">[1]RE_DATA!#REF!</definedName>
    <definedName name="Peak" localSheetId="2">[1]RE_DATA!#REF!</definedName>
    <definedName name="Peak" localSheetId="4">[1]RE_DATA!#REF!</definedName>
    <definedName name="Peak" localSheetId="5">[1]RE_DATA!#REF!</definedName>
    <definedName name="Peak" localSheetId="3">[1]RE_DATA!#REF!</definedName>
    <definedName name="Peak" localSheetId="10">[1]RE_DATA!#REF!</definedName>
    <definedName name="Peak" localSheetId="13">[1]RE_DATA!#REF!</definedName>
    <definedName name="Peak" localSheetId="14">[1]RE_DATA!#REF!</definedName>
    <definedName name="Peak" localSheetId="11">[1]RE_DATA!#REF!</definedName>
    <definedName name="Peak" localSheetId="8">[1]RE_DATA!#REF!</definedName>
    <definedName name="Peak" localSheetId="12">[1]RE_DATA!#REF!</definedName>
    <definedName name="Peak" localSheetId="9">[1]RE_DATA!#REF!</definedName>
    <definedName name="Peak" localSheetId="7">[1]RE_DATA!#REF!</definedName>
    <definedName name="Peak">[1]RE_DATA!#REF!</definedName>
    <definedName name="_xlnm.Print_Area" localSheetId="0">'2569-บิลค่าไฟฟ้า'!$A$1:$BA$133</definedName>
    <definedName name="_xlnm.Print_Area" localSheetId="6">'กราฟ68-69  โครงการพัฒนาบ้านโปง'!$B$1:$M$59</definedName>
    <definedName name="_xlnm.Print_Area" localSheetId="1">'กราฟ68-69 มหาวิทยาลัยแม่โจ้'!$A$1:$M$43</definedName>
    <definedName name="_xlnm.Print_Titles" localSheetId="15">'2568-บิลค่าไฟฟ้า'!$2:$3</definedName>
    <definedName name="_xlnm.Print_Titles" localSheetId="0">'2569-บิลค่าไฟฟ้า'!$2:$3</definedName>
    <definedName name="save" localSheetId="15">#REF!</definedName>
    <definedName name="save" localSheetId="0">#REF!</definedName>
    <definedName name="save" localSheetId="6">#REF!</definedName>
    <definedName name="save" localSheetId="2">#REF!</definedName>
    <definedName name="save" localSheetId="4">#REF!</definedName>
    <definedName name="save" localSheetId="5">#REF!</definedName>
    <definedName name="save" localSheetId="3">#REF!</definedName>
    <definedName name="save" localSheetId="10">#REF!</definedName>
    <definedName name="save" localSheetId="13">#REF!</definedName>
    <definedName name="save" localSheetId="14">#REF!</definedName>
    <definedName name="save" localSheetId="11">#REF!</definedName>
    <definedName name="save" localSheetId="8">#REF!</definedName>
    <definedName name="save" localSheetId="12">#REF!</definedName>
    <definedName name="save" localSheetId="9">#REF!</definedName>
    <definedName name="save" localSheetId="7">#REF!</definedName>
    <definedName name="save">#REF!</definedName>
    <definedName name="unit">'[2]eirr-a (บท5)'!$G$9</definedName>
    <definedName name="vg0" localSheetId="15">#REF!</definedName>
    <definedName name="vg0" localSheetId="0">#REF!</definedName>
    <definedName name="vg0" localSheetId="6">#REF!</definedName>
    <definedName name="vg0" localSheetId="2">#REF!</definedName>
    <definedName name="vg0" localSheetId="4">#REF!</definedName>
    <definedName name="vg0" localSheetId="5">#REF!</definedName>
    <definedName name="vg0" localSheetId="3">#REF!</definedName>
    <definedName name="vg0" localSheetId="10">#REF!</definedName>
    <definedName name="vg0" localSheetId="13">#REF!</definedName>
    <definedName name="vg0" localSheetId="14">#REF!</definedName>
    <definedName name="vg0" localSheetId="11">#REF!</definedName>
    <definedName name="vg0" localSheetId="8">#REF!</definedName>
    <definedName name="vg0" localSheetId="12">#REF!</definedName>
    <definedName name="vg0" localSheetId="9">#REF!</definedName>
    <definedName name="vg0" localSheetId="7">#REF!</definedName>
    <definedName name="vg0">#REF!</definedName>
    <definedName name="xxx10" localSheetId="15">[4]RE_DATA!#REF!</definedName>
    <definedName name="xxx10" localSheetId="0">[4]RE_DATA!#REF!</definedName>
    <definedName name="xxx10" localSheetId="6">[4]RE_DATA!#REF!</definedName>
    <definedName name="xxx10" localSheetId="2">[4]RE_DATA!#REF!</definedName>
    <definedName name="xxx10" localSheetId="4">[4]RE_DATA!#REF!</definedName>
    <definedName name="xxx10" localSheetId="5">[4]RE_DATA!#REF!</definedName>
    <definedName name="xxx10" localSheetId="3">[4]RE_DATA!#REF!</definedName>
    <definedName name="xxx10" localSheetId="10">[4]RE_DATA!#REF!</definedName>
    <definedName name="xxx10" localSheetId="13">[4]RE_DATA!#REF!</definedName>
    <definedName name="xxx10" localSheetId="14">[4]RE_DATA!#REF!</definedName>
    <definedName name="xxx10" localSheetId="11">[4]RE_DATA!#REF!</definedName>
    <definedName name="xxx10" localSheetId="8">[4]RE_DATA!#REF!</definedName>
    <definedName name="xxx10" localSheetId="12">[4]RE_DATA!#REF!</definedName>
    <definedName name="xxx10" localSheetId="9">[4]RE_DATA!#REF!</definedName>
    <definedName name="xxx10" localSheetId="7">[4]RE_DATA!#REF!</definedName>
    <definedName name="xxx10">[4]RE_DATA!#REF!</definedName>
    <definedName name="xxx14" localSheetId="15">[4]RE_DATA!#REF!</definedName>
    <definedName name="xxx14" localSheetId="0">[4]RE_DATA!#REF!</definedName>
    <definedName name="xxx14" localSheetId="6">[4]RE_DATA!#REF!</definedName>
    <definedName name="xxx14" localSheetId="2">[4]RE_DATA!#REF!</definedName>
    <definedName name="xxx14" localSheetId="4">[4]RE_DATA!#REF!</definedName>
    <definedName name="xxx14" localSheetId="5">[4]RE_DATA!#REF!</definedName>
    <definedName name="xxx14" localSheetId="3">[4]RE_DATA!#REF!</definedName>
    <definedName name="xxx14" localSheetId="10">[4]RE_DATA!#REF!</definedName>
    <definedName name="xxx14" localSheetId="13">[4]RE_DATA!#REF!</definedName>
    <definedName name="xxx14" localSheetId="14">[4]RE_DATA!#REF!</definedName>
    <definedName name="xxx14" localSheetId="11">[4]RE_DATA!#REF!</definedName>
    <definedName name="xxx14" localSheetId="8">[4]RE_DATA!#REF!</definedName>
    <definedName name="xxx14" localSheetId="12">[4]RE_DATA!#REF!</definedName>
    <definedName name="xxx14" localSheetId="9">[4]RE_DATA!#REF!</definedName>
    <definedName name="xxx14" localSheetId="7">[4]RE_DATA!#REF!</definedName>
    <definedName name="xxx14">[4]RE_DATA!#REF!</definedName>
    <definedName name="xxx6" localSheetId="15">[4]DATA!#REF!</definedName>
    <definedName name="xxx6" localSheetId="0">[4]DATA!#REF!</definedName>
    <definedName name="xxx6" localSheetId="6">[4]DATA!#REF!</definedName>
    <definedName name="xxx6" localSheetId="2">[4]DATA!#REF!</definedName>
    <definedName name="xxx6" localSheetId="4">[4]DATA!#REF!</definedName>
    <definedName name="xxx6" localSheetId="5">[4]DATA!#REF!</definedName>
    <definedName name="xxx6" localSheetId="3">[4]DATA!#REF!</definedName>
    <definedName name="xxx6" localSheetId="10">[4]DATA!#REF!</definedName>
    <definedName name="xxx6" localSheetId="13">[4]DATA!#REF!</definedName>
    <definedName name="xxx6" localSheetId="14">[4]DATA!#REF!</definedName>
    <definedName name="xxx6" localSheetId="11">[4]DATA!#REF!</definedName>
    <definedName name="xxx6" localSheetId="8">[4]DATA!#REF!</definedName>
    <definedName name="xxx6" localSheetId="12">[4]DATA!#REF!</definedName>
    <definedName name="xxx6" localSheetId="9">[4]DATA!#REF!</definedName>
    <definedName name="xxx6" localSheetId="7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57" l="1"/>
  <c r="BF63" i="57"/>
  <c r="BE63" i="57"/>
  <c r="BD63" i="57"/>
  <c r="BC63" i="57"/>
  <c r="BB63" i="57"/>
  <c r="BA63" i="57"/>
  <c r="AZ63" i="57"/>
  <c r="AW63" i="57"/>
  <c r="AV63" i="57"/>
  <c r="AS63" i="57"/>
  <c r="AR63" i="57"/>
  <c r="AO63" i="57"/>
  <c r="AN63" i="57"/>
  <c r="AK63" i="57"/>
  <c r="AJ63" i="57"/>
  <c r="AG63" i="57"/>
  <c r="AF63" i="57"/>
  <c r="AC63" i="57"/>
  <c r="AB63" i="57"/>
  <c r="Y63" i="57"/>
  <c r="X63" i="57"/>
  <c r="U63" i="57"/>
  <c r="T63" i="57"/>
  <c r="Q63" i="57"/>
  <c r="P63" i="57"/>
  <c r="M63" i="57"/>
  <c r="L63" i="57"/>
  <c r="I63" i="57"/>
  <c r="H63" i="57"/>
  <c r="E63" i="57"/>
  <c r="D63" i="57"/>
  <c r="AY62" i="57"/>
  <c r="AX62" i="57"/>
  <c r="AU62" i="57"/>
  <c r="AT62" i="57"/>
  <c r="AQ62" i="57"/>
  <c r="AP62" i="57"/>
  <c r="AM62" i="57"/>
  <c r="AL62" i="57"/>
  <c r="AI62" i="57"/>
  <c r="AH62" i="57"/>
  <c r="AE62" i="57"/>
  <c r="AD62" i="57"/>
  <c r="AA62" i="57"/>
  <c r="Z62" i="57"/>
  <c r="W62" i="57"/>
  <c r="V62" i="57"/>
  <c r="S62" i="57"/>
  <c r="R62" i="57"/>
  <c r="O62" i="57"/>
  <c r="N62" i="57"/>
  <c r="K62" i="57"/>
  <c r="J62" i="57"/>
  <c r="G62" i="57"/>
  <c r="F62" i="57"/>
  <c r="AY61" i="57"/>
  <c r="AX61" i="57"/>
  <c r="AU61" i="57"/>
  <c r="AT61" i="57"/>
  <c r="AQ61" i="57"/>
  <c r="AP61" i="57"/>
  <c r="AM61" i="57"/>
  <c r="AL61" i="57"/>
  <c r="AI61" i="57"/>
  <c r="AH61" i="57"/>
  <c r="AE61" i="57"/>
  <c r="AD61" i="57"/>
  <c r="AA61" i="57"/>
  <c r="Z61" i="57"/>
  <c r="W61" i="57"/>
  <c r="V61" i="57"/>
  <c r="S61" i="57"/>
  <c r="R61" i="57"/>
  <c r="O61" i="57"/>
  <c r="N61" i="57"/>
  <c r="K61" i="57"/>
  <c r="J61" i="57"/>
  <c r="G61" i="57"/>
  <c r="F61" i="57"/>
  <c r="AY60" i="57"/>
  <c r="AX60" i="57"/>
  <c r="AU60" i="57"/>
  <c r="AT60" i="57"/>
  <c r="AQ60" i="57"/>
  <c r="AP60" i="57"/>
  <c r="AM60" i="57"/>
  <c r="AL60" i="57"/>
  <c r="AI60" i="57"/>
  <c r="AH60" i="57"/>
  <c r="AE60" i="57"/>
  <c r="AD60" i="57"/>
  <c r="AA60" i="57"/>
  <c r="Z60" i="57"/>
  <c r="W60" i="57"/>
  <c r="V60" i="57"/>
  <c r="S60" i="57"/>
  <c r="R60" i="57"/>
  <c r="O60" i="57"/>
  <c r="N60" i="57"/>
  <c r="K60" i="57"/>
  <c r="J60" i="57"/>
  <c r="G60" i="57"/>
  <c r="F60" i="57"/>
  <c r="BG58" i="57"/>
  <c r="BF58" i="57"/>
  <c r="BE58" i="57"/>
  <c r="BD58" i="57"/>
  <c r="BC58" i="57"/>
  <c r="BB58" i="57"/>
  <c r="BA58" i="57"/>
  <c r="AZ58" i="57"/>
  <c r="AY58" i="57"/>
  <c r="AX58" i="57"/>
  <c r="AU58" i="57"/>
  <c r="AT58" i="57"/>
  <c r="AQ58" i="57"/>
  <c r="AP58" i="57"/>
  <c r="AM58" i="57"/>
  <c r="AL58" i="57"/>
  <c r="AI58" i="57"/>
  <c r="AH58" i="57"/>
  <c r="AE58" i="57"/>
  <c r="AD58" i="57"/>
  <c r="AA58" i="57"/>
  <c r="Z58" i="57"/>
  <c r="W58" i="57"/>
  <c r="V58" i="57"/>
  <c r="S58" i="57"/>
  <c r="O58" i="57"/>
  <c r="K58" i="57"/>
  <c r="J58" i="57"/>
  <c r="G58" i="57"/>
  <c r="BG56" i="57"/>
  <c r="BF56" i="57"/>
  <c r="BE56" i="57"/>
  <c r="BD56" i="57"/>
  <c r="BC56" i="57"/>
  <c r="BB56" i="57"/>
  <c r="BA56" i="57"/>
  <c r="AZ56" i="57"/>
  <c r="AY56" i="57"/>
  <c r="AX56" i="57"/>
  <c r="AU56" i="57"/>
  <c r="AT56" i="57"/>
  <c r="AQ56" i="57"/>
  <c r="AP56" i="57"/>
  <c r="AM56" i="57"/>
  <c r="AL56" i="57"/>
  <c r="AI56" i="57"/>
  <c r="AH56" i="57"/>
  <c r="AE56" i="57"/>
  <c r="AD56" i="57"/>
  <c r="AA56" i="57"/>
  <c r="Z56" i="57"/>
  <c r="W56" i="57"/>
  <c r="V56" i="57"/>
  <c r="S56" i="57"/>
  <c r="R56" i="57"/>
  <c r="O56" i="57"/>
  <c r="N56" i="57"/>
  <c r="K56" i="57"/>
  <c r="J56" i="57"/>
  <c r="G56" i="57"/>
  <c r="F56" i="57"/>
  <c r="BM45" i="57"/>
  <c r="BG45" i="57"/>
  <c r="BF45" i="57"/>
  <c r="BE45" i="57"/>
  <c r="BD45" i="57"/>
  <c r="BC45" i="57"/>
  <c r="BB45" i="57"/>
  <c r="BA45" i="57"/>
  <c r="AZ45" i="57"/>
  <c r="AW45" i="57"/>
  <c r="AV45" i="57"/>
  <c r="AS45" i="57"/>
  <c r="AR45" i="57"/>
  <c r="AO45" i="57"/>
  <c r="AN45" i="57"/>
  <c r="AK45" i="57"/>
  <c r="AJ45" i="57"/>
  <c r="AG45" i="57"/>
  <c r="AF45" i="57"/>
  <c r="AC45" i="57"/>
  <c r="AB45" i="57"/>
  <c r="Y45" i="57"/>
  <c r="X45" i="57"/>
  <c r="U45" i="57"/>
  <c r="T45" i="57"/>
  <c r="Q45" i="57"/>
  <c r="P45" i="57"/>
  <c r="M45" i="57"/>
  <c r="L45" i="57"/>
  <c r="I45" i="57"/>
  <c r="H45" i="57"/>
  <c r="E45" i="57"/>
  <c r="D45" i="57"/>
  <c r="BM43" i="57"/>
  <c r="BG43" i="57"/>
  <c r="BF43" i="57"/>
  <c r="BE43" i="57"/>
  <c r="BD43" i="57"/>
  <c r="BC43" i="57"/>
  <c r="BB43" i="57"/>
  <c r="BA43" i="57"/>
  <c r="AZ43" i="57"/>
  <c r="AW43" i="57"/>
  <c r="AV43" i="57"/>
  <c r="AS43" i="57"/>
  <c r="AR43" i="57"/>
  <c r="AO43" i="57"/>
  <c r="AN43" i="57"/>
  <c r="AK43" i="57"/>
  <c r="AJ43" i="57"/>
  <c r="AG43" i="57"/>
  <c r="AF43" i="57"/>
  <c r="AC43" i="57"/>
  <c r="AB43" i="57"/>
  <c r="Y43" i="57"/>
  <c r="X43" i="57"/>
  <c r="U43" i="57"/>
  <c r="T43" i="57"/>
  <c r="Q43" i="57"/>
  <c r="P43" i="57"/>
  <c r="M43" i="57"/>
  <c r="L43" i="57"/>
  <c r="I43" i="57"/>
  <c r="H43" i="57"/>
  <c r="E43" i="57"/>
  <c r="D43" i="57"/>
  <c r="AY42" i="57"/>
  <c r="AX42" i="57"/>
  <c r="AU42" i="57"/>
  <c r="AT42" i="57"/>
  <c r="AQ42" i="57"/>
  <c r="AP42" i="57"/>
  <c r="AM42" i="57"/>
  <c r="AL42" i="57"/>
  <c r="AI42" i="57"/>
  <c r="AH42" i="57"/>
  <c r="AE42" i="57"/>
  <c r="AD42" i="57"/>
  <c r="AA42" i="57"/>
  <c r="Z42" i="57"/>
  <c r="W42" i="57"/>
  <c r="V42" i="57"/>
  <c r="S42" i="57"/>
  <c r="R42" i="57"/>
  <c r="O42" i="57"/>
  <c r="N42" i="57"/>
  <c r="K42" i="57"/>
  <c r="J42" i="57"/>
  <c r="G42" i="57"/>
  <c r="F42" i="57"/>
  <c r="AY41" i="57"/>
  <c r="AX41" i="57"/>
  <c r="AU41" i="57"/>
  <c r="AT41" i="57"/>
  <c r="AQ41" i="57"/>
  <c r="AP41" i="57"/>
  <c r="AM41" i="57"/>
  <c r="AL41" i="57"/>
  <c r="AI41" i="57"/>
  <c r="AH41" i="57"/>
  <c r="AE41" i="57"/>
  <c r="AD41" i="57"/>
  <c r="AA41" i="57"/>
  <c r="Z41" i="57"/>
  <c r="W41" i="57"/>
  <c r="V41" i="57"/>
  <c r="S41" i="57"/>
  <c r="R41" i="57"/>
  <c r="O41" i="57"/>
  <c r="N41" i="57"/>
  <c r="K41" i="57"/>
  <c r="J41" i="57"/>
  <c r="G41" i="57"/>
  <c r="F41" i="57"/>
  <c r="AY40" i="57"/>
  <c r="AX40" i="57"/>
  <c r="AU40" i="57"/>
  <c r="AT40" i="57"/>
  <c r="AQ40" i="57"/>
  <c r="AP40" i="57"/>
  <c r="AM40" i="57"/>
  <c r="AL40" i="57"/>
  <c r="AI40" i="57"/>
  <c r="AH40" i="57"/>
  <c r="AE40" i="57"/>
  <c r="AD40" i="57"/>
  <c r="AA40" i="57"/>
  <c r="Z40" i="57"/>
  <c r="W40" i="57"/>
  <c r="V40" i="57"/>
  <c r="S40" i="57"/>
  <c r="R40" i="57"/>
  <c r="O40" i="57"/>
  <c r="N40" i="57"/>
  <c r="K40" i="57"/>
  <c r="J40" i="57"/>
  <c r="G40" i="57"/>
  <c r="F40" i="57"/>
  <c r="AY39" i="57"/>
  <c r="AX39" i="57"/>
  <c r="AU39" i="57"/>
  <c r="AT39" i="57"/>
  <c r="AQ39" i="57"/>
  <c r="AP39" i="57"/>
  <c r="AM39" i="57"/>
  <c r="AL39" i="57"/>
  <c r="AI39" i="57"/>
  <c r="AH39" i="57"/>
  <c r="AE39" i="57"/>
  <c r="AD39" i="57"/>
  <c r="AA39" i="57"/>
  <c r="Z39" i="57"/>
  <c r="W39" i="57"/>
  <c r="V39" i="57"/>
  <c r="S39" i="57"/>
  <c r="R39" i="57"/>
  <c r="O39" i="57"/>
  <c r="N39" i="57"/>
  <c r="K39" i="57"/>
  <c r="J39" i="57"/>
  <c r="G39" i="57"/>
  <c r="F39" i="57"/>
  <c r="AY38" i="57"/>
  <c r="AX38" i="57"/>
  <c r="AU38" i="57"/>
  <c r="AT38" i="57"/>
  <c r="AQ38" i="57"/>
  <c r="AP38" i="57"/>
  <c r="AM38" i="57"/>
  <c r="AL38" i="57"/>
  <c r="AI38" i="57"/>
  <c r="AH38" i="57"/>
  <c r="AE38" i="57"/>
  <c r="AD38" i="57"/>
  <c r="AA38" i="57"/>
  <c r="Z38" i="57"/>
  <c r="W38" i="57"/>
  <c r="V38" i="57"/>
  <c r="S38" i="57"/>
  <c r="R38" i="57"/>
  <c r="O38" i="57"/>
  <c r="N38" i="57"/>
  <c r="K38" i="57"/>
  <c r="J38" i="57"/>
  <c r="G38" i="57"/>
  <c r="F38" i="57"/>
  <c r="BG36" i="57"/>
  <c r="BF36" i="57"/>
  <c r="BE36" i="57"/>
  <c r="BD36" i="57"/>
  <c r="BC36" i="57"/>
  <c r="BB36" i="57"/>
  <c r="BA36" i="57"/>
  <c r="AZ36" i="57"/>
  <c r="AW36" i="57"/>
  <c r="AV36" i="57"/>
  <c r="AS36" i="57"/>
  <c r="AR36" i="57"/>
  <c r="AO36" i="57"/>
  <c r="AN36" i="57"/>
  <c r="AK36" i="57"/>
  <c r="AJ36" i="57"/>
  <c r="AG36" i="57"/>
  <c r="AF36" i="57"/>
  <c r="AC36" i="57"/>
  <c r="AB36" i="57"/>
  <c r="Y36" i="57"/>
  <c r="X36" i="57"/>
  <c r="U36" i="57"/>
  <c r="T36" i="57"/>
  <c r="Q36" i="57"/>
  <c r="P36" i="57"/>
  <c r="M36" i="57"/>
  <c r="L36" i="57"/>
  <c r="I36" i="57"/>
  <c r="H36" i="57"/>
  <c r="E36" i="57"/>
  <c r="D36" i="57"/>
  <c r="AY35" i="57"/>
  <c r="AX35" i="57"/>
  <c r="AU35" i="57"/>
  <c r="AT35" i="57"/>
  <c r="AQ35" i="57"/>
  <c r="AP35" i="57"/>
  <c r="AM35" i="57"/>
  <c r="AL35" i="57"/>
  <c r="AI35" i="57"/>
  <c r="AH35" i="57"/>
  <c r="AE35" i="57"/>
  <c r="AD35" i="57"/>
  <c r="AA35" i="57"/>
  <c r="Z35" i="57"/>
  <c r="W35" i="57"/>
  <c r="V35" i="57"/>
  <c r="S35" i="57"/>
  <c r="R35" i="57"/>
  <c r="O35" i="57"/>
  <c r="N35" i="57"/>
  <c r="K35" i="57"/>
  <c r="J35" i="57"/>
  <c r="G35" i="57"/>
  <c r="F35" i="57"/>
  <c r="BK34" i="57"/>
  <c r="AY34" i="57"/>
  <c r="AX34" i="57"/>
  <c r="AU34" i="57"/>
  <c r="AT34" i="57"/>
  <c r="AQ34" i="57"/>
  <c r="AP34" i="57"/>
  <c r="AM34" i="57"/>
  <c r="AL34" i="57"/>
  <c r="AI34" i="57"/>
  <c r="AH34" i="57"/>
  <c r="AE34" i="57"/>
  <c r="AD34" i="57"/>
  <c r="AA34" i="57"/>
  <c r="Z34" i="57"/>
  <c r="W34" i="57"/>
  <c r="V34" i="57"/>
  <c r="S34" i="57"/>
  <c r="R34" i="57"/>
  <c r="O34" i="57"/>
  <c r="N34" i="57"/>
  <c r="K34" i="57"/>
  <c r="J34" i="57"/>
  <c r="G34" i="57"/>
  <c r="F34" i="57"/>
  <c r="BK33" i="57"/>
  <c r="BJ33" i="57"/>
  <c r="AY33" i="57"/>
  <c r="AX33" i="57"/>
  <c r="AU33" i="57"/>
  <c r="AT33" i="57"/>
  <c r="AQ33" i="57"/>
  <c r="AP33" i="57"/>
  <c r="AM33" i="57"/>
  <c r="AL33" i="57"/>
  <c r="AI33" i="57"/>
  <c r="AH33" i="57"/>
  <c r="AE33" i="57"/>
  <c r="AD33" i="57"/>
  <c r="AA33" i="57"/>
  <c r="Z33" i="57"/>
  <c r="W33" i="57"/>
  <c r="V33" i="57"/>
  <c r="S33" i="57"/>
  <c r="R33" i="57"/>
  <c r="O33" i="57"/>
  <c r="N33" i="57"/>
  <c r="K33" i="57"/>
  <c r="J33" i="57"/>
  <c r="G33" i="57"/>
  <c r="F33" i="57"/>
  <c r="BK32" i="57"/>
  <c r="BJ32" i="57"/>
  <c r="AW32" i="57"/>
  <c r="AV32" i="57"/>
  <c r="AS32" i="57"/>
  <c r="AR32" i="57"/>
  <c r="AO32" i="57"/>
  <c r="AN32" i="57"/>
  <c r="AK32" i="57"/>
  <c r="AJ32" i="57"/>
  <c r="AH32" i="57"/>
  <c r="AG32" i="57"/>
  <c r="AF32" i="57"/>
  <c r="BK31" i="57"/>
  <c r="BJ31" i="57"/>
  <c r="BG31" i="57"/>
  <c r="BF31" i="57"/>
  <c r="BE31" i="57"/>
  <c r="BD31" i="57"/>
  <c r="BC31" i="57"/>
  <c r="BB31" i="57"/>
  <c r="BA31" i="57"/>
  <c r="AZ31" i="57"/>
  <c r="AW31" i="57"/>
  <c r="AV31" i="57"/>
  <c r="AS31" i="57"/>
  <c r="AR31" i="57"/>
  <c r="AO31" i="57"/>
  <c r="AN31" i="57"/>
  <c r="AK31" i="57"/>
  <c r="AJ31" i="57"/>
  <c r="AG31" i="57"/>
  <c r="AF31" i="57"/>
  <c r="AC31" i="57"/>
  <c r="AB31" i="57"/>
  <c r="Y31" i="57"/>
  <c r="X31" i="57"/>
  <c r="U31" i="57"/>
  <c r="T31" i="57"/>
  <c r="Q31" i="57"/>
  <c r="P31" i="57"/>
  <c r="M31" i="57"/>
  <c r="L31" i="57"/>
  <c r="I31" i="57"/>
  <c r="H31" i="57"/>
  <c r="E31" i="57"/>
  <c r="D31" i="57"/>
  <c r="AY29" i="57"/>
  <c r="AX29" i="57"/>
  <c r="AU29" i="57"/>
  <c r="AT29" i="57"/>
  <c r="AQ29" i="57"/>
  <c r="AP29" i="57"/>
  <c r="AM29" i="57"/>
  <c r="AL29" i="57"/>
  <c r="AI29" i="57"/>
  <c r="AH29" i="57"/>
  <c r="AE29" i="57"/>
  <c r="AD29" i="57"/>
  <c r="AA29" i="57"/>
  <c r="Z29" i="57"/>
  <c r="W29" i="57"/>
  <c r="V29" i="57"/>
  <c r="S29" i="57"/>
  <c r="R29" i="57"/>
  <c r="O29" i="57"/>
  <c r="N29" i="57"/>
  <c r="K29" i="57"/>
  <c r="J29" i="57"/>
  <c r="G29" i="57"/>
  <c r="F29" i="57"/>
  <c r="BG27" i="57"/>
  <c r="BF27" i="57"/>
  <c r="BE27" i="57"/>
  <c r="BD27" i="57"/>
  <c r="BC27" i="57"/>
  <c r="BB27" i="57"/>
  <c r="BA27" i="57"/>
  <c r="AZ27" i="57"/>
  <c r="AY27" i="57"/>
  <c r="AX27" i="57"/>
  <c r="AU27" i="57"/>
  <c r="AT27" i="57"/>
  <c r="AQ27" i="57"/>
  <c r="AP27" i="57"/>
  <c r="AM27" i="57"/>
  <c r="AL27" i="57"/>
  <c r="AI27" i="57"/>
  <c r="AH27" i="57"/>
  <c r="AE27" i="57"/>
  <c r="AD27" i="57"/>
  <c r="AA27" i="57"/>
  <c r="Z27" i="57"/>
  <c r="W27" i="57"/>
  <c r="V27" i="57"/>
  <c r="S27" i="57"/>
  <c r="R27" i="57"/>
  <c r="O27" i="57"/>
  <c r="N27" i="57"/>
  <c r="K27" i="57"/>
  <c r="J27" i="57"/>
  <c r="G27" i="57"/>
  <c r="F27" i="57"/>
  <c r="BG25" i="57"/>
  <c r="BF25" i="57"/>
  <c r="BE25" i="57"/>
  <c r="BD25" i="57"/>
  <c r="BC25" i="57"/>
  <c r="BB25" i="57"/>
  <c r="BA25" i="57"/>
  <c r="AZ25" i="57"/>
  <c r="AY25" i="57"/>
  <c r="AX25" i="57"/>
  <c r="AU25" i="57"/>
  <c r="AT25" i="57"/>
  <c r="AQ25" i="57"/>
  <c r="AP25" i="57"/>
  <c r="AM25" i="57"/>
  <c r="AL25" i="57"/>
  <c r="AI25" i="57"/>
  <c r="AH25" i="57"/>
  <c r="AE25" i="57"/>
  <c r="AD25" i="57"/>
  <c r="AA25" i="57"/>
  <c r="Z25" i="57"/>
  <c r="W25" i="57"/>
  <c r="V25" i="57"/>
  <c r="S25" i="57"/>
  <c r="R25" i="57"/>
  <c r="O25" i="57"/>
  <c r="N25" i="57"/>
  <c r="K25" i="57"/>
  <c r="J25" i="57"/>
  <c r="G25" i="57"/>
  <c r="F25" i="57"/>
  <c r="BG21" i="57"/>
  <c r="BF21" i="57"/>
  <c r="BE21" i="57"/>
  <c r="BD21" i="57"/>
  <c r="BC21" i="57"/>
  <c r="BB21" i="57"/>
  <c r="BA21" i="57"/>
  <c r="AZ21" i="57"/>
  <c r="AW21" i="57"/>
  <c r="AV21" i="57"/>
  <c r="AS21" i="57"/>
  <c r="AR21" i="57"/>
  <c r="AO21" i="57"/>
  <c r="AN21" i="57"/>
  <c r="AK21" i="57"/>
  <c r="AJ21" i="57"/>
  <c r="AG21" i="57"/>
  <c r="AF21" i="57"/>
  <c r="AC21" i="57"/>
  <c r="AB21" i="57"/>
  <c r="Y21" i="57"/>
  <c r="X21" i="57"/>
  <c r="U21" i="57"/>
  <c r="T21" i="57"/>
  <c r="Q21" i="57"/>
  <c r="P21" i="57"/>
  <c r="M21" i="57"/>
  <c r="L21" i="57"/>
  <c r="I21" i="57"/>
  <c r="H21" i="57"/>
  <c r="E21" i="57"/>
  <c r="D21" i="57"/>
  <c r="AY20" i="57"/>
  <c r="AX20" i="57"/>
  <c r="AU20" i="57"/>
  <c r="AT20" i="57"/>
  <c r="AQ20" i="57"/>
  <c r="AP20" i="57"/>
  <c r="AM20" i="57"/>
  <c r="AL20" i="57"/>
  <c r="AI20" i="57"/>
  <c r="AH20" i="57"/>
  <c r="AE20" i="57"/>
  <c r="AD20" i="57"/>
  <c r="AA20" i="57"/>
  <c r="Z20" i="57"/>
  <c r="W20" i="57"/>
  <c r="V20" i="57"/>
  <c r="S20" i="57"/>
  <c r="R20" i="57"/>
  <c r="O20" i="57"/>
  <c r="N20" i="57"/>
  <c r="K20" i="57"/>
  <c r="J20" i="57"/>
  <c r="G20" i="57"/>
  <c r="F20" i="57"/>
  <c r="AY19" i="57"/>
  <c r="AX19" i="57"/>
  <c r="AU19" i="57"/>
  <c r="AT19" i="57"/>
  <c r="AQ19" i="57"/>
  <c r="AP19" i="57"/>
  <c r="AM19" i="57"/>
  <c r="AL19" i="57"/>
  <c r="AI19" i="57"/>
  <c r="AH19" i="57"/>
  <c r="AE19" i="57"/>
  <c r="AD19" i="57"/>
  <c r="AA19" i="57"/>
  <c r="Z19" i="57"/>
  <c r="W19" i="57"/>
  <c r="V19" i="57"/>
  <c r="S19" i="57"/>
  <c r="R19" i="57"/>
  <c r="O19" i="57"/>
  <c r="N19" i="57"/>
  <c r="K19" i="57"/>
  <c r="J19" i="57"/>
  <c r="G19" i="57"/>
  <c r="F19" i="57"/>
  <c r="BG17" i="57"/>
  <c r="BF17" i="57"/>
  <c r="BE17" i="57"/>
  <c r="BD17" i="57"/>
  <c r="BC17" i="57"/>
  <c r="BB17" i="57"/>
  <c r="BA17" i="57"/>
  <c r="AZ17" i="57"/>
  <c r="AW17" i="57"/>
  <c r="AV17" i="57"/>
  <c r="AS17" i="57"/>
  <c r="AR17" i="57"/>
  <c r="AO17" i="57"/>
  <c r="AN17" i="57"/>
  <c r="AK17" i="57"/>
  <c r="AJ17" i="57"/>
  <c r="AG17" i="57"/>
  <c r="AF17" i="57"/>
  <c r="AC17" i="57"/>
  <c r="AB17" i="57"/>
  <c r="Y17" i="57"/>
  <c r="X17" i="57"/>
  <c r="U17" i="57"/>
  <c r="T17" i="57"/>
  <c r="Q17" i="57"/>
  <c r="P17" i="57"/>
  <c r="M17" i="57"/>
  <c r="L17" i="57"/>
  <c r="I17" i="57"/>
  <c r="H17" i="57"/>
  <c r="E17" i="57"/>
  <c r="D17" i="57"/>
  <c r="AA16" i="57"/>
  <c r="Z16" i="57"/>
  <c r="W16" i="57"/>
  <c r="V16" i="57"/>
  <c r="S16" i="57"/>
  <c r="R16" i="57"/>
  <c r="O16" i="57"/>
  <c r="N16" i="57"/>
  <c r="K16" i="57"/>
  <c r="J16" i="57"/>
  <c r="G16" i="57"/>
  <c r="F16" i="57"/>
  <c r="AY14" i="57"/>
  <c r="AX14" i="57"/>
  <c r="AU14" i="57"/>
  <c r="AT14" i="57"/>
  <c r="AQ14" i="57"/>
  <c r="AP14" i="57"/>
  <c r="AM14" i="57"/>
  <c r="AL14" i="57"/>
  <c r="AI14" i="57"/>
  <c r="AH14" i="57"/>
  <c r="AE14" i="57"/>
  <c r="AD14" i="57"/>
  <c r="AA14" i="57"/>
  <c r="Z14" i="57"/>
  <c r="W14" i="57"/>
  <c r="V14" i="57"/>
  <c r="S14" i="57"/>
  <c r="R14" i="57"/>
  <c r="O14" i="57"/>
  <c r="N14" i="57"/>
  <c r="K14" i="57"/>
  <c r="J14" i="57"/>
  <c r="G14" i="57"/>
  <c r="F14" i="57"/>
  <c r="AY13" i="57"/>
  <c r="AX13" i="57"/>
  <c r="AU13" i="57"/>
  <c r="AT13" i="57"/>
  <c r="AQ13" i="57"/>
  <c r="AP13" i="57"/>
  <c r="AM13" i="57"/>
  <c r="AL13" i="57"/>
  <c r="AI13" i="57"/>
  <c r="AH13" i="57"/>
  <c r="AE13" i="57"/>
  <c r="AD13" i="57"/>
  <c r="AA13" i="57"/>
  <c r="Z13" i="57"/>
  <c r="W13" i="57"/>
  <c r="V13" i="57"/>
  <c r="S13" i="57"/>
  <c r="R13" i="57"/>
  <c r="O13" i="57"/>
  <c r="N13" i="57"/>
  <c r="K13" i="57"/>
  <c r="J13" i="57"/>
  <c r="G13" i="57"/>
  <c r="F13" i="57"/>
  <c r="BG11" i="57"/>
  <c r="BF11" i="57"/>
  <c r="BE11" i="57"/>
  <c r="BD11" i="57"/>
  <c r="BC11" i="57"/>
  <c r="BB11" i="57"/>
  <c r="BA11" i="57"/>
  <c r="AZ11" i="57"/>
  <c r="AY11" i="57"/>
  <c r="AX11" i="57"/>
  <c r="AU11" i="57"/>
  <c r="AT11" i="57"/>
  <c r="AQ11" i="57"/>
  <c r="AP11" i="57"/>
  <c r="AM11" i="57"/>
  <c r="AL11" i="57"/>
  <c r="AI11" i="57"/>
  <c r="AH11" i="57"/>
  <c r="AE11" i="57"/>
  <c r="AD11" i="57"/>
  <c r="AA11" i="57"/>
  <c r="Z11" i="57"/>
  <c r="W11" i="57"/>
  <c r="V11" i="57"/>
  <c r="S11" i="57"/>
  <c r="R11" i="57"/>
  <c r="O11" i="57"/>
  <c r="N11" i="57"/>
  <c r="K11" i="57"/>
  <c r="J11" i="57"/>
  <c r="G11" i="57"/>
  <c r="F11" i="57"/>
  <c r="BG9" i="57"/>
  <c r="BF9" i="57"/>
  <c r="BE9" i="57"/>
  <c r="BD9" i="57"/>
  <c r="BC9" i="57"/>
  <c r="BB9" i="57"/>
  <c r="BA9" i="57"/>
  <c r="AZ9" i="57"/>
  <c r="AY9" i="57"/>
  <c r="AX9" i="57"/>
  <c r="AU9" i="57"/>
  <c r="AT9" i="57"/>
  <c r="AQ9" i="57"/>
  <c r="AP9" i="57"/>
  <c r="AM9" i="57"/>
  <c r="AL9" i="57"/>
  <c r="AI9" i="57"/>
  <c r="AH9" i="57"/>
  <c r="AE9" i="57"/>
  <c r="AD9" i="57"/>
  <c r="AA9" i="57"/>
  <c r="Z9" i="57"/>
  <c r="W9" i="57"/>
  <c r="V9" i="57"/>
  <c r="S9" i="57"/>
  <c r="R9" i="57"/>
  <c r="O9" i="57"/>
  <c r="N9" i="57"/>
  <c r="K9" i="57"/>
  <c r="J9" i="57"/>
  <c r="G9" i="57"/>
  <c r="F9" i="57"/>
  <c r="BG7" i="57"/>
  <c r="BF7" i="57"/>
  <c r="BE7" i="57"/>
  <c r="BD7" i="57"/>
  <c r="BC7" i="57"/>
  <c r="BB7" i="57"/>
  <c r="BA7" i="57"/>
  <c r="AZ7" i="57"/>
  <c r="AY7" i="57"/>
  <c r="AX7" i="57"/>
  <c r="AU7" i="57"/>
  <c r="AT7" i="57"/>
  <c r="AQ7" i="57"/>
  <c r="AP7" i="57"/>
  <c r="AM7" i="57"/>
  <c r="AL7" i="57"/>
  <c r="AI7" i="57"/>
  <c r="AH7" i="57"/>
  <c r="AE7" i="57"/>
  <c r="AD7" i="57"/>
  <c r="AA7" i="57"/>
  <c r="Z7" i="57"/>
  <c r="W7" i="57"/>
  <c r="V7" i="57"/>
  <c r="S7" i="57"/>
  <c r="R7" i="57"/>
  <c r="O7" i="57"/>
  <c r="N7" i="57"/>
  <c r="K7" i="57"/>
  <c r="J7" i="57"/>
  <c r="G7" i="57"/>
  <c r="F7" i="57"/>
  <c r="BG5" i="57"/>
  <c r="BF5" i="57"/>
  <c r="BE5" i="57"/>
  <c r="BD5" i="57"/>
  <c r="BC5" i="57"/>
  <c r="BB5" i="57"/>
  <c r="BA5" i="57"/>
  <c r="AZ5" i="57"/>
  <c r="AY5" i="57"/>
  <c r="AX5" i="57"/>
  <c r="AU5" i="57"/>
  <c r="AT5" i="57"/>
  <c r="AQ5" i="57"/>
  <c r="AP5" i="57"/>
  <c r="AM5" i="57"/>
  <c r="AL5" i="57"/>
  <c r="AI5" i="57"/>
  <c r="AH5" i="57"/>
  <c r="AE5" i="57"/>
  <c r="AD5" i="57"/>
  <c r="AA5" i="57"/>
  <c r="Z5" i="57"/>
  <c r="W5" i="57"/>
  <c r="V5" i="57"/>
  <c r="S5" i="57"/>
  <c r="R5" i="57"/>
  <c r="O5" i="57"/>
  <c r="N5" i="57"/>
  <c r="K5" i="57"/>
  <c r="J5" i="57"/>
  <c r="G5" i="57"/>
  <c r="F5" i="57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2" i="22"/>
  <c r="G42" i="22"/>
  <c r="F42" i="22"/>
  <c r="E42" i="22"/>
  <c r="D42" i="22"/>
  <c r="C42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14" i="22"/>
  <c r="G14" i="22"/>
  <c r="F14" i="22"/>
  <c r="E14" i="22"/>
  <c r="D14" i="22"/>
  <c r="C14" i="22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7" i="22"/>
  <c r="G7" i="22"/>
  <c r="F7" i="22"/>
  <c r="E7" i="22"/>
  <c r="D7" i="22"/>
  <c r="C7" i="22"/>
  <c r="H6" i="22"/>
  <c r="G6" i="22"/>
  <c r="F6" i="22"/>
  <c r="E6" i="22"/>
  <c r="D6" i="22"/>
  <c r="C6" i="22"/>
  <c r="H5" i="22"/>
  <c r="G5" i="22"/>
  <c r="F5" i="22"/>
  <c r="E5" i="22"/>
  <c r="D5" i="22"/>
  <c r="C5" i="22"/>
  <c r="F48" i="21"/>
  <c r="E48" i="21"/>
  <c r="D48" i="21"/>
  <c r="C48" i="21"/>
  <c r="F47" i="21"/>
  <c r="E47" i="21"/>
  <c r="D47" i="21"/>
  <c r="C47" i="21"/>
  <c r="F46" i="21"/>
  <c r="E46" i="21"/>
  <c r="D46" i="21"/>
  <c r="C46" i="21"/>
  <c r="F45" i="21"/>
  <c r="E45" i="21"/>
  <c r="D45" i="21"/>
  <c r="C45" i="21"/>
  <c r="F44" i="21"/>
  <c r="E44" i="21"/>
  <c r="D44" i="21"/>
  <c r="C44" i="21"/>
  <c r="F43" i="21"/>
  <c r="E43" i="21"/>
  <c r="D43" i="21"/>
  <c r="C43" i="21"/>
  <c r="F42" i="21"/>
  <c r="E42" i="21"/>
  <c r="D42" i="21"/>
  <c r="C42" i="21"/>
  <c r="F41" i="21"/>
  <c r="E41" i="21"/>
  <c r="D41" i="21"/>
  <c r="C41" i="21"/>
  <c r="F40" i="21"/>
  <c r="E40" i="21"/>
  <c r="D40" i="21"/>
  <c r="C40" i="21"/>
  <c r="F39" i="21"/>
  <c r="E39" i="21"/>
  <c r="D39" i="21"/>
  <c r="C39" i="21"/>
  <c r="F38" i="21"/>
  <c r="E38" i="21"/>
  <c r="D38" i="21"/>
  <c r="C38" i="21"/>
  <c r="F37" i="21"/>
  <c r="E37" i="21"/>
  <c r="D37" i="21"/>
  <c r="C37" i="21"/>
  <c r="F16" i="21"/>
  <c r="E16" i="21"/>
  <c r="D16" i="21"/>
  <c r="C16" i="21"/>
  <c r="F15" i="21"/>
  <c r="E15" i="21"/>
  <c r="D15" i="21"/>
  <c r="C15" i="21"/>
  <c r="F14" i="21"/>
  <c r="E14" i="21"/>
  <c r="D14" i="21"/>
  <c r="C14" i="21"/>
  <c r="F13" i="21"/>
  <c r="E13" i="21"/>
  <c r="D13" i="21"/>
  <c r="C13" i="21"/>
  <c r="F12" i="21"/>
  <c r="E12" i="21"/>
  <c r="D12" i="21"/>
  <c r="C12" i="21"/>
  <c r="F11" i="21"/>
  <c r="E11" i="21"/>
  <c r="D11" i="21"/>
  <c r="C11" i="21"/>
  <c r="F10" i="21"/>
  <c r="E10" i="21"/>
  <c r="D10" i="21"/>
  <c r="C10" i="21"/>
  <c r="F9" i="21"/>
  <c r="E9" i="21"/>
  <c r="D9" i="21"/>
  <c r="C9" i="21"/>
  <c r="F8" i="21"/>
  <c r="E8" i="21"/>
  <c r="D8" i="21"/>
  <c r="C8" i="21"/>
  <c r="F7" i="21"/>
  <c r="E7" i="21"/>
  <c r="D7" i="21"/>
  <c r="C7" i="21"/>
  <c r="F6" i="21"/>
  <c r="E6" i="21"/>
  <c r="D6" i="21"/>
  <c r="C6" i="21"/>
  <c r="F5" i="21"/>
  <c r="E5" i="21"/>
  <c r="D5" i="21"/>
  <c r="C5" i="21"/>
  <c r="D42" i="20"/>
  <c r="C42" i="20"/>
  <c r="D41" i="20"/>
  <c r="C41" i="20"/>
  <c r="D40" i="20"/>
  <c r="C40" i="20"/>
  <c r="D39" i="20"/>
  <c r="C39" i="20"/>
  <c r="D38" i="20"/>
  <c r="C38" i="20"/>
  <c r="D37" i="20"/>
  <c r="C37" i="20"/>
  <c r="D36" i="20"/>
  <c r="C36" i="20"/>
  <c r="D35" i="20"/>
  <c r="C35" i="20"/>
  <c r="D34" i="20"/>
  <c r="C34" i="20"/>
  <c r="D33" i="20"/>
  <c r="C33" i="20"/>
  <c r="D32" i="20"/>
  <c r="C32" i="20"/>
  <c r="D31" i="20"/>
  <c r="C31" i="20"/>
  <c r="D16" i="20"/>
  <c r="C16" i="20"/>
  <c r="D15" i="20"/>
  <c r="C15" i="20"/>
  <c r="D14" i="20"/>
  <c r="C14" i="20"/>
  <c r="D13" i="20"/>
  <c r="C13" i="20"/>
  <c r="D12" i="20"/>
  <c r="C12" i="20"/>
  <c r="D11" i="20"/>
  <c r="C11" i="20"/>
  <c r="D10" i="20"/>
  <c r="C10" i="20"/>
  <c r="D9" i="20"/>
  <c r="C9" i="20"/>
  <c r="D8" i="20"/>
  <c r="C8" i="20"/>
  <c r="D7" i="20"/>
  <c r="C7" i="20"/>
  <c r="D6" i="20"/>
  <c r="C6" i="20"/>
  <c r="D5" i="20"/>
  <c r="C5" i="20"/>
  <c r="F47" i="19"/>
  <c r="E47" i="19"/>
  <c r="D47" i="19"/>
  <c r="C47" i="19"/>
  <c r="F46" i="19"/>
  <c r="E46" i="19"/>
  <c r="D46" i="19"/>
  <c r="C46" i="19"/>
  <c r="F45" i="19"/>
  <c r="E45" i="19"/>
  <c r="D45" i="19"/>
  <c r="C45" i="19"/>
  <c r="F44" i="19"/>
  <c r="E44" i="19"/>
  <c r="D44" i="19"/>
  <c r="C44" i="19"/>
  <c r="F43" i="19"/>
  <c r="E43" i="19"/>
  <c r="D43" i="19"/>
  <c r="C43" i="19"/>
  <c r="F42" i="19"/>
  <c r="E42" i="19"/>
  <c r="D42" i="19"/>
  <c r="C42" i="19"/>
  <c r="F41" i="19"/>
  <c r="E41" i="19"/>
  <c r="D41" i="19"/>
  <c r="C41" i="19"/>
  <c r="F40" i="19"/>
  <c r="E40" i="19"/>
  <c r="D40" i="19"/>
  <c r="C40" i="19"/>
  <c r="F39" i="19"/>
  <c r="E39" i="19"/>
  <c r="D39" i="19"/>
  <c r="C39" i="19"/>
  <c r="F38" i="19"/>
  <c r="E38" i="19"/>
  <c r="D38" i="19"/>
  <c r="C38" i="19"/>
  <c r="F37" i="19"/>
  <c r="E37" i="19"/>
  <c r="D37" i="19"/>
  <c r="C37" i="19"/>
  <c r="F36" i="19"/>
  <c r="E36" i="19"/>
  <c r="D36" i="19"/>
  <c r="C36" i="19"/>
  <c r="F16" i="19"/>
  <c r="E16" i="19"/>
  <c r="D16" i="19"/>
  <c r="C16" i="19"/>
  <c r="F15" i="19"/>
  <c r="E15" i="19"/>
  <c r="D15" i="19"/>
  <c r="C15" i="19"/>
  <c r="F14" i="19"/>
  <c r="E14" i="19"/>
  <c r="D14" i="19"/>
  <c r="C14" i="19"/>
  <c r="F13" i="19"/>
  <c r="E13" i="19"/>
  <c r="D13" i="19"/>
  <c r="C13" i="19"/>
  <c r="F12" i="19"/>
  <c r="E12" i="19"/>
  <c r="D12" i="19"/>
  <c r="C12" i="19"/>
  <c r="F11" i="19"/>
  <c r="E11" i="19"/>
  <c r="D11" i="19"/>
  <c r="C11" i="19"/>
  <c r="F10" i="19"/>
  <c r="E10" i="19"/>
  <c r="D10" i="19"/>
  <c r="C10" i="19"/>
  <c r="F9" i="19"/>
  <c r="E9" i="19"/>
  <c r="D9" i="19"/>
  <c r="C9" i="19"/>
  <c r="F8" i="19"/>
  <c r="E8" i="19"/>
  <c r="D8" i="19"/>
  <c r="C8" i="19"/>
  <c r="F7" i="19"/>
  <c r="E7" i="19"/>
  <c r="D7" i="19"/>
  <c r="C7" i="19"/>
  <c r="F6" i="19"/>
  <c r="E6" i="19"/>
  <c r="D6" i="19"/>
  <c r="C6" i="19"/>
  <c r="F5" i="19"/>
  <c r="E5" i="19"/>
  <c r="D5" i="19"/>
  <c r="C5" i="19"/>
  <c r="F47" i="18"/>
  <c r="E47" i="18"/>
  <c r="D47" i="18"/>
  <c r="C47" i="18"/>
  <c r="F46" i="18"/>
  <c r="E46" i="18"/>
  <c r="D46" i="18"/>
  <c r="C46" i="18"/>
  <c r="F45" i="18"/>
  <c r="E45" i="18"/>
  <c r="D45" i="18"/>
  <c r="C45" i="18"/>
  <c r="F44" i="18"/>
  <c r="E44" i="18"/>
  <c r="D44" i="18"/>
  <c r="C44" i="18"/>
  <c r="F43" i="18"/>
  <c r="E43" i="18"/>
  <c r="D43" i="18"/>
  <c r="C43" i="18"/>
  <c r="F42" i="18"/>
  <c r="E42" i="18"/>
  <c r="D42" i="18"/>
  <c r="C42" i="18"/>
  <c r="F41" i="18"/>
  <c r="E41" i="18"/>
  <c r="D41" i="18"/>
  <c r="C41" i="18"/>
  <c r="F40" i="18"/>
  <c r="E40" i="18"/>
  <c r="D40" i="18"/>
  <c r="C40" i="18"/>
  <c r="F39" i="18"/>
  <c r="E39" i="18"/>
  <c r="D39" i="18"/>
  <c r="C39" i="18"/>
  <c r="F38" i="18"/>
  <c r="E38" i="18"/>
  <c r="D38" i="18"/>
  <c r="C38" i="18"/>
  <c r="F37" i="18"/>
  <c r="E37" i="18"/>
  <c r="D37" i="18"/>
  <c r="C37" i="18"/>
  <c r="F36" i="18"/>
  <c r="E36" i="18"/>
  <c r="D36" i="18"/>
  <c r="C36" i="18"/>
  <c r="F16" i="18"/>
  <c r="E16" i="18"/>
  <c r="D16" i="18"/>
  <c r="C16" i="18"/>
  <c r="F15" i="18"/>
  <c r="E15" i="18"/>
  <c r="D15" i="18"/>
  <c r="C15" i="18"/>
  <c r="F14" i="18"/>
  <c r="E14" i="18"/>
  <c r="D14" i="18"/>
  <c r="C14" i="18"/>
  <c r="F13" i="18"/>
  <c r="E13" i="18"/>
  <c r="D13" i="18"/>
  <c r="C13" i="18"/>
  <c r="F12" i="18"/>
  <c r="E12" i="18"/>
  <c r="D12" i="18"/>
  <c r="C12" i="18"/>
  <c r="F11" i="18"/>
  <c r="E11" i="18"/>
  <c r="D11" i="18"/>
  <c r="C11" i="18"/>
  <c r="F10" i="18"/>
  <c r="E10" i="18"/>
  <c r="D10" i="18"/>
  <c r="C10" i="18"/>
  <c r="F9" i="18"/>
  <c r="E9" i="18"/>
  <c r="D9" i="18"/>
  <c r="C9" i="18"/>
  <c r="F8" i="18"/>
  <c r="E8" i="18"/>
  <c r="D8" i="18"/>
  <c r="C8" i="18"/>
  <c r="F7" i="18"/>
  <c r="E7" i="18"/>
  <c r="D7" i="18"/>
  <c r="C7" i="18"/>
  <c r="F6" i="18"/>
  <c r="E6" i="18"/>
  <c r="D6" i="18"/>
  <c r="C6" i="18"/>
  <c r="F5" i="18"/>
  <c r="E5" i="18"/>
  <c r="D5" i="18"/>
  <c r="C5" i="18"/>
  <c r="D42" i="17"/>
  <c r="C42" i="17"/>
  <c r="D41" i="17"/>
  <c r="C41" i="17"/>
  <c r="D40" i="17"/>
  <c r="C40" i="17"/>
  <c r="D39" i="17"/>
  <c r="C39" i="17"/>
  <c r="D38" i="17"/>
  <c r="C38" i="17"/>
  <c r="D37" i="17"/>
  <c r="C37" i="17"/>
  <c r="D36" i="17"/>
  <c r="C36" i="17"/>
  <c r="D35" i="17"/>
  <c r="C35" i="17"/>
  <c r="D34" i="17"/>
  <c r="C34" i="17"/>
  <c r="D33" i="17"/>
  <c r="C33" i="17"/>
  <c r="D32" i="17"/>
  <c r="C32" i="17"/>
  <c r="D31" i="17"/>
  <c r="C31" i="17"/>
  <c r="D16" i="17"/>
  <c r="C16" i="17"/>
  <c r="D15" i="17"/>
  <c r="C15" i="17"/>
  <c r="D14" i="17"/>
  <c r="C14" i="17"/>
  <c r="D13" i="17"/>
  <c r="C13" i="17"/>
  <c r="D12" i="17"/>
  <c r="C12" i="17"/>
  <c r="D11" i="17"/>
  <c r="C11" i="17"/>
  <c r="D10" i="17"/>
  <c r="C10" i="17"/>
  <c r="D9" i="17"/>
  <c r="C9" i="17"/>
  <c r="D8" i="17"/>
  <c r="C8" i="17"/>
  <c r="D7" i="17"/>
  <c r="C7" i="17"/>
  <c r="D6" i="17"/>
  <c r="C6" i="17"/>
  <c r="D5" i="17"/>
  <c r="C5" i="17"/>
  <c r="D42" i="16"/>
  <c r="C42" i="16"/>
  <c r="D41" i="16"/>
  <c r="C41" i="16"/>
  <c r="D40" i="16"/>
  <c r="C40" i="16"/>
  <c r="D39" i="16"/>
  <c r="C39" i="16"/>
  <c r="D38" i="16"/>
  <c r="C38" i="16"/>
  <c r="D37" i="16"/>
  <c r="C37" i="16"/>
  <c r="D36" i="16"/>
  <c r="C36" i="16"/>
  <c r="D35" i="16"/>
  <c r="C35" i="16"/>
  <c r="D34" i="16"/>
  <c r="C34" i="16"/>
  <c r="D33" i="16"/>
  <c r="C33" i="16"/>
  <c r="D32" i="16"/>
  <c r="C32" i="16"/>
  <c r="D31" i="16"/>
  <c r="C31" i="16"/>
  <c r="D16" i="16"/>
  <c r="C16" i="16"/>
  <c r="D15" i="16"/>
  <c r="C15" i="16"/>
  <c r="D14" i="16"/>
  <c r="C14" i="16"/>
  <c r="D13" i="16"/>
  <c r="C13" i="16"/>
  <c r="D12" i="16"/>
  <c r="C12" i="16"/>
  <c r="D11" i="16"/>
  <c r="C11" i="16"/>
  <c r="D10" i="16"/>
  <c r="C10" i="16"/>
  <c r="D9" i="16"/>
  <c r="C9" i="16"/>
  <c r="D8" i="16"/>
  <c r="C8" i="16"/>
  <c r="D7" i="16"/>
  <c r="C7" i="16"/>
  <c r="D6" i="16"/>
  <c r="C6" i="16"/>
  <c r="D5" i="16"/>
  <c r="C5" i="16"/>
  <c r="F43" i="23"/>
  <c r="E43" i="23"/>
  <c r="D43" i="23"/>
  <c r="C43" i="23"/>
  <c r="F42" i="23"/>
  <c r="E42" i="23"/>
  <c r="D42" i="23"/>
  <c r="C42" i="23"/>
  <c r="F41" i="23"/>
  <c r="E41" i="23"/>
  <c r="D41" i="23"/>
  <c r="C41" i="23"/>
  <c r="F40" i="23"/>
  <c r="E40" i="23"/>
  <c r="D40" i="23"/>
  <c r="C40" i="23"/>
  <c r="F39" i="23"/>
  <c r="E39" i="23"/>
  <c r="D39" i="23"/>
  <c r="C39" i="23"/>
  <c r="E38" i="23"/>
  <c r="D38" i="23"/>
  <c r="C38" i="23"/>
  <c r="E37" i="23"/>
  <c r="D37" i="23"/>
  <c r="C37" i="23"/>
  <c r="E36" i="23"/>
  <c r="D36" i="23"/>
  <c r="C36" i="23"/>
  <c r="E35" i="23"/>
  <c r="D35" i="23"/>
  <c r="C35" i="23"/>
  <c r="E34" i="23"/>
  <c r="D34" i="23"/>
  <c r="C34" i="23"/>
  <c r="F33" i="23"/>
  <c r="E33" i="23"/>
  <c r="D33" i="23"/>
  <c r="C33" i="23"/>
  <c r="F32" i="23"/>
  <c r="E32" i="23"/>
  <c r="D32" i="23"/>
  <c r="C32" i="23"/>
  <c r="F15" i="23"/>
  <c r="E15" i="23"/>
  <c r="D15" i="23"/>
  <c r="C15" i="23"/>
  <c r="F14" i="23"/>
  <c r="E14" i="23"/>
  <c r="D14" i="23"/>
  <c r="C14" i="23"/>
  <c r="F13" i="23"/>
  <c r="E13" i="23"/>
  <c r="D13" i="23"/>
  <c r="C13" i="23"/>
  <c r="F12" i="23"/>
  <c r="E12" i="23"/>
  <c r="D12" i="23"/>
  <c r="C12" i="23"/>
  <c r="F11" i="23"/>
  <c r="E11" i="23"/>
  <c r="D11" i="23"/>
  <c r="C11" i="23"/>
  <c r="E10" i="23"/>
  <c r="D10" i="23"/>
  <c r="C10" i="23"/>
  <c r="E9" i="23"/>
  <c r="D9" i="23"/>
  <c r="C9" i="23"/>
  <c r="E8" i="23"/>
  <c r="D8" i="23"/>
  <c r="C8" i="23"/>
  <c r="E7" i="23"/>
  <c r="D7" i="23"/>
  <c r="C7" i="23"/>
  <c r="F6" i="23"/>
  <c r="E6" i="23"/>
  <c r="D6" i="23"/>
  <c r="C6" i="23"/>
  <c r="F5" i="23"/>
  <c r="E5" i="23"/>
  <c r="D5" i="23"/>
  <c r="C5" i="23"/>
  <c r="F4" i="23"/>
  <c r="E4" i="23"/>
  <c r="D4" i="23"/>
  <c r="C4" i="23"/>
  <c r="F47" i="15"/>
  <c r="E47" i="15"/>
  <c r="D47" i="15"/>
  <c r="C47" i="15"/>
  <c r="F46" i="15"/>
  <c r="E46" i="15"/>
  <c r="D46" i="15"/>
  <c r="C46" i="15"/>
  <c r="F45" i="15"/>
  <c r="E45" i="15"/>
  <c r="D45" i="15"/>
  <c r="C45" i="15"/>
  <c r="F44" i="15"/>
  <c r="E44" i="15"/>
  <c r="D44" i="15"/>
  <c r="C44" i="15"/>
  <c r="F43" i="15"/>
  <c r="E43" i="15"/>
  <c r="D43" i="15"/>
  <c r="C43" i="15"/>
  <c r="F42" i="15"/>
  <c r="E42" i="15"/>
  <c r="D42" i="15"/>
  <c r="C42" i="15"/>
  <c r="F41" i="15"/>
  <c r="E41" i="15"/>
  <c r="D41" i="15"/>
  <c r="C41" i="15"/>
  <c r="F40" i="15"/>
  <c r="E40" i="15"/>
  <c r="D40" i="15"/>
  <c r="C40" i="15"/>
  <c r="F39" i="15"/>
  <c r="E39" i="15"/>
  <c r="D39" i="15"/>
  <c r="C39" i="15"/>
  <c r="F38" i="15"/>
  <c r="E38" i="15"/>
  <c r="D38" i="15"/>
  <c r="C38" i="15"/>
  <c r="F37" i="15"/>
  <c r="E37" i="15"/>
  <c r="D37" i="15"/>
  <c r="C37" i="15"/>
  <c r="F36" i="15"/>
  <c r="E36" i="15"/>
  <c r="D36" i="15"/>
  <c r="C36" i="15"/>
  <c r="F16" i="15"/>
  <c r="E16" i="15"/>
  <c r="D16" i="15"/>
  <c r="C16" i="15"/>
  <c r="F15" i="15"/>
  <c r="E15" i="15"/>
  <c r="D15" i="15"/>
  <c r="C15" i="15"/>
  <c r="F14" i="15"/>
  <c r="E14" i="15"/>
  <c r="D14" i="15"/>
  <c r="C14" i="15"/>
  <c r="F13" i="15"/>
  <c r="E13" i="15"/>
  <c r="D13" i="15"/>
  <c r="C13" i="15"/>
  <c r="F12" i="15"/>
  <c r="E12" i="15"/>
  <c r="D12" i="15"/>
  <c r="C12" i="15"/>
  <c r="F11" i="15"/>
  <c r="E11" i="15"/>
  <c r="D11" i="15"/>
  <c r="C11" i="15"/>
  <c r="F10" i="15"/>
  <c r="E10" i="15"/>
  <c r="D10" i="15"/>
  <c r="C10" i="15"/>
  <c r="F9" i="15"/>
  <c r="E9" i="15"/>
  <c r="D9" i="15"/>
  <c r="C9" i="15"/>
  <c r="F8" i="15"/>
  <c r="E8" i="15"/>
  <c r="D8" i="15"/>
  <c r="C8" i="15"/>
  <c r="F7" i="15"/>
  <c r="E7" i="15"/>
  <c r="D7" i="15"/>
  <c r="C7" i="15"/>
  <c r="F6" i="15"/>
  <c r="E6" i="15"/>
  <c r="D6" i="15"/>
  <c r="C6" i="15"/>
  <c r="F5" i="15"/>
  <c r="E5" i="15"/>
  <c r="D5" i="15"/>
  <c r="C5" i="15"/>
  <c r="D42" i="14"/>
  <c r="C42" i="14"/>
  <c r="D41" i="14"/>
  <c r="C41" i="14"/>
  <c r="D40" i="14"/>
  <c r="C40" i="14"/>
  <c r="D39" i="14"/>
  <c r="C39" i="14"/>
  <c r="D38" i="14"/>
  <c r="C38" i="14"/>
  <c r="D37" i="14"/>
  <c r="C37" i="14"/>
  <c r="D36" i="14"/>
  <c r="C36" i="14"/>
  <c r="D35" i="14"/>
  <c r="C35" i="14"/>
  <c r="D34" i="14"/>
  <c r="C34" i="14"/>
  <c r="D33" i="14"/>
  <c r="C33" i="14"/>
  <c r="D32" i="14"/>
  <c r="C32" i="14"/>
  <c r="D31" i="14"/>
  <c r="C31" i="14"/>
  <c r="D16" i="14"/>
  <c r="C16" i="14"/>
  <c r="D15" i="14"/>
  <c r="C15" i="14"/>
  <c r="D14" i="14"/>
  <c r="C14" i="14"/>
  <c r="D13" i="14"/>
  <c r="C13" i="14"/>
  <c r="D12" i="14"/>
  <c r="C12" i="14"/>
  <c r="D11" i="14"/>
  <c r="C11" i="14"/>
  <c r="D10" i="14"/>
  <c r="C10" i="14"/>
  <c r="D9" i="14"/>
  <c r="C9" i="14"/>
  <c r="D8" i="14"/>
  <c r="C8" i="14"/>
  <c r="D7" i="14"/>
  <c r="C7" i="14"/>
  <c r="D6" i="14"/>
  <c r="C6" i="14"/>
  <c r="D5" i="14"/>
  <c r="C5" i="14"/>
  <c r="D42" i="13"/>
  <c r="C42" i="13"/>
  <c r="D41" i="13"/>
  <c r="C41" i="13"/>
  <c r="D40" i="13"/>
  <c r="C40" i="13"/>
  <c r="D39" i="13"/>
  <c r="C39" i="13"/>
  <c r="D38" i="13"/>
  <c r="C38" i="13"/>
  <c r="D37" i="13"/>
  <c r="C37" i="13"/>
  <c r="D36" i="13"/>
  <c r="C36" i="13"/>
  <c r="D35" i="13"/>
  <c r="C35" i="13"/>
  <c r="D34" i="13"/>
  <c r="C34" i="13"/>
  <c r="D33" i="13"/>
  <c r="C33" i="13"/>
  <c r="D32" i="13"/>
  <c r="C32" i="13"/>
  <c r="D31" i="13"/>
  <c r="C31" i="13"/>
  <c r="D16" i="13"/>
  <c r="C16" i="13"/>
  <c r="D15" i="13"/>
  <c r="C15" i="13"/>
  <c r="D14" i="13"/>
  <c r="C14" i="13"/>
  <c r="D13" i="13"/>
  <c r="C13" i="13"/>
  <c r="D12" i="13"/>
  <c r="C12" i="13"/>
  <c r="D11" i="13"/>
  <c r="C11" i="13"/>
  <c r="D10" i="13"/>
  <c r="C10" i="13"/>
  <c r="D9" i="13"/>
  <c r="C9" i="13"/>
  <c r="D8" i="13"/>
  <c r="C8" i="13"/>
  <c r="D7" i="13"/>
  <c r="C7" i="13"/>
  <c r="D6" i="13"/>
  <c r="C6" i="13"/>
  <c r="D5" i="13"/>
  <c r="C5" i="13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D34" i="12"/>
  <c r="C34" i="12"/>
  <c r="D33" i="12"/>
  <c r="C33" i="12"/>
  <c r="D32" i="12"/>
  <c r="C32" i="12"/>
  <c r="D31" i="12"/>
  <c r="C31" i="12"/>
  <c r="D16" i="12"/>
  <c r="C16" i="12"/>
  <c r="D15" i="12"/>
  <c r="C15" i="12"/>
  <c r="D14" i="12"/>
  <c r="C14" i="12"/>
  <c r="D13" i="12"/>
  <c r="C13" i="12"/>
  <c r="D12" i="12"/>
  <c r="C12" i="12"/>
  <c r="D11" i="12"/>
  <c r="C11" i="12"/>
  <c r="D10" i="12"/>
  <c r="C10" i="12"/>
  <c r="D9" i="12"/>
  <c r="C9" i="12"/>
  <c r="D8" i="12"/>
  <c r="C8" i="12"/>
  <c r="D7" i="12"/>
  <c r="C7" i="12"/>
  <c r="D6" i="12"/>
  <c r="C6" i="12"/>
  <c r="D5" i="12"/>
  <c r="C5" i="12"/>
  <c r="D42" i="11"/>
  <c r="C42" i="11"/>
  <c r="D41" i="11"/>
  <c r="C41" i="11"/>
  <c r="D40" i="11"/>
  <c r="C40" i="11"/>
  <c r="D39" i="11"/>
  <c r="C39" i="11"/>
  <c r="D38" i="11"/>
  <c r="C38" i="11"/>
  <c r="D37" i="11"/>
  <c r="C37" i="11"/>
  <c r="D36" i="11"/>
  <c r="C36" i="11"/>
  <c r="D35" i="11"/>
  <c r="C35" i="11"/>
  <c r="D34" i="11"/>
  <c r="C34" i="11"/>
  <c r="D33" i="11"/>
  <c r="C33" i="11"/>
  <c r="D32" i="11"/>
  <c r="C32" i="11"/>
  <c r="D31" i="11"/>
  <c r="C31" i="11"/>
  <c r="D16" i="11"/>
  <c r="C16" i="11"/>
  <c r="D15" i="11"/>
  <c r="C15" i="11"/>
  <c r="D14" i="11"/>
  <c r="C14" i="11"/>
  <c r="D13" i="11"/>
  <c r="C13" i="11"/>
  <c r="D12" i="11"/>
  <c r="C12" i="11"/>
  <c r="D11" i="11"/>
  <c r="C11" i="11"/>
  <c r="D10" i="11"/>
  <c r="C10" i="11"/>
  <c r="D9" i="11"/>
  <c r="C9" i="11"/>
  <c r="D8" i="11"/>
  <c r="C8" i="11"/>
  <c r="D7" i="11"/>
  <c r="C7" i="11"/>
  <c r="D6" i="11"/>
  <c r="C6" i="11"/>
  <c r="D5" i="11"/>
  <c r="C5" i="11"/>
  <c r="D42" i="7"/>
  <c r="C42" i="7"/>
  <c r="D41" i="7"/>
  <c r="C41" i="7"/>
  <c r="D40" i="7"/>
  <c r="C40" i="7"/>
  <c r="D39" i="7"/>
  <c r="C39" i="7"/>
  <c r="D38" i="7"/>
  <c r="C38" i="7"/>
  <c r="D37" i="7"/>
  <c r="C37" i="7"/>
  <c r="D36" i="7"/>
  <c r="C36" i="7"/>
  <c r="D35" i="7"/>
  <c r="C35" i="7"/>
  <c r="D34" i="7"/>
  <c r="C34" i="7"/>
  <c r="D33" i="7"/>
  <c r="C33" i="7"/>
  <c r="D32" i="7"/>
  <c r="C32" i="7"/>
  <c r="D31" i="7"/>
  <c r="C31" i="7"/>
  <c r="D16" i="7"/>
  <c r="C16" i="7"/>
  <c r="D15" i="7"/>
  <c r="C15" i="7"/>
  <c r="D14" i="7"/>
  <c r="C14" i="7"/>
  <c r="D13" i="7"/>
  <c r="C13" i="7"/>
  <c r="D12" i="7"/>
  <c r="C12" i="7"/>
  <c r="D11" i="7"/>
  <c r="C11" i="7"/>
  <c r="D10" i="7"/>
  <c r="C10" i="7"/>
  <c r="D9" i="7"/>
  <c r="C9" i="7"/>
  <c r="D8" i="7"/>
  <c r="C8" i="7"/>
  <c r="D7" i="7"/>
  <c r="C7" i="7"/>
  <c r="D6" i="7"/>
  <c r="C6" i="7"/>
  <c r="D5" i="7"/>
  <c r="C5" i="7"/>
  <c r="BG60" i="6"/>
  <c r="BF60" i="6"/>
  <c r="BE60" i="6"/>
  <c r="BD60" i="6"/>
  <c r="BC60" i="6"/>
  <c r="BB60" i="6"/>
  <c r="BA60" i="6"/>
  <c r="AZ60" i="6"/>
  <c r="AW60" i="6"/>
  <c r="AV60" i="6"/>
  <c r="AS60" i="6"/>
  <c r="AR60" i="6"/>
  <c r="AO60" i="6"/>
  <c r="AN60" i="6"/>
  <c r="AK60" i="6"/>
  <c r="AJ60" i="6"/>
  <c r="AG60" i="6"/>
  <c r="AF60" i="6"/>
  <c r="AC60" i="6"/>
  <c r="AB60" i="6"/>
  <c r="Y60" i="6"/>
  <c r="X60" i="6"/>
  <c r="U60" i="6"/>
  <c r="T60" i="6"/>
  <c r="Q60" i="6"/>
  <c r="P60" i="6"/>
  <c r="M60" i="6"/>
  <c r="L60" i="6"/>
  <c r="I60" i="6"/>
  <c r="H60" i="6"/>
  <c r="E60" i="6"/>
  <c r="D60" i="6"/>
  <c r="AY59" i="6"/>
  <c r="AX59" i="6"/>
  <c r="AU59" i="6"/>
  <c r="AT59" i="6"/>
  <c r="AQ59" i="6"/>
  <c r="AP59" i="6"/>
  <c r="AM59" i="6"/>
  <c r="AL59" i="6"/>
  <c r="AI59" i="6"/>
  <c r="AH59" i="6"/>
  <c r="AE59" i="6"/>
  <c r="AD59" i="6"/>
  <c r="AA59" i="6"/>
  <c r="Z59" i="6"/>
  <c r="W59" i="6"/>
  <c r="V59" i="6"/>
  <c r="S59" i="6"/>
  <c r="R59" i="6"/>
  <c r="O59" i="6"/>
  <c r="N59" i="6"/>
  <c r="K59" i="6"/>
  <c r="J59" i="6"/>
  <c r="G59" i="6"/>
  <c r="F59" i="6"/>
  <c r="AY58" i="6"/>
  <c r="AX58" i="6"/>
  <c r="AU58" i="6"/>
  <c r="AT58" i="6"/>
  <c r="AQ58" i="6"/>
  <c r="AP58" i="6"/>
  <c r="AM58" i="6"/>
  <c r="AL58" i="6"/>
  <c r="AI58" i="6"/>
  <c r="AH58" i="6"/>
  <c r="AE58" i="6"/>
  <c r="AD58" i="6"/>
  <c r="AA58" i="6"/>
  <c r="Z58" i="6"/>
  <c r="W58" i="6"/>
  <c r="V58" i="6"/>
  <c r="S58" i="6"/>
  <c r="R58" i="6"/>
  <c r="O58" i="6"/>
  <c r="N58" i="6"/>
  <c r="K58" i="6"/>
  <c r="J58" i="6"/>
  <c r="G58" i="6"/>
  <c r="F58" i="6"/>
  <c r="AY57" i="6"/>
  <c r="AX57" i="6"/>
  <c r="AU57" i="6"/>
  <c r="AT57" i="6"/>
  <c r="AQ57" i="6"/>
  <c r="AP57" i="6"/>
  <c r="AM57" i="6"/>
  <c r="AL57" i="6"/>
  <c r="AI57" i="6"/>
  <c r="AH57" i="6"/>
  <c r="AE57" i="6"/>
  <c r="AD57" i="6"/>
  <c r="AA57" i="6"/>
  <c r="Z57" i="6"/>
  <c r="W57" i="6"/>
  <c r="V57" i="6"/>
  <c r="S57" i="6"/>
  <c r="R57" i="6"/>
  <c r="O57" i="6"/>
  <c r="N57" i="6"/>
  <c r="K57" i="6"/>
  <c r="J57" i="6"/>
  <c r="G57" i="6"/>
  <c r="F57" i="6"/>
  <c r="BG55" i="6"/>
  <c r="BF55" i="6"/>
  <c r="BE55" i="6"/>
  <c r="BD55" i="6"/>
  <c r="BC55" i="6"/>
  <c r="BB55" i="6"/>
  <c r="BA55" i="6"/>
  <c r="AZ55" i="6"/>
  <c r="AY55" i="6"/>
  <c r="AX55" i="6"/>
  <c r="AU55" i="6"/>
  <c r="AT55" i="6"/>
  <c r="AQ55" i="6"/>
  <c r="AM55" i="6"/>
  <c r="AI55" i="6"/>
  <c r="AE55" i="6"/>
  <c r="AA55" i="6"/>
  <c r="W55" i="6"/>
  <c r="S55" i="6"/>
  <c r="O55" i="6"/>
  <c r="K55" i="6"/>
  <c r="G55" i="6"/>
  <c r="BG53" i="6"/>
  <c r="BF53" i="6"/>
  <c r="BE53" i="6"/>
  <c r="BD53" i="6"/>
  <c r="BC53" i="6"/>
  <c r="BB53" i="6"/>
  <c r="BA53" i="6"/>
  <c r="AZ53" i="6"/>
  <c r="AY53" i="6"/>
  <c r="AX53" i="6"/>
  <c r="AU53" i="6"/>
  <c r="AT53" i="6"/>
  <c r="AQ53" i="6"/>
  <c r="AP53" i="6"/>
  <c r="AM53" i="6"/>
  <c r="AL53" i="6"/>
  <c r="AI53" i="6"/>
  <c r="AH53" i="6"/>
  <c r="AE53" i="6"/>
  <c r="AD53" i="6"/>
  <c r="AA53" i="6"/>
  <c r="Z53" i="6"/>
  <c r="W53" i="6"/>
  <c r="V53" i="6"/>
  <c r="S53" i="6"/>
  <c r="R53" i="6"/>
  <c r="O53" i="6"/>
  <c r="N53" i="6"/>
  <c r="K53" i="6"/>
  <c r="J53" i="6"/>
  <c r="G53" i="6"/>
  <c r="F53" i="6"/>
  <c r="BM45" i="6"/>
  <c r="BG45" i="6"/>
  <c r="BF45" i="6"/>
  <c r="BE45" i="6"/>
  <c r="BD45" i="6"/>
  <c r="BC45" i="6"/>
  <c r="BB45" i="6"/>
  <c r="BA45" i="6"/>
  <c r="AZ45" i="6"/>
  <c r="AW45" i="6"/>
  <c r="AV45" i="6"/>
  <c r="AS45" i="6"/>
  <c r="AR45" i="6"/>
  <c r="AO45" i="6"/>
  <c r="AN45" i="6"/>
  <c r="AK45" i="6"/>
  <c r="AJ45" i="6"/>
  <c r="AG45" i="6"/>
  <c r="AF45" i="6"/>
  <c r="AC45" i="6"/>
  <c r="AB45" i="6"/>
  <c r="Y45" i="6"/>
  <c r="X45" i="6"/>
  <c r="U45" i="6"/>
  <c r="T45" i="6"/>
  <c r="Q45" i="6"/>
  <c r="P45" i="6"/>
  <c r="M45" i="6"/>
  <c r="L45" i="6"/>
  <c r="I45" i="6"/>
  <c r="H45" i="6"/>
  <c r="E45" i="6"/>
  <c r="D45" i="6"/>
  <c r="BM43" i="6"/>
  <c r="BG43" i="6"/>
  <c r="BF43" i="6"/>
  <c r="BE43" i="6"/>
  <c r="BD43" i="6"/>
  <c r="BC43" i="6"/>
  <c r="BB43" i="6"/>
  <c r="BA43" i="6"/>
  <c r="AZ43" i="6"/>
  <c r="AW43" i="6"/>
  <c r="AV43" i="6"/>
  <c r="AS43" i="6"/>
  <c r="AR43" i="6"/>
  <c r="AO43" i="6"/>
  <c r="AN43" i="6"/>
  <c r="AK43" i="6"/>
  <c r="AJ43" i="6"/>
  <c r="AG43" i="6"/>
  <c r="AF43" i="6"/>
  <c r="AC43" i="6"/>
  <c r="AB43" i="6"/>
  <c r="Y43" i="6"/>
  <c r="X43" i="6"/>
  <c r="U43" i="6"/>
  <c r="T43" i="6"/>
  <c r="Q43" i="6"/>
  <c r="P43" i="6"/>
  <c r="M43" i="6"/>
  <c r="L43" i="6"/>
  <c r="I43" i="6"/>
  <c r="H43" i="6"/>
  <c r="E43" i="6"/>
  <c r="D43" i="6"/>
  <c r="AY42" i="6"/>
  <c r="AX42" i="6"/>
  <c r="AU42" i="6"/>
  <c r="AT42" i="6"/>
  <c r="AQ42" i="6"/>
  <c r="AP42" i="6"/>
  <c r="AM42" i="6"/>
  <c r="AL42" i="6"/>
  <c r="AI42" i="6"/>
  <c r="AH42" i="6"/>
  <c r="AE42" i="6"/>
  <c r="AD42" i="6"/>
  <c r="AA42" i="6"/>
  <c r="Z42" i="6"/>
  <c r="W42" i="6"/>
  <c r="V42" i="6"/>
  <c r="S42" i="6"/>
  <c r="R42" i="6"/>
  <c r="O42" i="6"/>
  <c r="N42" i="6"/>
  <c r="K42" i="6"/>
  <c r="J42" i="6"/>
  <c r="G42" i="6"/>
  <c r="F42" i="6"/>
  <c r="AY41" i="6"/>
  <c r="AX41" i="6"/>
  <c r="AU41" i="6"/>
  <c r="AT41" i="6"/>
  <c r="AQ41" i="6"/>
  <c r="AP41" i="6"/>
  <c r="AM41" i="6"/>
  <c r="AL41" i="6"/>
  <c r="AI41" i="6"/>
  <c r="AH41" i="6"/>
  <c r="AE41" i="6"/>
  <c r="AD41" i="6"/>
  <c r="AA41" i="6"/>
  <c r="Z41" i="6"/>
  <c r="W41" i="6"/>
  <c r="V41" i="6"/>
  <c r="S41" i="6"/>
  <c r="R41" i="6"/>
  <c r="O41" i="6"/>
  <c r="N41" i="6"/>
  <c r="K41" i="6"/>
  <c r="J41" i="6"/>
  <c r="G41" i="6"/>
  <c r="F41" i="6"/>
  <c r="AY40" i="6"/>
  <c r="AX40" i="6"/>
  <c r="AU40" i="6"/>
  <c r="AT40" i="6"/>
  <c r="AQ40" i="6"/>
  <c r="AP40" i="6"/>
  <c r="AM40" i="6"/>
  <c r="AL40" i="6"/>
  <c r="AI40" i="6"/>
  <c r="AH40" i="6"/>
  <c r="AE40" i="6"/>
  <c r="AD40" i="6"/>
  <c r="AA40" i="6"/>
  <c r="Z40" i="6"/>
  <c r="W40" i="6"/>
  <c r="V40" i="6"/>
  <c r="S40" i="6"/>
  <c r="R40" i="6"/>
  <c r="O40" i="6"/>
  <c r="N40" i="6"/>
  <c r="K40" i="6"/>
  <c r="J40" i="6"/>
  <c r="G40" i="6"/>
  <c r="F40" i="6"/>
  <c r="AY39" i="6"/>
  <c r="AX39" i="6"/>
  <c r="AU39" i="6"/>
  <c r="AT39" i="6"/>
  <c r="AQ39" i="6"/>
  <c r="AP39" i="6"/>
  <c r="AM39" i="6"/>
  <c r="AL39" i="6"/>
  <c r="AI39" i="6"/>
  <c r="AH39" i="6"/>
  <c r="AE39" i="6"/>
  <c r="AD39" i="6"/>
  <c r="AA39" i="6"/>
  <c r="Z39" i="6"/>
  <c r="W39" i="6"/>
  <c r="V39" i="6"/>
  <c r="S39" i="6"/>
  <c r="R39" i="6"/>
  <c r="O39" i="6"/>
  <c r="N39" i="6"/>
  <c r="K39" i="6"/>
  <c r="J39" i="6"/>
  <c r="G39" i="6"/>
  <c r="F39" i="6"/>
  <c r="AY38" i="6"/>
  <c r="AX38" i="6"/>
  <c r="AU38" i="6"/>
  <c r="AT38" i="6"/>
  <c r="AQ38" i="6"/>
  <c r="AP38" i="6"/>
  <c r="AM38" i="6"/>
  <c r="AL38" i="6"/>
  <c r="AI38" i="6"/>
  <c r="AH38" i="6"/>
  <c r="AE38" i="6"/>
  <c r="AD38" i="6"/>
  <c r="AA38" i="6"/>
  <c r="Z38" i="6"/>
  <c r="W38" i="6"/>
  <c r="V38" i="6"/>
  <c r="S38" i="6"/>
  <c r="R38" i="6"/>
  <c r="O38" i="6"/>
  <c r="N38" i="6"/>
  <c r="K38" i="6"/>
  <c r="J38" i="6"/>
  <c r="G38" i="6"/>
  <c r="F38" i="6"/>
  <c r="BG36" i="6"/>
  <c r="BF36" i="6"/>
  <c r="BE36" i="6"/>
  <c r="BD36" i="6"/>
  <c r="BC36" i="6"/>
  <c r="BB36" i="6"/>
  <c r="BA36" i="6"/>
  <c r="AZ36" i="6"/>
  <c r="AW36" i="6"/>
  <c r="AV36" i="6"/>
  <c r="AS36" i="6"/>
  <c r="AR36" i="6"/>
  <c r="AO36" i="6"/>
  <c r="AN36" i="6"/>
  <c r="AK36" i="6"/>
  <c r="AJ36" i="6"/>
  <c r="AG36" i="6"/>
  <c r="AF36" i="6"/>
  <c r="AC36" i="6"/>
  <c r="AB36" i="6"/>
  <c r="Y36" i="6"/>
  <c r="X36" i="6"/>
  <c r="U36" i="6"/>
  <c r="T36" i="6"/>
  <c r="Q36" i="6"/>
  <c r="P36" i="6"/>
  <c r="M36" i="6"/>
  <c r="L36" i="6"/>
  <c r="I36" i="6"/>
  <c r="H36" i="6"/>
  <c r="E36" i="6"/>
  <c r="D36" i="6"/>
  <c r="AY35" i="6"/>
  <c r="AX35" i="6"/>
  <c r="AU35" i="6"/>
  <c r="AT35" i="6"/>
  <c r="AQ35" i="6"/>
  <c r="AP35" i="6"/>
  <c r="AM35" i="6"/>
  <c r="AL35" i="6"/>
  <c r="AI35" i="6"/>
  <c r="AH35" i="6"/>
  <c r="AE35" i="6"/>
  <c r="AD35" i="6"/>
  <c r="AA35" i="6"/>
  <c r="Z35" i="6"/>
  <c r="W35" i="6"/>
  <c r="V35" i="6"/>
  <c r="S35" i="6"/>
  <c r="R35" i="6"/>
  <c r="O35" i="6"/>
  <c r="N35" i="6"/>
  <c r="K35" i="6"/>
  <c r="J35" i="6"/>
  <c r="G35" i="6"/>
  <c r="F35" i="6"/>
  <c r="BK34" i="6"/>
  <c r="AY34" i="6"/>
  <c r="AX34" i="6"/>
  <c r="AU34" i="6"/>
  <c r="AT34" i="6"/>
  <c r="AQ34" i="6"/>
  <c r="AP34" i="6"/>
  <c r="AM34" i="6"/>
  <c r="AL34" i="6"/>
  <c r="AI34" i="6"/>
  <c r="AH34" i="6"/>
  <c r="AE34" i="6"/>
  <c r="AD34" i="6"/>
  <c r="AA34" i="6"/>
  <c r="Z34" i="6"/>
  <c r="W34" i="6"/>
  <c r="V34" i="6"/>
  <c r="S34" i="6"/>
  <c r="R34" i="6"/>
  <c r="O34" i="6"/>
  <c r="N34" i="6"/>
  <c r="K34" i="6"/>
  <c r="J34" i="6"/>
  <c r="G34" i="6"/>
  <c r="F34" i="6"/>
  <c r="BK33" i="6"/>
  <c r="BJ33" i="6"/>
  <c r="AY33" i="6"/>
  <c r="AX33" i="6"/>
  <c r="AU33" i="6"/>
  <c r="AT33" i="6"/>
  <c r="AQ33" i="6"/>
  <c r="AP33" i="6"/>
  <c r="AM33" i="6"/>
  <c r="AL33" i="6"/>
  <c r="AI33" i="6"/>
  <c r="AH33" i="6"/>
  <c r="AE33" i="6"/>
  <c r="AD33" i="6"/>
  <c r="AA33" i="6"/>
  <c r="Z33" i="6"/>
  <c r="W33" i="6"/>
  <c r="V33" i="6"/>
  <c r="S33" i="6"/>
  <c r="R33" i="6"/>
  <c r="O33" i="6"/>
  <c r="N33" i="6"/>
  <c r="K33" i="6"/>
  <c r="J33" i="6"/>
  <c r="G33" i="6"/>
  <c r="F33" i="6"/>
  <c r="BK32" i="6"/>
  <c r="BJ32" i="6"/>
  <c r="AK32" i="6"/>
  <c r="AJ32" i="6"/>
  <c r="AG32" i="6"/>
  <c r="AF32" i="6"/>
  <c r="AC32" i="6"/>
  <c r="AB32" i="6"/>
  <c r="Y32" i="6"/>
  <c r="X32" i="6"/>
  <c r="U32" i="6"/>
  <c r="T32" i="6"/>
  <c r="Q32" i="6"/>
  <c r="P32" i="6"/>
  <c r="M32" i="6"/>
  <c r="L32" i="6"/>
  <c r="I32" i="6"/>
  <c r="H32" i="6"/>
  <c r="E32" i="6"/>
  <c r="D32" i="6"/>
  <c r="BK31" i="6"/>
  <c r="BJ31" i="6"/>
  <c r="BG31" i="6"/>
  <c r="BF31" i="6"/>
  <c r="BE31" i="6"/>
  <c r="BD31" i="6"/>
  <c r="BC31" i="6"/>
  <c r="BB31" i="6"/>
  <c r="BA31" i="6"/>
  <c r="AZ31" i="6"/>
  <c r="AW31" i="6"/>
  <c r="AV31" i="6"/>
  <c r="AS31" i="6"/>
  <c r="AR31" i="6"/>
  <c r="AO31" i="6"/>
  <c r="AN31" i="6"/>
  <c r="AK31" i="6"/>
  <c r="AJ31" i="6"/>
  <c r="AG31" i="6"/>
  <c r="AF31" i="6"/>
  <c r="AC31" i="6"/>
  <c r="AB31" i="6"/>
  <c r="Y31" i="6"/>
  <c r="X31" i="6"/>
  <c r="U31" i="6"/>
  <c r="T31" i="6"/>
  <c r="Q31" i="6"/>
  <c r="P31" i="6"/>
  <c r="M31" i="6"/>
  <c r="L31" i="6"/>
  <c r="I31" i="6"/>
  <c r="H31" i="6"/>
  <c r="E31" i="6"/>
  <c r="D31" i="6"/>
  <c r="AY29" i="6"/>
  <c r="AX29" i="6"/>
  <c r="AU29" i="6"/>
  <c r="AT29" i="6"/>
  <c r="AQ29" i="6"/>
  <c r="AP29" i="6"/>
  <c r="AM29" i="6"/>
  <c r="AL29" i="6"/>
  <c r="AI29" i="6"/>
  <c r="AH29" i="6"/>
  <c r="AE29" i="6"/>
  <c r="AD29" i="6"/>
  <c r="AA29" i="6"/>
  <c r="Z29" i="6"/>
  <c r="W29" i="6"/>
  <c r="V29" i="6"/>
  <c r="S29" i="6"/>
  <c r="R29" i="6"/>
  <c r="O29" i="6"/>
  <c r="N29" i="6"/>
  <c r="K29" i="6"/>
  <c r="J29" i="6"/>
  <c r="G29" i="6"/>
  <c r="F29" i="6"/>
  <c r="BG27" i="6"/>
  <c r="BF27" i="6"/>
  <c r="BE27" i="6"/>
  <c r="BD27" i="6"/>
  <c r="BC27" i="6"/>
  <c r="BB27" i="6"/>
  <c r="BA27" i="6"/>
  <c r="AZ27" i="6"/>
  <c r="AY27" i="6"/>
  <c r="AX27" i="6"/>
  <c r="AU27" i="6"/>
  <c r="AT27" i="6"/>
  <c r="AQ27" i="6"/>
  <c r="AP27" i="6"/>
  <c r="AM27" i="6"/>
  <c r="AL27" i="6"/>
  <c r="AI27" i="6"/>
  <c r="AH27" i="6"/>
  <c r="AE27" i="6"/>
  <c r="AD27" i="6"/>
  <c r="AA27" i="6"/>
  <c r="Z27" i="6"/>
  <c r="W27" i="6"/>
  <c r="V27" i="6"/>
  <c r="S27" i="6"/>
  <c r="R27" i="6"/>
  <c r="O27" i="6"/>
  <c r="N27" i="6"/>
  <c r="K27" i="6"/>
  <c r="J27" i="6"/>
  <c r="G27" i="6"/>
  <c r="F27" i="6"/>
  <c r="BG25" i="6"/>
  <c r="BF25" i="6"/>
  <c r="BE25" i="6"/>
  <c r="BD25" i="6"/>
  <c r="BC25" i="6"/>
  <c r="BB25" i="6"/>
  <c r="BA25" i="6"/>
  <c r="AZ25" i="6"/>
  <c r="AY25" i="6"/>
  <c r="AX25" i="6"/>
  <c r="AU25" i="6"/>
  <c r="AT25" i="6"/>
  <c r="AQ25" i="6"/>
  <c r="AP25" i="6"/>
  <c r="AM25" i="6"/>
  <c r="AL25" i="6"/>
  <c r="AI25" i="6"/>
  <c r="AH25" i="6"/>
  <c r="AE25" i="6"/>
  <c r="AD25" i="6"/>
  <c r="AA25" i="6"/>
  <c r="Z25" i="6"/>
  <c r="W25" i="6"/>
  <c r="V25" i="6"/>
  <c r="S25" i="6"/>
  <c r="R25" i="6"/>
  <c r="O25" i="6"/>
  <c r="N25" i="6"/>
  <c r="K25" i="6"/>
  <c r="J25" i="6"/>
  <c r="G25" i="6"/>
  <c r="F25" i="6"/>
  <c r="BG21" i="6"/>
  <c r="BF21" i="6"/>
  <c r="BE21" i="6"/>
  <c r="BD21" i="6"/>
  <c r="BC21" i="6"/>
  <c r="BB21" i="6"/>
  <c r="BA21" i="6"/>
  <c r="AZ21" i="6"/>
  <c r="AW21" i="6"/>
  <c r="AV21" i="6"/>
  <c r="AS21" i="6"/>
  <c r="AR21" i="6"/>
  <c r="AO21" i="6"/>
  <c r="AN21" i="6"/>
  <c r="AK21" i="6"/>
  <c r="AJ21" i="6"/>
  <c r="AG21" i="6"/>
  <c r="AF21" i="6"/>
  <c r="AC21" i="6"/>
  <c r="AB21" i="6"/>
  <c r="Y21" i="6"/>
  <c r="X21" i="6"/>
  <c r="U21" i="6"/>
  <c r="T21" i="6"/>
  <c r="Q21" i="6"/>
  <c r="P21" i="6"/>
  <c r="M21" i="6"/>
  <c r="L21" i="6"/>
  <c r="I21" i="6"/>
  <c r="H21" i="6"/>
  <c r="E21" i="6"/>
  <c r="D21" i="6"/>
  <c r="K20" i="6"/>
  <c r="J20" i="6"/>
  <c r="G20" i="6"/>
  <c r="F20" i="6"/>
  <c r="AY19" i="6"/>
  <c r="AX19" i="6"/>
  <c r="AU19" i="6"/>
  <c r="AT19" i="6"/>
  <c r="AQ19" i="6"/>
  <c r="AP19" i="6"/>
  <c r="AM19" i="6"/>
  <c r="AL19" i="6"/>
  <c r="AI19" i="6"/>
  <c r="AH19" i="6"/>
  <c r="AE19" i="6"/>
  <c r="AD19" i="6"/>
  <c r="AA19" i="6"/>
  <c r="Z19" i="6"/>
  <c r="W19" i="6"/>
  <c r="V19" i="6"/>
  <c r="S19" i="6"/>
  <c r="R19" i="6"/>
  <c r="O19" i="6"/>
  <c r="N19" i="6"/>
  <c r="K19" i="6"/>
  <c r="J19" i="6"/>
  <c r="G19" i="6"/>
  <c r="F19" i="6"/>
  <c r="BG17" i="6"/>
  <c r="BF17" i="6"/>
  <c r="BE17" i="6"/>
  <c r="BD17" i="6"/>
  <c r="BC17" i="6"/>
  <c r="BB17" i="6"/>
  <c r="BA17" i="6"/>
  <c r="AZ17" i="6"/>
  <c r="AW17" i="6"/>
  <c r="AV17" i="6"/>
  <c r="AS17" i="6"/>
  <c r="AR17" i="6"/>
  <c r="AO17" i="6"/>
  <c r="AN17" i="6"/>
  <c r="AK17" i="6"/>
  <c r="AJ17" i="6"/>
  <c r="AG17" i="6"/>
  <c r="AF17" i="6"/>
  <c r="AC17" i="6"/>
  <c r="AB17" i="6"/>
  <c r="Y17" i="6"/>
  <c r="X17" i="6"/>
  <c r="U17" i="6"/>
  <c r="T17" i="6"/>
  <c r="Q17" i="6"/>
  <c r="P17" i="6"/>
  <c r="M17" i="6"/>
  <c r="L17" i="6"/>
  <c r="I17" i="6"/>
  <c r="H17" i="6"/>
  <c r="E17" i="6"/>
  <c r="D17" i="6"/>
  <c r="AQ16" i="6"/>
  <c r="AP16" i="6"/>
  <c r="AM16" i="6"/>
  <c r="AL16" i="6"/>
  <c r="AI16" i="6"/>
  <c r="AH16" i="6"/>
  <c r="AE16" i="6"/>
  <c r="AD16" i="6"/>
  <c r="AA16" i="6"/>
  <c r="Z16" i="6"/>
  <c r="W16" i="6"/>
  <c r="V16" i="6"/>
  <c r="S16" i="6"/>
  <c r="R16" i="6"/>
  <c r="O16" i="6"/>
  <c r="N16" i="6"/>
  <c r="K16" i="6"/>
  <c r="J16" i="6"/>
  <c r="G16" i="6"/>
  <c r="F16" i="6"/>
  <c r="AY14" i="6"/>
  <c r="AX14" i="6"/>
  <c r="AU14" i="6"/>
  <c r="AT14" i="6"/>
  <c r="AQ14" i="6"/>
  <c r="AP14" i="6"/>
  <c r="AM14" i="6"/>
  <c r="AL14" i="6"/>
  <c r="AI14" i="6"/>
  <c r="AH14" i="6"/>
  <c r="AE14" i="6"/>
  <c r="AD14" i="6"/>
  <c r="AA14" i="6"/>
  <c r="Z14" i="6"/>
  <c r="W14" i="6"/>
  <c r="V14" i="6"/>
  <c r="S14" i="6"/>
  <c r="R14" i="6"/>
  <c r="O14" i="6"/>
  <c r="N14" i="6"/>
  <c r="K14" i="6"/>
  <c r="J14" i="6"/>
  <c r="G14" i="6"/>
  <c r="F14" i="6"/>
  <c r="AY13" i="6"/>
  <c r="AX13" i="6"/>
  <c r="AU13" i="6"/>
  <c r="AT13" i="6"/>
  <c r="AQ13" i="6"/>
  <c r="AP13" i="6"/>
  <c r="AM13" i="6"/>
  <c r="AL13" i="6"/>
  <c r="AI13" i="6"/>
  <c r="AH13" i="6"/>
  <c r="AE13" i="6"/>
  <c r="AD13" i="6"/>
  <c r="AA13" i="6"/>
  <c r="Z13" i="6"/>
  <c r="W13" i="6"/>
  <c r="V13" i="6"/>
  <c r="S13" i="6"/>
  <c r="R13" i="6"/>
  <c r="O13" i="6"/>
  <c r="N13" i="6"/>
  <c r="K13" i="6"/>
  <c r="J13" i="6"/>
  <c r="G13" i="6"/>
  <c r="F13" i="6"/>
  <c r="BG11" i="6"/>
  <c r="BF11" i="6"/>
  <c r="BE11" i="6"/>
  <c r="BD11" i="6"/>
  <c r="BC11" i="6"/>
  <c r="BB11" i="6"/>
  <c r="BA11" i="6"/>
  <c r="AZ11" i="6"/>
  <c r="AY11" i="6"/>
  <c r="AX11" i="6"/>
  <c r="AU11" i="6"/>
  <c r="AT11" i="6"/>
  <c r="AQ11" i="6"/>
  <c r="AP11" i="6"/>
  <c r="AM11" i="6"/>
  <c r="AL11" i="6"/>
  <c r="AI11" i="6"/>
  <c r="AH11" i="6"/>
  <c r="AE11" i="6"/>
  <c r="AD11" i="6"/>
  <c r="AA11" i="6"/>
  <c r="Z11" i="6"/>
  <c r="W11" i="6"/>
  <c r="V11" i="6"/>
  <c r="S11" i="6"/>
  <c r="R11" i="6"/>
  <c r="O11" i="6"/>
  <c r="N11" i="6"/>
  <c r="K11" i="6"/>
  <c r="J11" i="6"/>
  <c r="G11" i="6"/>
  <c r="F11" i="6"/>
  <c r="BG9" i="6"/>
  <c r="BF9" i="6"/>
  <c r="BE9" i="6"/>
  <c r="BD9" i="6"/>
  <c r="BC9" i="6"/>
  <c r="BB9" i="6"/>
  <c r="BA9" i="6"/>
  <c r="AZ9" i="6"/>
  <c r="AY9" i="6"/>
  <c r="AX9" i="6"/>
  <c r="AU9" i="6"/>
  <c r="AT9" i="6"/>
  <c r="AQ9" i="6"/>
  <c r="AP9" i="6"/>
  <c r="AM9" i="6"/>
  <c r="AL9" i="6"/>
  <c r="AI9" i="6"/>
  <c r="AH9" i="6"/>
  <c r="AE9" i="6"/>
  <c r="AD9" i="6"/>
  <c r="AA9" i="6"/>
  <c r="Z9" i="6"/>
  <c r="W9" i="6"/>
  <c r="V9" i="6"/>
  <c r="S9" i="6"/>
  <c r="R9" i="6"/>
  <c r="O9" i="6"/>
  <c r="N9" i="6"/>
  <c r="K9" i="6"/>
  <c r="J9" i="6"/>
  <c r="G9" i="6"/>
  <c r="F9" i="6"/>
  <c r="BG7" i="6"/>
  <c r="BF7" i="6"/>
  <c r="BE7" i="6"/>
  <c r="BD7" i="6"/>
  <c r="BC7" i="6"/>
  <c r="BB7" i="6"/>
  <c r="BA7" i="6"/>
  <c r="AZ7" i="6"/>
  <c r="AY7" i="6"/>
  <c r="AX7" i="6"/>
  <c r="AU7" i="6"/>
  <c r="AT7" i="6"/>
  <c r="AQ7" i="6"/>
  <c r="AP7" i="6"/>
  <c r="AM7" i="6"/>
  <c r="AL7" i="6"/>
  <c r="AI7" i="6"/>
  <c r="AH7" i="6"/>
  <c r="AE7" i="6"/>
  <c r="AD7" i="6"/>
  <c r="AA7" i="6"/>
  <c r="Z7" i="6"/>
  <c r="W7" i="6"/>
  <c r="V7" i="6"/>
  <c r="S7" i="6"/>
  <c r="R7" i="6"/>
  <c r="O7" i="6"/>
  <c r="N7" i="6"/>
  <c r="K7" i="6"/>
  <c r="J7" i="6"/>
  <c r="G7" i="6"/>
  <c r="F7" i="6"/>
  <c r="BG5" i="6"/>
  <c r="BF5" i="6"/>
  <c r="BE5" i="6"/>
  <c r="BD5" i="6"/>
  <c r="BC5" i="6"/>
  <c r="BB5" i="6"/>
  <c r="BA5" i="6"/>
  <c r="AZ5" i="6"/>
  <c r="AY5" i="6"/>
  <c r="AX5" i="6"/>
  <c r="AU5" i="6"/>
  <c r="AT5" i="6"/>
  <c r="AQ5" i="6"/>
  <c r="AP5" i="6"/>
  <c r="AM5" i="6"/>
  <c r="AL5" i="6"/>
  <c r="AI5" i="6"/>
  <c r="AH5" i="6"/>
  <c r="AE5" i="6"/>
  <c r="AD5" i="6"/>
  <c r="AA5" i="6"/>
  <c r="Z5" i="6"/>
  <c r="W5" i="6"/>
  <c r="V5" i="6"/>
  <c r="S5" i="6"/>
  <c r="R5" i="6"/>
  <c r="O5" i="6"/>
  <c r="N5" i="6"/>
  <c r="K5" i="6"/>
  <c r="J5" i="6"/>
  <c r="G5" i="6"/>
  <c r="F5" i="6"/>
</calcChain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K3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K3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E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54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<sst xmlns="http://schemas.openxmlformats.org/spreadsheetml/2006/main" count="1259" uniqueCount="130">
  <si>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</si>
  <si>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</si>
  <si>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</si>
  <si>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</si>
  <si>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</si>
  <si>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</si>
  <si>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</si>
  <si>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</si>
  <si>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</si>
  <si>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</si>
  <si>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</si>
  <si>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</si>
  <si>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</si>
  <si>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</si>
  <si>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</si>
  <si>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</si>
  <si>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</si>
  <si>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</si>
  <si>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</si>
  <si>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</si>
  <si>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</si>
  <si>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</si>
  <si>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</si>
  <si>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</si>
  <si>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</si>
  <si>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</si>
  <si>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</si>
  <si>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</si>
  <si>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</si>
  <si>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</si>
  <si>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</si>
  <si>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</si>
  <si>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</si>
  <si>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</si>
  <si>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</si>
  <si>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</si>
  <si>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</si>
  <si>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</si>
  <si>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</si>
  <si>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</si>
  <si>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</si>
  <si>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</si>
  <si>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</si>
  <si>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</si>
  <si>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</si>
  <si>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</si>
  <si>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</si>
  <si>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</si>
  <si>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</si>
  <si>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</si>
  <si>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</si>
  <si>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</si>
  <si>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9095 020016355485</t>
  </si>
  <si>
    <t>0025 020023324092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</si>
  <si>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</si>
  <si>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</si>
  <si>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</si>
  <si>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</si>
  <si>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</si>
  <si>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</si>
  <si>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</si>
  <si>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</si>
  <si>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</si>
  <si>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</si>
  <si>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</si>
  <si>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</si>
  <si>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โครงการพัฒนาบ้านโปงพระราชดำริ (907 ไร่)</t>
  </si>
  <si>
    <t>โครงการพัฒนาบ้านโปง(2984)</t>
  </si>
  <si>
    <t>โครงการพัฒนาบ้านโปง(6485)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</si>
  <si>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</si>
  <si>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</si>
  <si>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</si>
  <si>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</si>
  <si>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โรงเรือนเพาะพันธุ์กัญชา (9068)</t>
  </si>
  <si>
    <t>โรงเรือนเพาะพันธุ์กัญชา 2(3024)</t>
  </si>
  <si>
    <t>ศูนย์ประสานงานมหาวิทยาลัยแม่โจ้-แพร่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</si>
  <si>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</si>
  <si>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</si>
  <si>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</si>
  <si>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มหาวิทยาลัยแม่โจ้ (ศูนย์ทดลองวิจัยและพัฒนากัญชงอุตสาหกรรม)</t>
  </si>
  <si>
    <t>9205 20025162757</t>
  </si>
  <si>
    <t>โครงการวิจัยและพัฒนาการผลิตกล้วยไม้เชิงอุตสาหกรรม ในพระดำริ สมเด็จพระเจ้าลูกเธอเจ้าฟ้าจุฬาภรณฯ</t>
  </si>
  <si>
    <t>9205 020005984784</t>
  </si>
  <si>
    <t>9026  020016391667</t>
  </si>
  <si>
    <t>การใช้พลังงานไฟฟ้า ตามหนังสือแจ้งค่าไฟฟ้า(จ่ายตรงกับการไฟฟ้า)</t>
  </si>
  <si>
    <t>สมาคมศิษย์เก่าแม่โจ้</t>
  </si>
  <si>
    <t>9211 020027862395</t>
  </si>
  <si>
    <t>9212 020027862396</t>
  </si>
  <si>
    <t>สำนักฟาร์ม มหาวิทยาลัยแม่โจ้ 2</t>
  </si>
  <si>
    <t>9211 020027862399</t>
  </si>
  <si>
    <t>มหาวิทยาลัยแม่โจ้-อาคารพลังศิษย์เก่า</t>
  </si>
  <si>
    <t>มหาวิทยาลัยแม่โจ้-อาคารศิษย์เก่า</t>
  </si>
  <si>
    <t>มหาวิทยาลัยแม่โจ้-อาคารสายพิรุณ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</si>
  <si>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</si>
  <si>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</si>
  <si>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</si>
  <si>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</si>
  <si>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</si>
  <si>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</si>
  <si>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</si>
  <si>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</si>
  <si>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</si>
  <si>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</si>
  <si>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</si>
  <si>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</si>
  <si>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ม.ค.-ก.ย. 68</t>
  </si>
  <si>
    <t>ต.ค.-ธ.ค. 68</t>
  </si>
  <si>
    <r>
      <t>ค่าพลังงานไฟฟ้า 68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</si>
  <si>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ค่าไฟฟ้า 68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</si>
  <si>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ม.เชียงใหม่</t>
  </si>
  <si>
    <t>แพร่</t>
  </si>
  <si>
    <t>ชุมพร</t>
  </si>
  <si>
    <t>%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</si>
  <si>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</si>
  <si>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</si>
  <si>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</si>
  <si>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</si>
  <si>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</si>
  <si>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</si>
  <si>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</si>
  <si>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</si>
  <si>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</si>
  <si>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</si>
  <si>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</si>
  <si>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</si>
  <si>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ม.ค.-ก.ย. 69</t>
  </si>
  <si>
    <t>ต.ค.-ธ.ค. 69</t>
  </si>
  <si>
    <r>
      <t>ค่าพลังงานไฟฟ้า 69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</si>
  <si>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ค่าไฟฟ้า 69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</si>
  <si>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ยกเลิกใช้งาน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</si>
</sst>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name val="AngsanaUPC"/>
      <family val="1"/>
    </font>
    <font>
      <sz val="14"/>
      <color rgb="FFCC00FF"/>
      <name val="AngsanaUPC"/>
      <family val="1"/>
    </font>
    <font>
      <b/>
      <sz val="14"/>
      <color theme="0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0" fontId="13" fillId="0" borderId="0"/>
    <xf numFmtId="0" fontId="18" fillId="0" borderId="0" applyBorder="0"/>
  </cellStyleXfs>
  <cellXfs count="155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2" applyFont="1" applyBorder="1" applyAlignment="1">
      <alignment horizontal="center"/>
    </xf>
    <xf numFmtId="17" fontId="5" fillId="0" borderId="7" xfId="2" quotePrefix="1" applyNumberFormat="1" applyFont="1" applyBorder="1" applyAlignment="1">
      <alignment horizontal="centerContinuous"/>
    </xf>
    <xf numFmtId="0" fontId="15" fillId="0" borderId="7" xfId="2" applyFont="1" applyBorder="1" applyAlignment="1">
      <alignment horizontal="centerContinuous"/>
    </xf>
    <xf numFmtId="17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shrinkToFit="1"/>
    </xf>
    <xf numFmtId="4" fontId="8" fillId="0" borderId="0" xfId="0" applyNumberFormat="1" applyFont="1" applyFill="1" applyBorder="1" applyAlignment="1">
      <alignment horizontal="center"/>
    </xf>
    <xf numFmtId="4" fontId="16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/>
    <xf numFmtId="0" fontId="2" fillId="0" borderId="7" xfId="1" applyFont="1" applyFill="1" applyBorder="1" applyAlignment="1">
      <alignment horizontal="center"/>
    </xf>
    <xf numFmtId="0" fontId="2" fillId="0" borderId="3" xfId="2" applyFont="1" applyFill="1" applyBorder="1" applyAlignment="1">
      <alignment horizontal="centerContinuous" shrinkToFit="1"/>
    </xf>
    <xf numFmtId="0" fontId="2" fillId="0" borderId="4" xfId="2" applyFont="1" applyFill="1" applyBorder="1" applyAlignment="1">
      <alignment horizontal="centerContinuous" shrinkToFit="1"/>
    </xf>
    <xf numFmtId="0" fontId="2" fillId="0" borderId="1" xfId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 shrinkToFit="1"/>
    </xf>
    <xf numFmtId="17" fontId="2" fillId="0" borderId="7" xfId="1" applyNumberFormat="1" applyFont="1" applyFill="1" applyBorder="1" applyAlignment="1">
      <alignment horizontal="center"/>
    </xf>
    <xf numFmtId="4" fontId="2" fillId="0" borderId="7" xfId="1" applyNumberFormat="1" applyFont="1" applyFill="1" applyBorder="1" applyAlignment="1">
      <alignment horizontal="center" shrinkToFit="1"/>
    </xf>
    <xf numFmtId="0" fontId="2" fillId="0" borderId="3" xfId="2" applyFont="1" applyFill="1" applyBorder="1" applyAlignment="1">
      <alignment horizontal="centerContinuous" wrapText="1" shrinkToFit="1"/>
    </xf>
    <xf numFmtId="0" fontId="2" fillId="0" borderId="7" xfId="2" applyFont="1" applyFill="1" applyBorder="1" applyAlignment="1">
      <alignment horizontal="centerContinuous" shrinkToFit="1"/>
    </xf>
    <xf numFmtId="0" fontId="2" fillId="0" borderId="0" xfId="2" applyFont="1" applyFill="1" applyBorder="1" applyAlignment="1">
      <alignment horizontal="centerContinuous" shrinkToFit="1"/>
    </xf>
    <xf numFmtId="4" fontId="14" fillId="2" borderId="7" xfId="2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2" fillId="0" borderId="0" xfId="2" applyFont="1" applyFill="1"/>
    <xf numFmtId="0" fontId="20" fillId="0" borderId="0" xfId="0" applyFont="1" applyFill="1"/>
    <xf numFmtId="4" fontId="5" fillId="0" borderId="7" xfId="2" applyNumberFormat="1" applyFont="1" applyFill="1" applyBorder="1" applyAlignment="1">
      <alignment horizontal="center"/>
    </xf>
    <xf numFmtId="0" fontId="8" fillId="0" borderId="5" xfId="2" applyFont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4" fontId="14" fillId="2" borderId="7" xfId="0" applyNumberFormat="1" applyFont="1" applyFill="1" applyBorder="1"/>
    <xf numFmtId="0" fontId="6" fillId="0" borderId="3" xfId="0" applyFont="1" applyBorder="1" applyAlignment="1">
      <alignment horizontal="left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shrinkToFit="1"/>
    </xf>
    <xf numFmtId="4" fontId="16" fillId="0" borderId="7" xfId="2" applyNumberFormat="1" applyFont="1" applyFill="1" applyBorder="1"/>
    <xf numFmtId="4" fontId="2" fillId="0" borderId="0" xfId="0" applyNumberFormat="1" applyFont="1" applyFill="1"/>
    <xf numFmtId="0" fontId="19" fillId="0" borderId="3" xfId="0" applyFont="1" applyFill="1" applyBorder="1" applyAlignment="1">
      <alignment horizontal="left"/>
    </xf>
    <xf numFmtId="0" fontId="19" fillId="0" borderId="5" xfId="0" applyFont="1" applyFill="1" applyBorder="1" applyAlignment="1">
      <alignment shrinkToFit="1"/>
    </xf>
    <xf numFmtId="4" fontId="19" fillId="0" borderId="5" xfId="0" applyNumberFormat="1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left" shrinkToFit="1"/>
    </xf>
    <xf numFmtId="4" fontId="19" fillId="0" borderId="4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14" fillId="0" borderId="7" xfId="2" applyNumberFormat="1" applyFont="1" applyFill="1" applyBorder="1" applyAlignment="1">
      <alignment horizontal="center"/>
    </xf>
    <xf numFmtId="4" fontId="14" fillId="0" borderId="7" xfId="0" applyNumberFormat="1" applyFont="1" applyFill="1" applyBorder="1"/>
    <xf numFmtId="0" fontId="5" fillId="0" borderId="7" xfId="0" applyFont="1" applyFill="1" applyBorder="1" applyAlignment="1">
      <alignment horizontal="centerContinuous" shrinkToFit="1"/>
    </xf>
    <xf numFmtId="0" fontId="15" fillId="0" borderId="0" xfId="0" applyFont="1" applyFill="1" applyAlignment="1">
      <alignment horizontal="center" shrinkToFit="1"/>
    </xf>
    <xf numFmtId="0" fontId="5" fillId="0" borderId="1" xfId="0" applyFont="1" applyFill="1" applyBorder="1" applyAlignment="1">
      <alignment horizontal="centerContinuous" shrinkToFit="1"/>
    </xf>
    <xf numFmtId="0" fontId="5" fillId="0" borderId="6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 shrinkToFit="1"/>
    </xf>
    <xf numFmtId="0" fontId="5" fillId="2" borderId="7" xfId="0" applyFont="1" applyFill="1" applyBorder="1" applyAlignment="1">
      <alignment horizontal="centerContinuous" shrinkToFit="1"/>
    </xf>
    <xf numFmtId="0" fontId="5" fillId="0" borderId="4" xfId="0" applyFont="1" applyBorder="1" applyAlignment="1">
      <alignment horizontal="center" shrinkToFit="1"/>
    </xf>
    <xf numFmtId="0" fontId="5" fillId="0" borderId="7" xfId="0" applyFont="1" applyBorder="1" applyAlignment="1">
      <alignment horizontal="centerContinuous" shrinkToFit="1"/>
    </xf>
    <xf numFmtId="0" fontId="5" fillId="0" borderId="7" xfId="0" applyFont="1" applyBorder="1" applyAlignment="1">
      <alignment horizontal="centerContinuous" vertical="center" shrinkToFit="1"/>
    </xf>
    <xf numFmtId="0" fontId="15" fillId="2" borderId="4" xfId="0" applyFont="1" applyFill="1" applyBorder="1" applyAlignment="1">
      <alignment horizontal="centerContinuous" shrinkToFit="1"/>
    </xf>
    <xf numFmtId="0" fontId="15" fillId="0" borderId="9" xfId="0" applyFont="1" applyFill="1" applyBorder="1" applyAlignment="1">
      <alignment horizontal="center" shrinkToFit="1"/>
    </xf>
    <xf numFmtId="0" fontId="15" fillId="0" borderId="0" xfId="0" applyFont="1" applyFill="1" applyAlignment="1">
      <alignment shrinkToFit="1"/>
    </xf>
    <xf numFmtId="0" fontId="15" fillId="0" borderId="0" xfId="0" applyFont="1" applyFill="1"/>
    <xf numFmtId="4" fontId="5" fillId="0" borderId="5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shrinkToFit="1"/>
    </xf>
    <xf numFmtId="0" fontId="4" fillId="0" borderId="0" xfId="0" applyFont="1" applyFill="1" applyAlignment="1">
      <alignment shrinkToFit="1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shrinkToFit="1"/>
    </xf>
    <xf numFmtId="4" fontId="16" fillId="0" borderId="7" xfId="0" applyNumberFormat="1" applyFont="1" applyFill="1" applyBorder="1"/>
    <xf numFmtId="0" fontId="22" fillId="0" borderId="0" xfId="0" applyFont="1" applyFill="1"/>
    <xf numFmtId="1" fontId="5" fillId="0" borderId="7" xfId="0" applyNumberFormat="1" applyFont="1" applyFill="1" applyBorder="1" applyAlignment="1">
      <alignment horizontal="centerContinuous" shrinkToFit="1"/>
    </xf>
    <xf numFmtId="0" fontId="19" fillId="0" borderId="7" xfId="0" applyFont="1" applyFill="1" applyBorder="1" applyAlignment="1">
      <alignment horizontal="centerContinuous" shrinkToFit="1"/>
    </xf>
    <xf numFmtId="2" fontId="19" fillId="0" borderId="4" xfId="0" applyNumberFormat="1" applyFont="1" applyFill="1" applyBorder="1" applyAlignment="1">
      <alignment horizontal="center" shrinkToFit="1"/>
    </xf>
    <xf numFmtId="4" fontId="19" fillId="0" borderId="7" xfId="0" applyNumberFormat="1" applyFont="1" applyFill="1" applyBorder="1" applyAlignment="1">
      <alignment horizontal="center"/>
    </xf>
    <xf numFmtId="4" fontId="19" fillId="0" borderId="7" xfId="2" applyNumberFormat="1" applyFont="1" applyFill="1" applyBorder="1"/>
    <xf numFmtId="4" fontId="19" fillId="0" borderId="7" xfId="2" applyNumberFormat="1" applyFont="1" applyFill="1" applyBorder="1" applyAlignment="1">
      <alignment horizontal="center"/>
    </xf>
    <xf numFmtId="4" fontId="19" fillId="0" borderId="7" xfId="0" applyNumberFormat="1" applyFont="1" applyFill="1" applyBorder="1"/>
    <xf numFmtId="0" fontId="19" fillId="0" borderId="5" xfId="0" applyFont="1" applyFill="1" applyBorder="1" applyAlignment="1">
      <alignment horizontal="left" shrinkToFit="1"/>
    </xf>
    <xf numFmtId="0" fontId="5" fillId="0" borderId="4" xfId="0" applyFont="1" applyFill="1" applyBorder="1" applyAlignment="1">
      <alignment horizontal="centerContinuous" shrinkToFit="1"/>
    </xf>
    <xf numFmtId="0" fontId="2" fillId="0" borderId="0" xfId="2" applyFont="1" applyFill="1" applyBorder="1" applyAlignment="1">
      <alignment horizontal="center"/>
    </xf>
    <xf numFmtId="0" fontId="6" fillId="0" borderId="3" xfId="0" applyFont="1" applyFill="1" applyBorder="1" applyAlignment="1">
      <alignment horizontal="left" wrapText="1" shrinkToFit="1"/>
    </xf>
    <xf numFmtId="4" fontId="8" fillId="0" borderId="4" xfId="2" applyNumberFormat="1" applyFont="1" applyFill="1" applyBorder="1" applyAlignment="1">
      <alignment horizontal="center" vertical="center"/>
    </xf>
    <xf numFmtId="4" fontId="5" fillId="0" borderId="4" xfId="2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Continuous" vertical="center"/>
    </xf>
    <xf numFmtId="4" fontId="5" fillId="2" borderId="4" xfId="0" applyNumberFormat="1" applyFont="1" applyFill="1" applyBorder="1" applyAlignment="1">
      <alignment horizontal="centerContinuous" vertical="center"/>
    </xf>
    <xf numFmtId="2" fontId="5" fillId="0" borderId="4" xfId="0" applyNumberFormat="1" applyFont="1" applyFill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Continuous" vertical="center"/>
    </xf>
    <xf numFmtId="4" fontId="5" fillId="0" borderId="4" xfId="0" applyNumberFormat="1" applyFont="1" applyFill="1" applyBorder="1" applyAlignment="1">
      <alignment horizontal="centerContinuous" vertical="center"/>
    </xf>
    <xf numFmtId="4" fontId="16" fillId="2" borderId="7" xfId="0" applyNumberFormat="1" applyFont="1" applyFill="1" applyBorder="1"/>
    <xf numFmtId="0" fontId="21" fillId="0" borderId="0" xfId="0" applyFont="1" applyFill="1" applyAlignment="1">
      <alignment horizontal="center"/>
    </xf>
    <xf numFmtId="0" fontId="21" fillId="0" borderId="0" xfId="2" applyFont="1" applyFill="1" applyAlignment="1">
      <alignment horizontal="center"/>
    </xf>
    <xf numFmtId="0" fontId="2" fillId="0" borderId="0" xfId="0" applyFont="1" applyFill="1"/>
    <xf numFmtId="4" fontId="16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4" fontId="14" fillId="2" borderId="7" xfId="2" applyNumberFormat="1" applyFont="1" applyFill="1" applyBorder="1" applyAlignment="1">
      <alignment horizontal="center"/>
    </xf>
    <xf numFmtId="4" fontId="5" fillId="0" borderId="7" xfId="2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2" fontId="2" fillId="0" borderId="0" xfId="0" applyNumberFormat="1" applyFont="1" applyFill="1"/>
    <xf numFmtId="2" fontId="2" fillId="0" borderId="7" xfId="1" applyNumberFormat="1" applyFont="1" applyFill="1" applyBorder="1" applyAlignment="1">
      <alignment horizontal="center" shrinkToFit="1"/>
    </xf>
    <xf numFmtId="0" fontId="16" fillId="0" borderId="0" xfId="0" applyFont="1" applyFill="1"/>
    <xf numFmtId="4" fontId="4" fillId="0" borderId="0" xfId="0" applyNumberFormat="1" applyFont="1" applyFill="1" applyAlignment="1">
      <alignment shrinkToFit="1"/>
    </xf>
    <xf numFmtId="2" fontId="15" fillId="0" borderId="0" xfId="0" applyNumberFormat="1" applyFont="1" applyFill="1" applyAlignment="1">
      <alignment shrinkToFit="1"/>
    </xf>
    <xf numFmtId="4" fontId="15" fillId="0" borderId="0" xfId="0" applyNumberFormat="1" applyFont="1" applyFill="1"/>
    <xf numFmtId="4" fontId="23" fillId="0" borderId="5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B19-4506-BB12-4EEDDD462E6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B19-4506-BB12-4EEDDD462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4-4837-AE48-B4470D4457D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4-4837-AE48-B4470D445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2A9-45E2-A692-8AE93FD9D65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2A9-45E2-A692-8AE93FD9D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1C-4AE2-894A-B8B9E85052A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1C-4AE2-894A-B8B9E8505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38-4F3A-ADC0-EF8F6374292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C38-4F3A-ADC0-EF8F63742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E71-4338-9535-0818AA890AB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E71-4338-9535-0818AA890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95-43ED-A54F-E71D21DA871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95-43ED-A54F-E71D21DA8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63A-40B8-9711-05EADB8DED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63A-40B8-9711-05EADB8DE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F77-4303-ACA0-2948902340E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F77-4303-ACA0-294890234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5E-4D48-BC26-41C3947C2FB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5E-4D48-BC26-41C3947C2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มหาวิทยาลัยแม่โจ้'!$C$4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มหาวิทยาลัยแม่โจ้'!$C$5:$C$16</c:f>
              <c:numCache>
                <c:formatCode>#,##0.00</c:formatCode>
                <c:ptCount val="12"/>
                <c:pt idx="0">
                  <c:v>621643</c:v>
                </c:pt>
                <c:pt idx="1">
                  <c:v>723443</c:v>
                </c:pt>
                <c:pt idx="2">
                  <c:v>854947</c:v>
                </c:pt>
                <c:pt idx="3">
                  <c:v>713467</c:v>
                </c:pt>
                <c:pt idx="4">
                  <c:v>703971.99</c:v>
                </c:pt>
                <c:pt idx="5">
                  <c:v>897765</c:v>
                </c:pt>
                <c:pt idx="6">
                  <c:v>1065556.5</c:v>
                </c:pt>
                <c:pt idx="7">
                  <c:v>1058378.5</c:v>
                </c:pt>
                <c:pt idx="8">
                  <c:v>1078213</c:v>
                </c:pt>
                <c:pt idx="9">
                  <c:v>928769</c:v>
                </c:pt>
                <c:pt idx="10">
                  <c:v>699110.6</c:v>
                </c:pt>
                <c:pt idx="11">
                  <c:v>660682.1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6-4C9C-AD05-048297B84491}"/>
            </c:ext>
          </c:extLst>
        </c:ser>
        <c:ser>
          <c:idx val="1"/>
          <c:order val="1"/>
          <c:tx>
            <c:strRef>
              <c:f>'กราฟ68-69 มหาวิทยาลัยแม่โจ้'!$D$4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มหาวิทยาลัยแม่โจ้'!$D$5:$D$16</c:f>
              <c:numCache>
                <c:formatCode>#,##0.00</c:formatCode>
                <c:ptCount val="12"/>
                <c:pt idx="0">
                  <c:v>662720.31000000006</c:v>
                </c:pt>
                <c:pt idx="1">
                  <c:v>784824.81</c:v>
                </c:pt>
                <c:pt idx="2">
                  <c:v>760511.41</c:v>
                </c:pt>
                <c:pt idx="3">
                  <c:v>670856.01</c:v>
                </c:pt>
                <c:pt idx="4">
                  <c:v>709237.1</c:v>
                </c:pt>
                <c:pt idx="5">
                  <c:v>811905.7</c:v>
                </c:pt>
                <c:pt idx="6">
                  <c:v>1004451</c:v>
                </c:pt>
                <c:pt idx="7">
                  <c:v>1079791.8999999999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6-4C9C-AD05-048297B8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มหาวิทยาลัยแม่โจ้'!$C$30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มหาวิทยาลัยแม่โจ้'!$C$31:$C$42</c:f>
              <c:numCache>
                <c:formatCode>#,##0.00</c:formatCode>
                <c:ptCount val="12"/>
                <c:pt idx="0">
                  <c:v>2608168.0499999998</c:v>
                </c:pt>
                <c:pt idx="1">
                  <c:v>3143026.74</c:v>
                </c:pt>
                <c:pt idx="2">
                  <c:v>3673806.97</c:v>
                </c:pt>
                <c:pt idx="3">
                  <c:v>3142174.05</c:v>
                </c:pt>
                <c:pt idx="4">
                  <c:v>2899419.45</c:v>
                </c:pt>
                <c:pt idx="5">
                  <c:v>3748635.91</c:v>
                </c:pt>
                <c:pt idx="6">
                  <c:v>4495970.6500000004</c:v>
                </c:pt>
                <c:pt idx="7">
                  <c:v>4389811.29</c:v>
                </c:pt>
                <c:pt idx="8">
                  <c:v>4521903.2</c:v>
                </c:pt>
                <c:pt idx="9">
                  <c:v>3849488.37</c:v>
                </c:pt>
                <c:pt idx="10">
                  <c:v>2792408.92</c:v>
                </c:pt>
                <c:pt idx="11">
                  <c:v>2639317.15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6-405E-9181-568C5639C276}"/>
            </c:ext>
          </c:extLst>
        </c:ser>
        <c:ser>
          <c:idx val="1"/>
          <c:order val="1"/>
          <c:tx>
            <c:strRef>
              <c:f>'กราฟ68-69 มหาวิทยาลัยแม่โจ้'!$D$30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มหาวิทยาลัยแม่โจ้'!$D$31:$D$42</c:f>
              <c:numCache>
                <c:formatCode>#,##0.00</c:formatCode>
                <c:ptCount val="12"/>
                <c:pt idx="0">
                  <c:v>2594110.27</c:v>
                </c:pt>
                <c:pt idx="1">
                  <c:v>3218927.01</c:v>
                </c:pt>
                <c:pt idx="2">
                  <c:v>3039870.77</c:v>
                </c:pt>
                <c:pt idx="3">
                  <c:v>2723683.62</c:v>
                </c:pt>
                <c:pt idx="4">
                  <c:v>2846769.8</c:v>
                </c:pt>
                <c:pt idx="5">
                  <c:v>3410218.39</c:v>
                </c:pt>
                <c:pt idx="6">
                  <c:v>4164476.81</c:v>
                </c:pt>
                <c:pt idx="7">
                  <c:v>4433389.8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6-405E-9181-568C5639C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คณะสัตวศาสตร์'!$C$4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คณะสัตวศาสตร์'!$C$5:$C$16</c:f>
              <c:numCache>
                <c:formatCode>#,##0.00</c:formatCode>
                <c:ptCount val="12"/>
                <c:pt idx="0">
                  <c:v>47268.01</c:v>
                </c:pt>
                <c:pt idx="1">
                  <c:v>53628</c:v>
                </c:pt>
                <c:pt idx="2">
                  <c:v>70820</c:v>
                </c:pt>
                <c:pt idx="3">
                  <c:v>65476</c:v>
                </c:pt>
                <c:pt idx="4">
                  <c:v>54860.01</c:v>
                </c:pt>
                <c:pt idx="5">
                  <c:v>50527.99</c:v>
                </c:pt>
                <c:pt idx="6">
                  <c:v>59984.01</c:v>
                </c:pt>
                <c:pt idx="7">
                  <c:v>54847.99</c:v>
                </c:pt>
                <c:pt idx="8">
                  <c:v>59884</c:v>
                </c:pt>
                <c:pt idx="9">
                  <c:v>51100</c:v>
                </c:pt>
                <c:pt idx="10">
                  <c:v>40088</c:v>
                </c:pt>
                <c:pt idx="11">
                  <c:v>39628.01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A-41A3-A8CA-6CE217076B66}"/>
            </c:ext>
          </c:extLst>
        </c:ser>
        <c:ser>
          <c:idx val="1"/>
          <c:order val="1"/>
          <c:tx>
            <c:strRef>
              <c:f>'กราฟ68-69 คณะสัตวศาสตร์'!$D$4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คณะสัตวศาสตร์'!$D$5:$D$16</c:f>
              <c:numCache>
                <c:formatCode>#,##0.00</c:formatCode>
                <c:ptCount val="12"/>
                <c:pt idx="0">
                  <c:v>44632</c:v>
                </c:pt>
                <c:pt idx="1">
                  <c:v>54860.01</c:v>
                </c:pt>
                <c:pt idx="2">
                  <c:v>56488</c:v>
                </c:pt>
                <c:pt idx="3">
                  <c:v>61940.01</c:v>
                </c:pt>
                <c:pt idx="4">
                  <c:v>69448</c:v>
                </c:pt>
                <c:pt idx="5">
                  <c:v>55484</c:v>
                </c:pt>
                <c:pt idx="6">
                  <c:v>60036</c:v>
                </c:pt>
                <c:pt idx="7">
                  <c:v>48792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A-41A3-A8CA-6CE21707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มหาวิทยาลัยแม่โจ้'!$C$30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มหาวิทยาลัยแม่โจ้'!$C$31:$C$42</c:f>
              <c:numCache>
                <c:formatCode>#,##0.00</c:formatCode>
                <c:ptCount val="12"/>
                <c:pt idx="0">
                  <c:v>2608168.0499999998</c:v>
                </c:pt>
                <c:pt idx="1">
                  <c:v>3143026.74</c:v>
                </c:pt>
                <c:pt idx="2">
                  <c:v>3673806.97</c:v>
                </c:pt>
                <c:pt idx="3">
                  <c:v>3142174.05</c:v>
                </c:pt>
                <c:pt idx="4">
                  <c:v>2899419.45</c:v>
                </c:pt>
                <c:pt idx="5">
                  <c:v>3748635.91</c:v>
                </c:pt>
                <c:pt idx="6">
                  <c:v>4495970.6500000004</c:v>
                </c:pt>
                <c:pt idx="7">
                  <c:v>4389811.29</c:v>
                </c:pt>
                <c:pt idx="8">
                  <c:v>4521903.2</c:v>
                </c:pt>
                <c:pt idx="9">
                  <c:v>3849488.37</c:v>
                </c:pt>
                <c:pt idx="10">
                  <c:v>2792408.92</c:v>
                </c:pt>
                <c:pt idx="11">
                  <c:v>2639317.15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0C9-A37D-A49299B59659}"/>
            </c:ext>
          </c:extLst>
        </c:ser>
        <c:ser>
          <c:idx val="1"/>
          <c:order val="1"/>
          <c:tx>
            <c:strRef>
              <c:f>'กราฟ68-69 มหาวิทยาลัยแม่โจ้'!$D$30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มหาวิทยาลัยแม่โจ้'!$D$31:$D$42</c:f>
              <c:numCache>
                <c:formatCode>#,##0.00</c:formatCode>
                <c:ptCount val="12"/>
                <c:pt idx="0">
                  <c:v>2594110.27</c:v>
                </c:pt>
                <c:pt idx="1">
                  <c:v>3218927.01</c:v>
                </c:pt>
                <c:pt idx="2">
                  <c:v>3039870.77</c:v>
                </c:pt>
                <c:pt idx="3">
                  <c:v>2723683.62</c:v>
                </c:pt>
                <c:pt idx="4">
                  <c:v>2846769.8</c:v>
                </c:pt>
                <c:pt idx="5">
                  <c:v>3410218.39</c:v>
                </c:pt>
                <c:pt idx="6">
                  <c:v>4164476.81</c:v>
                </c:pt>
                <c:pt idx="7">
                  <c:v>4433389.8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0C9-A37D-A49299B5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พลังงานทดแทน'!$C$4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พลังงานทดแทน'!$C$5:$C$16</c:f>
              <c:numCache>
                <c:formatCode>#,##0.00</c:formatCode>
                <c:ptCount val="12"/>
                <c:pt idx="0">
                  <c:v>9220</c:v>
                </c:pt>
                <c:pt idx="1">
                  <c:v>8760</c:v>
                </c:pt>
                <c:pt idx="2">
                  <c:v>10620</c:v>
                </c:pt>
                <c:pt idx="3">
                  <c:v>10340</c:v>
                </c:pt>
                <c:pt idx="4">
                  <c:v>11280</c:v>
                </c:pt>
                <c:pt idx="5">
                  <c:v>11520</c:v>
                </c:pt>
                <c:pt idx="6">
                  <c:v>15020</c:v>
                </c:pt>
                <c:pt idx="7">
                  <c:v>13680</c:v>
                </c:pt>
                <c:pt idx="8">
                  <c:v>14400</c:v>
                </c:pt>
                <c:pt idx="9">
                  <c:v>14320</c:v>
                </c:pt>
                <c:pt idx="10">
                  <c:v>13640</c:v>
                </c:pt>
                <c:pt idx="11">
                  <c:v>18800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8-4397-A91E-6D0CF1E6D647}"/>
            </c:ext>
          </c:extLst>
        </c:ser>
        <c:ser>
          <c:idx val="1"/>
          <c:order val="1"/>
          <c:tx>
            <c:strRef>
              <c:f>'กราฟ68-69 พลังงานทดแทน'!$D$4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พลังงานทดแทน'!$D$5:$D$16</c:f>
              <c:numCache>
                <c:formatCode>#,##0.00</c:formatCode>
                <c:ptCount val="12"/>
                <c:pt idx="0">
                  <c:v>21680</c:v>
                </c:pt>
                <c:pt idx="1">
                  <c:v>11480</c:v>
                </c:pt>
                <c:pt idx="2">
                  <c:v>10140</c:v>
                </c:pt>
                <c:pt idx="3">
                  <c:v>9400</c:v>
                </c:pt>
                <c:pt idx="4">
                  <c:v>13420</c:v>
                </c:pt>
                <c:pt idx="5">
                  <c:v>14560</c:v>
                </c:pt>
                <c:pt idx="6">
                  <c:v>16200</c:v>
                </c:pt>
                <c:pt idx="7">
                  <c:v>18260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48-4397-A91E-6D0CF1E6D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พลังงานทดแทน'!$C$30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พลังงานทดแทน'!$C$31:$C$42</c:f>
              <c:numCache>
                <c:formatCode>#,##0.00</c:formatCode>
                <c:ptCount val="12"/>
                <c:pt idx="0">
                  <c:v>40019.97</c:v>
                </c:pt>
                <c:pt idx="1">
                  <c:v>38733.29</c:v>
                </c:pt>
                <c:pt idx="2">
                  <c:v>46870.35</c:v>
                </c:pt>
                <c:pt idx="3">
                  <c:v>46649.1</c:v>
                </c:pt>
                <c:pt idx="4">
                  <c:v>49903.72</c:v>
                </c:pt>
                <c:pt idx="5">
                  <c:v>53192.2</c:v>
                </c:pt>
                <c:pt idx="6">
                  <c:v>73281.789999999994</c:v>
                </c:pt>
                <c:pt idx="7">
                  <c:v>63666.03</c:v>
                </c:pt>
                <c:pt idx="8">
                  <c:v>67664.240000000005</c:v>
                </c:pt>
                <c:pt idx="9">
                  <c:v>63364.12</c:v>
                </c:pt>
                <c:pt idx="10">
                  <c:v>58005.04</c:v>
                </c:pt>
                <c:pt idx="11">
                  <c:v>74465.91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D-4822-B792-C1D3A0214F9F}"/>
            </c:ext>
          </c:extLst>
        </c:ser>
        <c:ser>
          <c:idx val="1"/>
          <c:order val="1"/>
          <c:tx>
            <c:strRef>
              <c:f>'กราฟ68-69 พลังงานทดแทน'!$D$30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พลังงานทดแทน'!$D$31:$D$42</c:f>
              <c:numCache>
                <c:formatCode>#,##0.00</c:formatCode>
                <c:ptCount val="12"/>
                <c:pt idx="0">
                  <c:v>81019.039999999994</c:v>
                </c:pt>
                <c:pt idx="1">
                  <c:v>50232.65</c:v>
                </c:pt>
                <c:pt idx="2">
                  <c:v>43746.18</c:v>
                </c:pt>
                <c:pt idx="3">
                  <c:v>40965.089999999997</c:v>
                </c:pt>
                <c:pt idx="4">
                  <c:v>63117.77</c:v>
                </c:pt>
                <c:pt idx="5">
                  <c:v>69320.429999999993</c:v>
                </c:pt>
                <c:pt idx="6">
                  <c:v>83684.84</c:v>
                </c:pt>
                <c:pt idx="7">
                  <c:v>90436.05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822-B792-C1D3A021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โครงการแปรรูป'!$C$4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โครงการแปรรูป'!$C$5:$C$16</c:f>
              <c:numCache>
                <c:formatCode>#,##0.00</c:formatCode>
                <c:ptCount val="12"/>
                <c:pt idx="0">
                  <c:v>1675.5</c:v>
                </c:pt>
                <c:pt idx="1">
                  <c:v>2438</c:v>
                </c:pt>
                <c:pt idx="2">
                  <c:v>2387.5</c:v>
                </c:pt>
                <c:pt idx="3">
                  <c:v>1187.51</c:v>
                </c:pt>
                <c:pt idx="4">
                  <c:v>765.5</c:v>
                </c:pt>
                <c:pt idx="5">
                  <c:v>806</c:v>
                </c:pt>
                <c:pt idx="6">
                  <c:v>721</c:v>
                </c:pt>
                <c:pt idx="7">
                  <c:v>850.51</c:v>
                </c:pt>
                <c:pt idx="8">
                  <c:v>975.51</c:v>
                </c:pt>
                <c:pt idx="9">
                  <c:v>1162.5</c:v>
                </c:pt>
                <c:pt idx="10">
                  <c:v>957.5</c:v>
                </c:pt>
                <c:pt idx="11">
                  <c:v>636.99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D-4286-923F-C59AF5C43EBB}"/>
            </c:ext>
          </c:extLst>
        </c:ser>
        <c:ser>
          <c:idx val="1"/>
          <c:order val="1"/>
          <c:tx>
            <c:strRef>
              <c:f>'กราฟ68-69 โครงการแปรรูป'!$D$4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โครงการแปรรูป'!$D$5:$D$16</c:f>
              <c:numCache>
                <c:formatCode>#,##0.00</c:formatCode>
                <c:ptCount val="12"/>
                <c:pt idx="0">
                  <c:v>593.5</c:v>
                </c:pt>
                <c:pt idx="1">
                  <c:v>405.99</c:v>
                </c:pt>
                <c:pt idx="2">
                  <c:v>454.99</c:v>
                </c:pt>
                <c:pt idx="3">
                  <c:v>490.5</c:v>
                </c:pt>
                <c:pt idx="4">
                  <c:v>411.5</c:v>
                </c:pt>
                <c:pt idx="5">
                  <c:v>510.01</c:v>
                </c:pt>
                <c:pt idx="6">
                  <c:v>673</c:v>
                </c:pt>
                <c:pt idx="7">
                  <c:v>681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D-4286-923F-C59AF5C43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โครงการแปรรูป'!$C$30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โครงการแปรรูป'!$C$31:$C$42</c:f>
              <c:numCache>
                <c:formatCode>#,##0.00</c:formatCode>
                <c:ptCount val="12"/>
                <c:pt idx="0">
                  <c:v>7999.68</c:v>
                </c:pt>
                <c:pt idx="1">
                  <c:v>11488.19</c:v>
                </c:pt>
                <c:pt idx="2">
                  <c:v>11257.17</c:v>
                </c:pt>
                <c:pt idx="3">
                  <c:v>5767.08</c:v>
                </c:pt>
                <c:pt idx="4">
                  <c:v>3697.1</c:v>
                </c:pt>
                <c:pt idx="5">
                  <c:v>3875.02</c:v>
                </c:pt>
                <c:pt idx="6">
                  <c:v>3501.6</c:v>
                </c:pt>
                <c:pt idx="7">
                  <c:v>4070.57</c:v>
                </c:pt>
                <c:pt idx="8">
                  <c:v>4577.97</c:v>
                </c:pt>
                <c:pt idx="9">
                  <c:v>5391.45</c:v>
                </c:pt>
                <c:pt idx="10">
                  <c:v>4499.6099999999997</c:v>
                </c:pt>
                <c:pt idx="11">
                  <c:v>3105.26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4-450D-948B-FAF5356A0621}"/>
            </c:ext>
          </c:extLst>
        </c:ser>
        <c:ser>
          <c:idx val="1"/>
          <c:order val="1"/>
          <c:tx>
            <c:strRef>
              <c:f>'กราฟ68-69 โครงการแปรรูป'!$D$30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โครงการแปรรูป'!$D$31:$D$42</c:f>
              <c:numCache>
                <c:formatCode>#,##0.00</c:formatCode>
                <c:ptCount val="12"/>
                <c:pt idx="0">
                  <c:v>2877.96</c:v>
                </c:pt>
                <c:pt idx="1">
                  <c:v>2074.25</c:v>
                </c:pt>
                <c:pt idx="2">
                  <c:v>2284.29</c:v>
                </c:pt>
                <c:pt idx="3">
                  <c:v>2136.4899999999998</c:v>
                </c:pt>
                <c:pt idx="4">
                  <c:v>2126.5300000000002</c:v>
                </c:pt>
                <c:pt idx="5">
                  <c:v>2555.62</c:v>
                </c:pt>
                <c:pt idx="6">
                  <c:v>3265.6</c:v>
                </c:pt>
                <c:pt idx="7">
                  <c:v>3300.44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4-450D-948B-FAF5356A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9801 020025008422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โครงการพัฒนา 907 ไร่'!$C$4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โครงการพัฒนา 907 ไร่'!$C$5:$C$16</c:f>
              <c:numCache>
                <c:formatCode>#,##0.00</c:formatCode>
                <c:ptCount val="12"/>
                <c:pt idx="0">
                  <c:v>28131.279999999999</c:v>
                </c:pt>
                <c:pt idx="1">
                  <c:v>32671.18</c:v>
                </c:pt>
                <c:pt idx="2">
                  <c:v>41678.71</c:v>
                </c:pt>
                <c:pt idx="3">
                  <c:v>39121.120000000003</c:v>
                </c:pt>
                <c:pt idx="4">
                  <c:v>41111.360000000001</c:v>
                </c:pt>
                <c:pt idx="5">
                  <c:v>31015.35</c:v>
                </c:pt>
                <c:pt idx="6">
                  <c:v>27788.48</c:v>
                </c:pt>
                <c:pt idx="7">
                  <c:v>28100.97</c:v>
                </c:pt>
                <c:pt idx="8">
                  <c:v>29992.3</c:v>
                </c:pt>
                <c:pt idx="9">
                  <c:v>33133.07</c:v>
                </c:pt>
                <c:pt idx="10">
                  <c:v>23641.13</c:v>
                </c:pt>
                <c:pt idx="11">
                  <c:v>23030.21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0-4F54-A46B-1987ABDB042E}"/>
            </c:ext>
          </c:extLst>
        </c:ser>
        <c:ser>
          <c:idx val="1"/>
          <c:order val="1"/>
          <c:tx>
            <c:strRef>
              <c:f>'กราฟ68-69 โครงการพัฒนา 907 ไร่'!$D$4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โครงการพัฒนา 907 ไร่'!$D$5:$D$16</c:f>
              <c:numCache>
                <c:formatCode>#,##0.00</c:formatCode>
                <c:ptCount val="12"/>
                <c:pt idx="0">
                  <c:v>22315.4</c:v>
                </c:pt>
                <c:pt idx="1">
                  <c:v>25817</c:v>
                </c:pt>
                <c:pt idx="2">
                  <c:v>30360</c:v>
                </c:pt>
                <c:pt idx="3">
                  <c:v>39631</c:v>
                </c:pt>
                <c:pt idx="4">
                  <c:v>40536</c:v>
                </c:pt>
                <c:pt idx="5">
                  <c:v>36009</c:v>
                </c:pt>
                <c:pt idx="6">
                  <c:v>28003</c:v>
                </c:pt>
                <c:pt idx="7">
                  <c:v>32208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0-4F54-A46B-1987ABDB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</a:t>
            </a:r>
            <a:r>
              <a:rPr lang="th-TH" baseline="0"/>
              <a:t>25008422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โครงการพัฒนา 907 ไร่'!$C$30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โครงการพัฒนา 907 ไร่'!$C$31:$C$42</c:f>
              <c:numCache>
                <c:formatCode>#,##0.00</c:formatCode>
                <c:ptCount val="12"/>
                <c:pt idx="0">
                  <c:v>123983.37</c:v>
                </c:pt>
                <c:pt idx="1">
                  <c:v>146407.42000000001</c:v>
                </c:pt>
                <c:pt idx="2">
                  <c:v>184611.74</c:v>
                </c:pt>
                <c:pt idx="3">
                  <c:v>174589.24</c:v>
                </c:pt>
                <c:pt idx="4">
                  <c:v>174546.29</c:v>
                </c:pt>
                <c:pt idx="5">
                  <c:v>132324.69</c:v>
                </c:pt>
                <c:pt idx="6">
                  <c:v>115968.72</c:v>
                </c:pt>
                <c:pt idx="7">
                  <c:v>117799.05</c:v>
                </c:pt>
                <c:pt idx="8">
                  <c:v>126048.1</c:v>
                </c:pt>
                <c:pt idx="9">
                  <c:v>138860.88</c:v>
                </c:pt>
                <c:pt idx="10">
                  <c:v>99147.7</c:v>
                </c:pt>
                <c:pt idx="11">
                  <c:v>94057.89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F-4823-B396-0BB955070800}"/>
            </c:ext>
          </c:extLst>
        </c:ser>
        <c:ser>
          <c:idx val="1"/>
          <c:order val="1"/>
          <c:tx>
            <c:strRef>
              <c:f>'กราฟ68-69 โครงการพัฒนา 907 ไร่'!$D$30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โครงการพัฒนา 907 ไร่'!$D$31:$D$42</c:f>
              <c:numCache>
                <c:formatCode>#,##0.00</c:formatCode>
                <c:ptCount val="12"/>
                <c:pt idx="0">
                  <c:v>91458.71</c:v>
                </c:pt>
                <c:pt idx="1">
                  <c:v>108777.58</c:v>
                </c:pt>
                <c:pt idx="2">
                  <c:v>127100.01</c:v>
                </c:pt>
                <c:pt idx="3">
                  <c:v>166225.06</c:v>
                </c:pt>
                <c:pt idx="4">
                  <c:v>168334.86</c:v>
                </c:pt>
                <c:pt idx="5">
                  <c:v>152044.54</c:v>
                </c:pt>
                <c:pt idx="6">
                  <c:v>114335.07</c:v>
                </c:pt>
                <c:pt idx="7">
                  <c:v>131953.66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F-4823-B396-0BB95507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โครงการพัฒนาบ้านโปง'!$C$5:$C$16</c:f>
              <c:numCache>
                <c:formatCode>#,##0.00</c:formatCode>
                <c:ptCount val="12"/>
                <c:pt idx="0">
                  <c:v>498</c:v>
                </c:pt>
                <c:pt idx="1">
                  <c:v>553</c:v>
                </c:pt>
                <c:pt idx="2">
                  <c:v>606</c:v>
                </c:pt>
                <c:pt idx="3">
                  <c:v>606</c:v>
                </c:pt>
                <c:pt idx="4">
                  <c:v>469</c:v>
                </c:pt>
                <c:pt idx="5">
                  <c:v>499</c:v>
                </c:pt>
                <c:pt idx="6">
                  <c:v>431</c:v>
                </c:pt>
                <c:pt idx="7">
                  <c:v>445</c:v>
                </c:pt>
                <c:pt idx="8">
                  <c:v>448</c:v>
                </c:pt>
                <c:pt idx="9">
                  <c:v>419</c:v>
                </c:pt>
                <c:pt idx="10">
                  <c:v>380</c:v>
                </c:pt>
                <c:pt idx="11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4-420C-BF0C-5B7EF1E751A1}"/>
            </c:ext>
          </c:extLst>
        </c:ser>
        <c:ser>
          <c:idx val="1"/>
          <c:order val="1"/>
          <c:tx>
            <c:strRef>
              <c:f>'กราฟ68-69 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โครงการพัฒนาบ้านโปง'!$D$5:$D$16</c:f>
              <c:numCache>
                <c:formatCode>#,##0.00</c:formatCode>
                <c:ptCount val="12"/>
                <c:pt idx="0">
                  <c:v>493</c:v>
                </c:pt>
                <c:pt idx="1">
                  <c:v>422</c:v>
                </c:pt>
                <c:pt idx="2">
                  <c:v>434</c:v>
                </c:pt>
                <c:pt idx="3">
                  <c:v>482</c:v>
                </c:pt>
                <c:pt idx="4">
                  <c:v>442</c:v>
                </c:pt>
                <c:pt idx="5">
                  <c:v>422</c:v>
                </c:pt>
                <c:pt idx="6">
                  <c:v>516</c:v>
                </c:pt>
                <c:pt idx="7">
                  <c:v>608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4-420C-BF0C-5B7EF1E751A1}"/>
            </c:ext>
          </c:extLst>
        </c:ser>
        <c:ser>
          <c:idx val="2"/>
          <c:order val="2"/>
          <c:tx>
            <c:strRef>
              <c:f>'กราฟ68-69 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4-420C-BF0C-5B7EF1E751A1}"/>
            </c:ext>
          </c:extLst>
        </c:ser>
        <c:ser>
          <c:idx val="3"/>
          <c:order val="3"/>
          <c:tx>
            <c:strRef>
              <c:f>'กราฟ68-69 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">
                  <c:v>0</c:v>
                </c:pt>
                <c:pt idx="8" formatCode="0.00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B4-420C-BF0C-5B7EF1E7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โครงการพัฒนาบ้านโปง'!$C$36:$C$47</c:f>
              <c:numCache>
                <c:formatCode>#,##0.00</c:formatCode>
                <c:ptCount val="12"/>
                <c:pt idx="0">
                  <c:v>2345.65</c:v>
                </c:pt>
                <c:pt idx="1">
                  <c:v>2627.47</c:v>
                </c:pt>
                <c:pt idx="2">
                  <c:v>2899.05</c:v>
                </c:pt>
                <c:pt idx="3">
                  <c:v>2899.05</c:v>
                </c:pt>
                <c:pt idx="4">
                  <c:v>2111.7399999999998</c:v>
                </c:pt>
                <c:pt idx="5">
                  <c:v>2260</c:v>
                </c:pt>
                <c:pt idx="6">
                  <c:v>1923.92</c:v>
                </c:pt>
                <c:pt idx="7">
                  <c:v>1993.12</c:v>
                </c:pt>
                <c:pt idx="8">
                  <c:v>1988.78</c:v>
                </c:pt>
                <c:pt idx="9">
                  <c:v>1846.69</c:v>
                </c:pt>
                <c:pt idx="10">
                  <c:v>1659.89</c:v>
                </c:pt>
                <c:pt idx="11">
                  <c:v>1944.68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8-4A6C-AE78-7A59332FBF7F}"/>
            </c:ext>
          </c:extLst>
        </c:ser>
        <c:ser>
          <c:idx val="1"/>
          <c:order val="1"/>
          <c:tx>
            <c:strRef>
              <c:f>'กราฟ68-69 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โครงการพัฒนาบ้านโปง'!$D$36:$D$47</c:f>
              <c:numCache>
                <c:formatCode>#,##0.00</c:formatCode>
                <c:ptCount val="12"/>
                <c:pt idx="0">
                  <c:v>2177.6</c:v>
                </c:pt>
                <c:pt idx="1">
                  <c:v>1834.3</c:v>
                </c:pt>
                <c:pt idx="2">
                  <c:v>1892.32</c:v>
                </c:pt>
                <c:pt idx="3">
                  <c:v>2124.41</c:v>
                </c:pt>
                <c:pt idx="4">
                  <c:v>1961.79</c:v>
                </c:pt>
                <c:pt idx="5">
                  <c:v>1863.69</c:v>
                </c:pt>
                <c:pt idx="6">
                  <c:v>2324.7600000000002</c:v>
                </c:pt>
                <c:pt idx="7">
                  <c:v>2776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8-4A6C-AE78-7A59332FBF7F}"/>
            </c:ext>
          </c:extLst>
        </c:ser>
        <c:ser>
          <c:idx val="2"/>
          <c:order val="2"/>
          <c:tx>
            <c:strRef>
              <c:f>'กราฟ68-69 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โครงการพัฒนาบ้านโปง'!$E$36:$E$47</c:f>
              <c:numCache>
                <c:formatCode>#,##0.00</c:formatCode>
                <c:ptCount val="12"/>
                <c:pt idx="0">
                  <c:v>35.619999999999997</c:v>
                </c:pt>
                <c:pt idx="1">
                  <c:v>36.619999999999997</c:v>
                </c:pt>
                <c:pt idx="2">
                  <c:v>35.619999999999997</c:v>
                </c:pt>
                <c:pt idx="3">
                  <c:v>35.619999999999997</c:v>
                </c:pt>
                <c:pt idx="4">
                  <c:v>35.619999999999997</c:v>
                </c:pt>
                <c:pt idx="5">
                  <c:v>35.619999999999997</c:v>
                </c:pt>
                <c:pt idx="6">
                  <c:v>35.619999999999997</c:v>
                </c:pt>
                <c:pt idx="7">
                  <c:v>35.619999999999997</c:v>
                </c:pt>
                <c:pt idx="8">
                  <c:v>35.619999999999997</c:v>
                </c:pt>
                <c:pt idx="9">
                  <c:v>35.619999999999997</c:v>
                </c:pt>
                <c:pt idx="10">
                  <c:v>35.619999999999997</c:v>
                </c:pt>
                <c:pt idx="11">
                  <c:v>35.619999999999997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8-4A6C-AE78-7A59332FBF7F}"/>
            </c:ext>
          </c:extLst>
        </c:ser>
        <c:ser>
          <c:idx val="3"/>
          <c:order val="3"/>
          <c:tx>
            <c:strRef>
              <c:f>'กราฟ68-69 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 โครงการพัฒนาบ้านโปง'!$F$36:$F$47</c:f>
              <c:numCache>
                <c:formatCode>#,##0.00</c:formatCode>
                <c:ptCount val="12"/>
                <c:pt idx="0">
                  <c:v>35.619999999999997</c:v>
                </c:pt>
                <c:pt idx="1">
                  <c:v>35.619999999999997</c:v>
                </c:pt>
                <c:pt idx="2">
                  <c:v>35.619999999999997</c:v>
                </c:pt>
                <c:pt idx="3">
                  <c:v>35.619999999999997</c:v>
                </c:pt>
                <c:pt idx="4">
                  <c:v>35.619999999999997</c:v>
                </c:pt>
                <c:pt idx="5">
                  <c:v>35.619999999999997</c:v>
                </c:pt>
                <c:pt idx="6">
                  <c:v>35.619999999999997</c:v>
                </c:pt>
                <c:pt idx="7">
                  <c:v>35.619999999999997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8-4A6C-AE78-7A59332F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718974556201041"/>
          <c:y val="0.22165450121654501"/>
          <c:w val="0.85924555863678997"/>
          <c:h val="0.34886615450440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'กราฟ68-69เรือนเพาะพันธุ์กัญชา'!$C$2:$C$3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'กราฟ68-69เรือนเพาะพันธุ์กัญชา'!$C$4:$C$15</c:f>
              <c:numCache>
                <c:formatCode>#,##0.00</c:formatCode>
                <c:ptCount val="12"/>
                <c:pt idx="0">
                  <c:v>1836</c:v>
                </c:pt>
                <c:pt idx="1">
                  <c:v>2960</c:v>
                </c:pt>
                <c:pt idx="2">
                  <c:v>3952</c:v>
                </c:pt>
                <c:pt idx="3">
                  <c:v>4916</c:v>
                </c:pt>
                <c:pt idx="4">
                  <c:v>6384</c:v>
                </c:pt>
                <c:pt idx="5">
                  <c:v>5144</c:v>
                </c:pt>
                <c:pt idx="6">
                  <c:v>4012</c:v>
                </c:pt>
                <c:pt idx="7">
                  <c:v>2872</c:v>
                </c:pt>
                <c:pt idx="8">
                  <c:v>3892</c:v>
                </c:pt>
                <c:pt idx="9">
                  <c:v>2988</c:v>
                </c:pt>
                <c:pt idx="10">
                  <c:v>1976</c:v>
                </c:pt>
                <c:pt idx="11">
                  <c:v>2608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0D-43A4-95CE-9BE364254993}"/>
            </c:ext>
          </c:extLst>
        </c:ser>
        <c:ser>
          <c:idx val="1"/>
          <c:order val="1"/>
          <c:tx>
            <c:strRef>
              <c:f>'กราฟ68-69เรือนเพาะพันธุ์กัญชา'!$D$2:$D$3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'กราฟ68-69เรือนเพาะพันธุ์กัญชา'!$D$4:$D$15</c:f>
              <c:numCache>
                <c:formatCode>#,##0.00</c:formatCode>
                <c:ptCount val="12"/>
                <c:pt idx="0">
                  <c:v>3276</c:v>
                </c:pt>
                <c:pt idx="1">
                  <c:v>3584</c:v>
                </c:pt>
                <c:pt idx="2">
                  <c:v>4292</c:v>
                </c:pt>
                <c:pt idx="3">
                  <c:v>3756</c:v>
                </c:pt>
                <c:pt idx="4">
                  <c:v>2420</c:v>
                </c:pt>
                <c:pt idx="5">
                  <c:v>3000</c:v>
                </c:pt>
                <c:pt idx="6">
                  <c:v>2964</c:v>
                </c:pt>
                <c:pt idx="7">
                  <c:v>4292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0D-43A4-95CE-9BE364254993}"/>
            </c:ext>
          </c:extLst>
        </c:ser>
        <c:ser>
          <c:idx val="2"/>
          <c:order val="2"/>
          <c:tx>
            <c:strRef>
              <c:f>'กราฟ68-69เรือนเพาะพันธุ์กัญชา'!$E$2:$E$3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'กราฟ68-69เรือนเพาะพันธุ์กัญชา'!$E$4:$E$15</c:f>
              <c:numCache>
                <c:formatCode>#,##0.00</c:formatCode>
                <c:ptCount val="12"/>
                <c:pt idx="0">
                  <c:v>10471</c:v>
                </c:pt>
                <c:pt idx="1">
                  <c:v>9721.82</c:v>
                </c:pt>
                <c:pt idx="2">
                  <c:v>8389.2900000000009</c:v>
                </c:pt>
                <c:pt idx="3">
                  <c:v>4022.88</c:v>
                </c:pt>
                <c:pt idx="4">
                  <c:v>3500.64</c:v>
                </c:pt>
                <c:pt idx="5">
                  <c:v>3154.65</c:v>
                </c:pt>
                <c:pt idx="6">
                  <c:v>2362.31</c:v>
                </c:pt>
                <c:pt idx="7">
                  <c:v>2296.2199999999998</c:v>
                </c:pt>
                <c:pt idx="8">
                  <c:v>2045.71</c:v>
                </c:pt>
                <c:pt idx="9">
                  <c:v>638.92999999999995</c:v>
                </c:pt>
                <c:pt idx="10">
                  <c:v>257.86</c:v>
                </c:pt>
                <c:pt idx="11">
                  <c:v>180.8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7-407C-8998-312BAA2D6CD1}"/>
            </c:ext>
          </c:extLst>
        </c:ser>
        <c:ser>
          <c:idx val="3"/>
          <c:order val="3"/>
          <c:tx>
            <c:strRef>
              <c:f>'กราฟ68-69เรือนเพาะพันธุ์กัญชา'!$F$2:$F$3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'กราฟ68-69เรือนเพาะพันธุ์กัญชา'!$F$4:$F$15</c:f>
              <c:numCache>
                <c:formatCode>#,##0.00</c:formatCode>
                <c:ptCount val="12"/>
                <c:pt idx="0">
                  <c:v>113.6</c:v>
                </c:pt>
                <c:pt idx="1">
                  <c:v>40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57-407C-8998-312BAA2D6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08842243048667"/>
          <c:y val="0.78592667852002374"/>
          <c:w val="0.55680660418733008"/>
          <c:h val="0.174646798182485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โรงเรือนเพาะพันธุ์กัญชา</a:t>
            </a:r>
          </a:p>
        </c:rich>
      </c:tx>
      <c:layout>
        <c:manualLayout>
          <c:xMode val="edge"/>
          <c:yMode val="edge"/>
          <c:x val="0.31803104651444264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091597245996425"/>
          <c:y val="0.22881662149954832"/>
          <c:w val="0.8449294381680551"/>
          <c:h val="0.360570883924062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'กราฟ68-69เรือนเพาะพันธุ์กัญชา'!$C$30:$C$31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'กราฟ68-69เรือนเพาะพันธุ์กัญชา'!$C$32:$C$43</c:f>
              <c:numCache>
                <c:formatCode>#,##0.00</c:formatCode>
                <c:ptCount val="12"/>
                <c:pt idx="0">
                  <c:v>8733.99</c:v>
                </c:pt>
                <c:pt idx="1">
                  <c:v>13876.4</c:v>
                </c:pt>
                <c:pt idx="2">
                  <c:v>18414.91</c:v>
                </c:pt>
                <c:pt idx="3">
                  <c:v>22825.31</c:v>
                </c:pt>
                <c:pt idx="4">
                  <c:v>28380.33</c:v>
                </c:pt>
                <c:pt idx="5">
                  <c:v>22932.75</c:v>
                </c:pt>
                <c:pt idx="6">
                  <c:v>17959.64</c:v>
                </c:pt>
                <c:pt idx="7">
                  <c:v>12951.38</c:v>
                </c:pt>
                <c:pt idx="8">
                  <c:v>17265.87</c:v>
                </c:pt>
                <c:pt idx="9">
                  <c:v>13333.11</c:v>
                </c:pt>
                <c:pt idx="10">
                  <c:v>8930.51</c:v>
                </c:pt>
                <c:pt idx="11">
                  <c:v>11679.96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1-40E6-8D09-67FE43FE70A8}"/>
            </c:ext>
          </c:extLst>
        </c:ser>
        <c:ser>
          <c:idx val="1"/>
          <c:order val="1"/>
          <c:tx>
            <c:strRef>
              <c:f>'กราฟ68-69เรือนเพาะพันธุ์กัญชา'!$D$30:$D$31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'กราฟ68-69เรือนเพาะพันธุ์กัญชา'!$D$32:$D$43</c:f>
              <c:numCache>
                <c:formatCode>#,##0.00</c:formatCode>
                <c:ptCount val="12"/>
                <c:pt idx="0">
                  <c:v>14375.72</c:v>
                </c:pt>
                <c:pt idx="1">
                  <c:v>15695.86</c:v>
                </c:pt>
                <c:pt idx="2">
                  <c:v>18730.490000000002</c:v>
                </c:pt>
                <c:pt idx="3">
                  <c:v>16433.080000000002</c:v>
                </c:pt>
                <c:pt idx="4">
                  <c:v>10875.29</c:v>
                </c:pt>
                <c:pt idx="5">
                  <c:v>13401.69</c:v>
                </c:pt>
                <c:pt idx="6">
                  <c:v>13244.88</c:v>
                </c:pt>
                <c:pt idx="7">
                  <c:v>19029.46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1-40E6-8D09-67FE43FE70A8}"/>
            </c:ext>
          </c:extLst>
        </c:ser>
        <c:ser>
          <c:idx val="2"/>
          <c:order val="2"/>
          <c:tx>
            <c:strRef>
              <c:f>'กราฟ68-69เรือนเพาะพันธุ์กัญชา'!$E$30:$E$31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'กราฟ68-69เรือนเพาะพันธุ์กัญชา'!$E$32:$E$43</c:f>
              <c:numCache>
                <c:formatCode>#,##0.00</c:formatCode>
                <c:ptCount val="12"/>
                <c:pt idx="0">
                  <c:v>49133.75</c:v>
                </c:pt>
                <c:pt idx="1">
                  <c:v>47830.64</c:v>
                </c:pt>
                <c:pt idx="2">
                  <c:v>41274.51</c:v>
                </c:pt>
                <c:pt idx="3">
                  <c:v>20419.66</c:v>
                </c:pt>
                <c:pt idx="4">
                  <c:v>15592.7</c:v>
                </c:pt>
                <c:pt idx="5">
                  <c:v>14423.76</c:v>
                </c:pt>
                <c:pt idx="6">
                  <c:v>10875.73</c:v>
                </c:pt>
                <c:pt idx="7">
                  <c:v>10658.84</c:v>
                </c:pt>
                <c:pt idx="8">
                  <c:v>9823.64</c:v>
                </c:pt>
                <c:pt idx="9">
                  <c:v>7051.36</c:v>
                </c:pt>
                <c:pt idx="10">
                  <c:v>5288.26</c:v>
                </c:pt>
                <c:pt idx="11">
                  <c:v>1120.6400000000001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6-4702-96B9-572D4C154F5E}"/>
            </c:ext>
          </c:extLst>
        </c:ser>
        <c:ser>
          <c:idx val="3"/>
          <c:order val="3"/>
          <c:tx>
            <c:strRef>
              <c:f>'กราฟ68-69เรือนเพาะพันธุ์กัญชา'!$F$30:$F$31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'กราฟ68-69เรือนเพาะพันธุ์กัญชา'!$F$32:$F$43</c:f>
              <c:numCache>
                <c:formatCode>#,##0.00</c:formatCode>
                <c:ptCount val="12"/>
                <c:pt idx="0">
                  <c:v>821</c:v>
                </c:pt>
                <c:pt idx="1">
                  <c:v>505.55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6-4702-96B9-572D4C154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055979168611838E-2"/>
          <c:y val="0.74517082896826736"/>
          <c:w val="0.96426555870239539"/>
          <c:h val="0.23605319184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โรงสูบน้ำศรีบุญเรือน'!$C$4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โรงสูบน้ำศรีบุญเรือน'!$C$5:$C$16</c:f>
              <c:numCache>
                <c:formatCode>#,##0.00</c:formatCode>
                <c:ptCount val="12"/>
                <c:pt idx="0">
                  <c:v>8154.29</c:v>
                </c:pt>
                <c:pt idx="1">
                  <c:v>8962.39</c:v>
                </c:pt>
                <c:pt idx="2">
                  <c:v>18128</c:v>
                </c:pt>
                <c:pt idx="3">
                  <c:v>15262.46</c:v>
                </c:pt>
                <c:pt idx="4">
                  <c:v>4111.01</c:v>
                </c:pt>
                <c:pt idx="5">
                  <c:v>2062.85</c:v>
                </c:pt>
                <c:pt idx="6">
                  <c:v>1682.59</c:v>
                </c:pt>
                <c:pt idx="7">
                  <c:v>1774.81</c:v>
                </c:pt>
                <c:pt idx="8">
                  <c:v>1551.22</c:v>
                </c:pt>
                <c:pt idx="9">
                  <c:v>1246.8499999999999</c:v>
                </c:pt>
                <c:pt idx="10">
                  <c:v>1529.18</c:v>
                </c:pt>
                <c:pt idx="11">
                  <c:v>4097.1400000000003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C-42CF-9134-2765546F3843}"/>
            </c:ext>
          </c:extLst>
        </c:ser>
        <c:ser>
          <c:idx val="1"/>
          <c:order val="1"/>
          <c:tx>
            <c:strRef>
              <c:f>'กราฟ68-69 โรงสูบน้ำศรีบุญเรือน'!$D$4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โรงสูบน้ำศรีบุญเรือน'!$D$5:$D$16</c:f>
              <c:numCache>
                <c:formatCode>#,##0.00</c:formatCode>
                <c:ptCount val="12"/>
                <c:pt idx="0">
                  <c:v>12612.1</c:v>
                </c:pt>
                <c:pt idx="1">
                  <c:v>13455.83</c:v>
                </c:pt>
                <c:pt idx="2">
                  <c:v>14655.37</c:v>
                </c:pt>
                <c:pt idx="3">
                  <c:v>16106.21</c:v>
                </c:pt>
                <c:pt idx="4">
                  <c:v>7538.21</c:v>
                </c:pt>
                <c:pt idx="5">
                  <c:v>3234.62</c:v>
                </c:pt>
                <c:pt idx="6">
                  <c:v>1317.84</c:v>
                </c:pt>
                <c:pt idx="7">
                  <c:v>1871.09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C-42CF-9134-2765546F3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โรงสูบน้ำศรีบุญเรือน'!$C$30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โรงสูบน้ำศรีบุญเรือน'!$C$31:$C$42</c:f>
              <c:numCache>
                <c:formatCode>#,##0.00</c:formatCode>
                <c:ptCount val="12"/>
                <c:pt idx="0">
                  <c:v>49461.17</c:v>
                </c:pt>
                <c:pt idx="1">
                  <c:v>51869.62</c:v>
                </c:pt>
                <c:pt idx="2">
                  <c:v>91946.63</c:v>
                </c:pt>
                <c:pt idx="3">
                  <c:v>75426.95</c:v>
                </c:pt>
                <c:pt idx="4">
                  <c:v>27372.92</c:v>
                </c:pt>
                <c:pt idx="5">
                  <c:v>19760.03</c:v>
                </c:pt>
                <c:pt idx="6">
                  <c:v>17984.41</c:v>
                </c:pt>
                <c:pt idx="7">
                  <c:v>18791.650000000001</c:v>
                </c:pt>
                <c:pt idx="8">
                  <c:v>16994.64</c:v>
                </c:pt>
                <c:pt idx="9">
                  <c:v>17478.240000000002</c:v>
                </c:pt>
                <c:pt idx="10">
                  <c:v>18648.47</c:v>
                </c:pt>
                <c:pt idx="11">
                  <c:v>27766.55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0-4B3B-BD3D-160EFFF75C08}"/>
            </c:ext>
          </c:extLst>
        </c:ser>
        <c:ser>
          <c:idx val="1"/>
          <c:order val="1"/>
          <c:tx>
            <c:strRef>
              <c:f>'กราฟ68-69 โรงสูบน้ำศรีบุญเรือน'!$D$30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โรงสูบน้ำศรีบุญเรือน'!$D$31:$D$42</c:f>
              <c:numCache>
                <c:formatCode>#,##0.00</c:formatCode>
                <c:ptCount val="12"/>
                <c:pt idx="0">
                  <c:v>62104.42</c:v>
                </c:pt>
                <c:pt idx="1">
                  <c:v>65986.070000000007</c:v>
                </c:pt>
                <c:pt idx="2">
                  <c:v>70611.61</c:v>
                </c:pt>
                <c:pt idx="3">
                  <c:v>74513.55</c:v>
                </c:pt>
                <c:pt idx="4">
                  <c:v>42256.800000000003</c:v>
                </c:pt>
                <c:pt idx="5">
                  <c:v>25378.42</c:v>
                </c:pt>
                <c:pt idx="6">
                  <c:v>17209.509999999998</c:v>
                </c:pt>
                <c:pt idx="7">
                  <c:v>19991.89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0-4B3B-BD3D-160EFFF75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หมู่ 6 ตำบลป่าไผ่'!$C$4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หมู่ 6 ตำบลป่าไผ่'!$C$5:$C$16</c:f>
              <c:numCache>
                <c:formatCode>#,##0.00</c:formatCode>
                <c:ptCount val="12"/>
                <c:pt idx="0">
                  <c:v>1117</c:v>
                </c:pt>
                <c:pt idx="1">
                  <c:v>1090</c:v>
                </c:pt>
                <c:pt idx="2">
                  <c:v>474</c:v>
                </c:pt>
                <c:pt idx="3">
                  <c:v>235</c:v>
                </c:pt>
                <c:pt idx="4">
                  <c:v>173</c:v>
                </c:pt>
                <c:pt idx="5">
                  <c:v>121</c:v>
                </c:pt>
                <c:pt idx="6">
                  <c:v>113</c:v>
                </c:pt>
                <c:pt idx="7">
                  <c:v>219</c:v>
                </c:pt>
                <c:pt idx="8">
                  <c:v>136</c:v>
                </c:pt>
                <c:pt idx="9">
                  <c:v>197</c:v>
                </c:pt>
                <c:pt idx="10">
                  <c:v>247</c:v>
                </c:pt>
                <c:pt idx="11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9-46B5-8946-BB20DA94F690}"/>
            </c:ext>
          </c:extLst>
        </c:ser>
        <c:ser>
          <c:idx val="1"/>
          <c:order val="1"/>
          <c:tx>
            <c:strRef>
              <c:f>'กราฟ68-69 หมู่ 6 ตำบลป่าไผ่'!$D$4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หมู่ 6 ตำบลป่าไผ่'!$D$5:$D$16</c:f>
              <c:numCache>
                <c:formatCode>#,##0.00</c:formatCode>
                <c:ptCount val="12"/>
                <c:pt idx="0">
                  <c:v>580</c:v>
                </c:pt>
                <c:pt idx="1">
                  <c:v>518</c:v>
                </c:pt>
                <c:pt idx="2">
                  <c:v>455</c:v>
                </c:pt>
                <c:pt idx="3">
                  <c:v>415</c:v>
                </c:pt>
                <c:pt idx="4">
                  <c:v>531</c:v>
                </c:pt>
                <c:pt idx="5">
                  <c:v>933</c:v>
                </c:pt>
                <c:pt idx="6">
                  <c:v>757</c:v>
                </c:pt>
                <c:pt idx="7">
                  <c:v>484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9-46B5-8946-BB20DA94F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หมู่ 6 ตำบลป่าไผ่'!$C$30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หมู่ 6 ตำบลป่าไผ่'!$C$31:$C$42</c:f>
              <c:numCache>
                <c:formatCode>#,##0.00</c:formatCode>
                <c:ptCount val="12"/>
                <c:pt idx="0">
                  <c:v>5517.48</c:v>
                </c:pt>
                <c:pt idx="1">
                  <c:v>5379.13</c:v>
                </c:pt>
                <c:pt idx="2">
                  <c:v>2222.67</c:v>
                </c:pt>
                <c:pt idx="3">
                  <c:v>1033.29</c:v>
                </c:pt>
                <c:pt idx="4">
                  <c:v>697.39</c:v>
                </c:pt>
                <c:pt idx="5">
                  <c:v>481.72</c:v>
                </c:pt>
                <c:pt idx="6">
                  <c:v>452.22</c:v>
                </c:pt>
                <c:pt idx="7">
                  <c:v>914.89</c:v>
                </c:pt>
                <c:pt idx="8">
                  <c:v>531.20000000000005</c:v>
                </c:pt>
                <c:pt idx="9">
                  <c:v>802.44</c:v>
                </c:pt>
                <c:pt idx="10">
                  <c:v>1036.71</c:v>
                </c:pt>
                <c:pt idx="11">
                  <c:v>1706.75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297-B27E-378E47883151}"/>
            </c:ext>
          </c:extLst>
        </c:ser>
        <c:ser>
          <c:idx val="1"/>
          <c:order val="1"/>
          <c:tx>
            <c:strRef>
              <c:f>'กราฟ68-69 หมู่ 6 ตำบลป่าไผ่'!$D$30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หมู่ 6 ตำบลป่าไผ่'!$D$31:$D$42</c:f>
              <c:numCache>
                <c:formatCode>#,##0.00</c:formatCode>
                <c:ptCount val="12"/>
                <c:pt idx="0">
                  <c:v>2598.27</c:v>
                </c:pt>
                <c:pt idx="1">
                  <c:v>2298.48</c:v>
                </c:pt>
                <c:pt idx="2">
                  <c:v>1993.86</c:v>
                </c:pt>
                <c:pt idx="3">
                  <c:v>1800.46</c:v>
                </c:pt>
                <c:pt idx="4">
                  <c:v>2398.3200000000002</c:v>
                </c:pt>
                <c:pt idx="5">
                  <c:v>4370.09</c:v>
                </c:pt>
                <c:pt idx="6">
                  <c:v>3506.83</c:v>
                </c:pt>
                <c:pt idx="7">
                  <c:v>2167.79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297-B27E-378E47883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ฟาร์มพร้าว'!$C$5:$C$16</c:f>
              <c:numCache>
                <c:formatCode>#,##0.00</c:formatCode>
                <c:ptCount val="12"/>
                <c:pt idx="0">
                  <c:v>6760</c:v>
                </c:pt>
                <c:pt idx="1">
                  <c:v>6892</c:v>
                </c:pt>
                <c:pt idx="2">
                  <c:v>6768</c:v>
                </c:pt>
                <c:pt idx="3">
                  <c:v>11000</c:v>
                </c:pt>
                <c:pt idx="4">
                  <c:v>3592</c:v>
                </c:pt>
                <c:pt idx="5">
                  <c:v>3432</c:v>
                </c:pt>
                <c:pt idx="6">
                  <c:v>1788</c:v>
                </c:pt>
                <c:pt idx="7">
                  <c:v>1336</c:v>
                </c:pt>
                <c:pt idx="8">
                  <c:v>2180</c:v>
                </c:pt>
                <c:pt idx="9">
                  <c:v>2908</c:v>
                </c:pt>
                <c:pt idx="10">
                  <c:v>3420</c:v>
                </c:pt>
                <c:pt idx="11">
                  <c:v>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014-A59F-6BDBB61BDC35}"/>
            </c:ext>
          </c:extLst>
        </c:ser>
        <c:ser>
          <c:idx val="1"/>
          <c:order val="1"/>
          <c:tx>
            <c:strRef>
              <c:f>'กราฟ68-69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ฟาร์มพร้าว'!$D$5:$D$16</c:f>
              <c:numCache>
                <c:formatCode>#,##0.00</c:formatCode>
                <c:ptCount val="12"/>
                <c:pt idx="0">
                  <c:v>4072</c:v>
                </c:pt>
                <c:pt idx="1">
                  <c:v>4496</c:v>
                </c:pt>
                <c:pt idx="2">
                  <c:v>7912</c:v>
                </c:pt>
                <c:pt idx="3">
                  <c:v>8904</c:v>
                </c:pt>
                <c:pt idx="4">
                  <c:v>6904</c:v>
                </c:pt>
                <c:pt idx="5">
                  <c:v>4848</c:v>
                </c:pt>
                <c:pt idx="6">
                  <c:v>5824</c:v>
                </c:pt>
                <c:pt idx="7">
                  <c:v>3620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014-A59F-6BDBB61BDC35}"/>
            </c:ext>
          </c:extLst>
        </c:ser>
        <c:ser>
          <c:idx val="2"/>
          <c:order val="2"/>
          <c:tx>
            <c:strRef>
              <c:f>'กราฟ68-69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8-4014-A59F-6BDBB61BDC35}"/>
            </c:ext>
          </c:extLst>
        </c:ser>
        <c:ser>
          <c:idx val="3"/>
          <c:order val="3"/>
          <c:tx>
            <c:strRef>
              <c:f>'กราฟ68-69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8-4014-A59F-6BDBB61B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ฟาร์มพร้าว'!$C$36:$C$47</c:f>
              <c:numCache>
                <c:formatCode>#,##0.00</c:formatCode>
                <c:ptCount val="12"/>
                <c:pt idx="0">
                  <c:v>29188.97</c:v>
                </c:pt>
                <c:pt idx="1">
                  <c:v>29640.02</c:v>
                </c:pt>
                <c:pt idx="2">
                  <c:v>28975.32</c:v>
                </c:pt>
                <c:pt idx="3">
                  <c:v>46064.53</c:v>
                </c:pt>
                <c:pt idx="4">
                  <c:v>14991.73</c:v>
                </c:pt>
                <c:pt idx="5">
                  <c:v>14316.09</c:v>
                </c:pt>
                <c:pt idx="6">
                  <c:v>7597.16</c:v>
                </c:pt>
                <c:pt idx="7">
                  <c:v>6203.42</c:v>
                </c:pt>
                <c:pt idx="8">
                  <c:v>9817.99</c:v>
                </c:pt>
                <c:pt idx="9">
                  <c:v>12985.08</c:v>
                </c:pt>
                <c:pt idx="10">
                  <c:v>15212.48</c:v>
                </c:pt>
                <c:pt idx="11">
                  <c:v>17579.099999999999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8-4654-95BB-BC4ED3D46C57}"/>
            </c:ext>
          </c:extLst>
        </c:ser>
        <c:ser>
          <c:idx val="1"/>
          <c:order val="1"/>
          <c:tx>
            <c:strRef>
              <c:f>'กราฟ68-69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ฟาร์มพร้าว'!$D$36:$D$47</c:f>
              <c:numCache>
                <c:formatCode>#,##0.00</c:formatCode>
                <c:ptCount val="12"/>
                <c:pt idx="0">
                  <c:v>17787.52</c:v>
                </c:pt>
                <c:pt idx="1">
                  <c:v>19604.88</c:v>
                </c:pt>
                <c:pt idx="2">
                  <c:v>34246.559999999998</c:v>
                </c:pt>
                <c:pt idx="3">
                  <c:v>38498.47</c:v>
                </c:pt>
                <c:pt idx="4">
                  <c:v>30406.97</c:v>
                </c:pt>
                <c:pt idx="5">
                  <c:v>21451.32</c:v>
                </c:pt>
                <c:pt idx="6">
                  <c:v>25702.639999999999</c:v>
                </c:pt>
                <c:pt idx="7">
                  <c:v>16102.32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8-4654-95BB-BC4ED3D46C57}"/>
            </c:ext>
          </c:extLst>
        </c:ser>
        <c:ser>
          <c:idx val="2"/>
          <c:order val="2"/>
          <c:tx>
            <c:strRef>
              <c:f>'กราฟ68-69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8-4654-95BB-BC4ED3D46C57}"/>
            </c:ext>
          </c:extLst>
        </c:ser>
        <c:ser>
          <c:idx val="3"/>
          <c:order val="3"/>
          <c:tx>
            <c:strRef>
              <c:f>'กราฟ68-69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8-4654-95BB-BC4ED3D46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แม่โจ้-แพร่'!$C$5:$C$16</c:f>
              <c:numCache>
                <c:formatCode>#,##0.00</c:formatCode>
                <c:ptCount val="12"/>
                <c:pt idx="0">
                  <c:v>62880</c:v>
                </c:pt>
                <c:pt idx="1">
                  <c:v>66720</c:v>
                </c:pt>
                <c:pt idx="2">
                  <c:v>91440</c:v>
                </c:pt>
                <c:pt idx="3">
                  <c:v>66600</c:v>
                </c:pt>
                <c:pt idx="4">
                  <c:v>66840</c:v>
                </c:pt>
                <c:pt idx="5">
                  <c:v>78720</c:v>
                </c:pt>
                <c:pt idx="6">
                  <c:v>99480</c:v>
                </c:pt>
                <c:pt idx="7">
                  <c:v>106560</c:v>
                </c:pt>
                <c:pt idx="8">
                  <c:v>111360</c:v>
                </c:pt>
                <c:pt idx="9">
                  <c:v>100440</c:v>
                </c:pt>
                <c:pt idx="10">
                  <c:v>68640</c:v>
                </c:pt>
                <c:pt idx="11">
                  <c:v>74520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5-4FDD-89E1-63D6601AA7CA}"/>
            </c:ext>
          </c:extLst>
        </c:ser>
        <c:ser>
          <c:idx val="1"/>
          <c:order val="1"/>
          <c:tx>
            <c:strRef>
              <c:f>'กราฟ68-69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แม่โจ้-แพร่'!$D$5:$D$16</c:f>
              <c:numCache>
                <c:formatCode>#,##0.00</c:formatCode>
                <c:ptCount val="12"/>
                <c:pt idx="0">
                  <c:v>69120</c:v>
                </c:pt>
                <c:pt idx="1">
                  <c:v>80880</c:v>
                </c:pt>
                <c:pt idx="2">
                  <c:v>92640</c:v>
                </c:pt>
                <c:pt idx="3">
                  <c:v>66720</c:v>
                </c:pt>
                <c:pt idx="4">
                  <c:v>67320</c:v>
                </c:pt>
                <c:pt idx="5">
                  <c:v>80400</c:v>
                </c:pt>
                <c:pt idx="6">
                  <c:v>114000</c:v>
                </c:pt>
                <c:pt idx="7">
                  <c:v>110520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75-4FDD-89E1-63D6601AA7CA}"/>
            </c:ext>
          </c:extLst>
        </c:ser>
        <c:ser>
          <c:idx val="2"/>
          <c:order val="2"/>
          <c:tx>
            <c:strRef>
              <c:f>'กราฟ68-69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แม่โจ้-แพร่'!$E$5:$E$16</c:f>
              <c:numCache>
                <c:formatCode>#,##0.00</c:formatCode>
                <c:ptCount val="12"/>
                <c:pt idx="0">
                  <c:v>6953.34</c:v>
                </c:pt>
                <c:pt idx="1">
                  <c:v>7347.57</c:v>
                </c:pt>
                <c:pt idx="2">
                  <c:v>8967.33</c:v>
                </c:pt>
                <c:pt idx="3">
                  <c:v>6492.3</c:v>
                </c:pt>
                <c:pt idx="4">
                  <c:v>7046.67</c:v>
                </c:pt>
                <c:pt idx="5">
                  <c:v>11688.18</c:v>
                </c:pt>
                <c:pt idx="6">
                  <c:v>9504.36</c:v>
                </c:pt>
                <c:pt idx="7">
                  <c:v>7890.72</c:v>
                </c:pt>
                <c:pt idx="8">
                  <c:v>11180.22</c:v>
                </c:pt>
                <c:pt idx="9">
                  <c:v>12348.63</c:v>
                </c:pt>
                <c:pt idx="10">
                  <c:v>6884.49</c:v>
                </c:pt>
                <c:pt idx="11">
                  <c:v>10224.99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75-4FDD-89E1-63D6601AA7CA}"/>
            </c:ext>
          </c:extLst>
        </c:ser>
        <c:ser>
          <c:idx val="3"/>
          <c:order val="3"/>
          <c:tx>
            <c:strRef>
              <c:f>'กราฟ68-69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แม่โจ้-แพร่'!$F$5:$F$16</c:f>
              <c:numCache>
                <c:formatCode>#,##0.00</c:formatCode>
                <c:ptCount val="12"/>
                <c:pt idx="0">
                  <c:v>11988.57</c:v>
                </c:pt>
                <c:pt idx="1">
                  <c:v>9853.2000000000007</c:v>
                </c:pt>
                <c:pt idx="2">
                  <c:v>9592.59</c:v>
                </c:pt>
                <c:pt idx="3">
                  <c:v>8629.7099999999991</c:v>
                </c:pt>
                <c:pt idx="4">
                  <c:v>6465.78</c:v>
                </c:pt>
                <c:pt idx="5">
                  <c:v>6159.27</c:v>
                </c:pt>
                <c:pt idx="6">
                  <c:v>7905.51</c:v>
                </c:pt>
                <c:pt idx="7">
                  <c:v>7882.56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5-4FDD-89E1-63D6601A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แม่โจ้-แพร่'!$C$36:$C$47</c:f>
              <c:numCache>
                <c:formatCode>#,##0.00</c:formatCode>
                <c:ptCount val="12"/>
                <c:pt idx="0">
                  <c:v>273707.18</c:v>
                </c:pt>
                <c:pt idx="1">
                  <c:v>296918.49</c:v>
                </c:pt>
                <c:pt idx="2">
                  <c:v>427956.04</c:v>
                </c:pt>
                <c:pt idx="3">
                  <c:v>301741.14</c:v>
                </c:pt>
                <c:pt idx="4">
                  <c:v>297447.3</c:v>
                </c:pt>
                <c:pt idx="5">
                  <c:v>363307.78</c:v>
                </c:pt>
                <c:pt idx="6">
                  <c:v>426658.48</c:v>
                </c:pt>
                <c:pt idx="7">
                  <c:v>463822.24</c:v>
                </c:pt>
                <c:pt idx="8">
                  <c:v>476401.29</c:v>
                </c:pt>
                <c:pt idx="9">
                  <c:v>425188.7</c:v>
                </c:pt>
                <c:pt idx="10">
                  <c:v>290641.98</c:v>
                </c:pt>
                <c:pt idx="11">
                  <c:v>305171.89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8-4D43-B538-BEB4B1592A92}"/>
            </c:ext>
          </c:extLst>
        </c:ser>
        <c:ser>
          <c:idx val="1"/>
          <c:order val="1"/>
          <c:tx>
            <c:strRef>
              <c:f>'กราฟ68-69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แม่โจ้-แพร่'!$D$36:$D$47</c:f>
              <c:numCache>
                <c:formatCode>#,##0.00</c:formatCode>
                <c:ptCount val="12"/>
                <c:pt idx="0">
                  <c:v>283721.49</c:v>
                </c:pt>
                <c:pt idx="1">
                  <c:v>346828.18</c:v>
                </c:pt>
                <c:pt idx="2">
                  <c:v>391364.82</c:v>
                </c:pt>
                <c:pt idx="3">
                  <c:v>286260.84999999998</c:v>
                </c:pt>
                <c:pt idx="4">
                  <c:v>293447.7</c:v>
                </c:pt>
                <c:pt idx="5">
                  <c:v>387493.35</c:v>
                </c:pt>
                <c:pt idx="6">
                  <c:v>509242.93</c:v>
                </c:pt>
                <c:pt idx="7">
                  <c:v>473269.89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8-4D43-B538-BEB4B1592A92}"/>
            </c:ext>
          </c:extLst>
        </c:ser>
        <c:ser>
          <c:idx val="2"/>
          <c:order val="2"/>
          <c:tx>
            <c:strRef>
              <c:f>'กราฟ68-69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แม่โจ้-แพร่'!$E$36:$E$47</c:f>
              <c:numCache>
                <c:formatCode>#,##0.00</c:formatCode>
                <c:ptCount val="12"/>
                <c:pt idx="0">
                  <c:v>32223.11</c:v>
                </c:pt>
                <c:pt idx="1">
                  <c:v>34662.46</c:v>
                </c:pt>
                <c:pt idx="2">
                  <c:v>43106.31</c:v>
                </c:pt>
                <c:pt idx="3">
                  <c:v>31125.3</c:v>
                </c:pt>
                <c:pt idx="4">
                  <c:v>32269.34</c:v>
                </c:pt>
                <c:pt idx="5">
                  <c:v>50406.35</c:v>
                </c:pt>
                <c:pt idx="6">
                  <c:v>41146.839999999997</c:v>
                </c:pt>
                <c:pt idx="7">
                  <c:v>37037.199999999997</c:v>
                </c:pt>
                <c:pt idx="8">
                  <c:v>48632.39</c:v>
                </c:pt>
                <c:pt idx="9">
                  <c:v>53406.48</c:v>
                </c:pt>
                <c:pt idx="10">
                  <c:v>31075.25</c:v>
                </c:pt>
                <c:pt idx="11">
                  <c:v>42723.39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8-4D43-B538-BEB4B1592A92}"/>
            </c:ext>
          </c:extLst>
        </c:ser>
        <c:ser>
          <c:idx val="3"/>
          <c:order val="3"/>
          <c:tx>
            <c:strRef>
              <c:f>'กราฟ68-69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แม่โจ้-แพร่'!$F$36:$F$47</c:f>
              <c:numCache>
                <c:formatCode>#,##0.00</c:formatCode>
                <c:ptCount val="12"/>
                <c:pt idx="0">
                  <c:v>52949.87</c:v>
                </c:pt>
                <c:pt idx="1">
                  <c:v>43569.38</c:v>
                </c:pt>
                <c:pt idx="2">
                  <c:v>42395.44</c:v>
                </c:pt>
                <c:pt idx="3">
                  <c:v>37960.58</c:v>
                </c:pt>
                <c:pt idx="4">
                  <c:v>29835.759999999998</c:v>
                </c:pt>
                <c:pt idx="5">
                  <c:v>28668.71</c:v>
                </c:pt>
                <c:pt idx="6">
                  <c:v>36017.57</c:v>
                </c:pt>
                <c:pt idx="7">
                  <c:v>35578.67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08-4D43-B538-BEB4B1592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ศูนย์ประสานงาน แพร่'!$C$4</c:f>
              <c:strCache>
                <c:ptCount val="1"/>
                <c:pt idx="0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ศูนย์ประสานงาน แพร่'!$C$5:$C$16</c:f>
              <c:numCache>
                <c:formatCode>#,##0.00</c:formatCode>
                <c:ptCount val="12"/>
                <c:pt idx="0">
                  <c:v>755</c:v>
                </c:pt>
                <c:pt idx="1">
                  <c:v>833</c:v>
                </c:pt>
                <c:pt idx="2">
                  <c:v>1290</c:v>
                </c:pt>
                <c:pt idx="3">
                  <c:v>1278</c:v>
                </c:pt>
                <c:pt idx="4">
                  <c:v>1215</c:v>
                </c:pt>
                <c:pt idx="5">
                  <c:v>1143</c:v>
                </c:pt>
                <c:pt idx="6">
                  <c:v>1199</c:v>
                </c:pt>
                <c:pt idx="7">
                  <c:v>1040</c:v>
                </c:pt>
                <c:pt idx="8">
                  <c:v>1027</c:v>
                </c:pt>
                <c:pt idx="9">
                  <c:v>1087</c:v>
                </c:pt>
                <c:pt idx="10">
                  <c:v>901</c:v>
                </c:pt>
                <c:pt idx="11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217-A79F-C87F02652151}"/>
            </c:ext>
          </c:extLst>
        </c:ser>
        <c:ser>
          <c:idx val="1"/>
          <c:order val="1"/>
          <c:tx>
            <c:strRef>
              <c:f>'กราฟ68-69 ศูนย์ประสานงาน แพร่'!$D$4</c:f>
              <c:strCache>
                <c:ptCount val="1"/>
                <c:pt idx="0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ศูนย์ประสานงาน แพร่'!$D$5:$D$16</c:f>
              <c:numCache>
                <c:formatCode>#,##0.00</c:formatCode>
                <c:ptCount val="12"/>
                <c:pt idx="0">
                  <c:v>723</c:v>
                </c:pt>
                <c:pt idx="1">
                  <c:v>820</c:v>
                </c:pt>
                <c:pt idx="2">
                  <c:v>1261</c:v>
                </c:pt>
                <c:pt idx="3">
                  <c:v>1424</c:v>
                </c:pt>
                <c:pt idx="4">
                  <c:v>1413</c:v>
                </c:pt>
                <c:pt idx="5">
                  <c:v>1273</c:v>
                </c:pt>
                <c:pt idx="6">
                  <c:v>1109</c:v>
                </c:pt>
                <c:pt idx="7">
                  <c:v>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217-A79F-C87F0265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ศูนย์ประสานงาน แพร่'!$C$30</c:f>
              <c:strCache>
                <c:ptCount val="1"/>
                <c:pt idx="0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ศูนย์ประสานงาน แพร่'!$C$31:$C$42</c:f>
              <c:numCache>
                <c:formatCode>#,##0.00</c:formatCode>
                <c:ptCount val="12"/>
                <c:pt idx="0">
                  <c:v>3662.55</c:v>
                </c:pt>
                <c:pt idx="1">
                  <c:v>4062.23</c:v>
                </c:pt>
                <c:pt idx="2">
                  <c:v>6403.95</c:v>
                </c:pt>
                <c:pt idx="3">
                  <c:v>6342.46</c:v>
                </c:pt>
                <c:pt idx="4">
                  <c:v>5798.64</c:v>
                </c:pt>
                <c:pt idx="5">
                  <c:v>5442.79</c:v>
                </c:pt>
                <c:pt idx="6">
                  <c:v>5719.56</c:v>
                </c:pt>
                <c:pt idx="7">
                  <c:v>4933.75</c:v>
                </c:pt>
                <c:pt idx="8">
                  <c:v>4825.54</c:v>
                </c:pt>
                <c:pt idx="9">
                  <c:v>5119.51</c:v>
                </c:pt>
                <c:pt idx="10">
                  <c:v>4208.21</c:v>
                </c:pt>
                <c:pt idx="11">
                  <c:v>3355.71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5-4957-9764-E9492A85DA61}"/>
            </c:ext>
          </c:extLst>
        </c:ser>
        <c:ser>
          <c:idx val="1"/>
          <c:order val="1"/>
          <c:tx>
            <c:strRef>
              <c:f>'กราฟ68-69 ศูนย์ประสานงาน แพร่'!$D$30</c:f>
              <c:strCache>
                <c:ptCount val="1"/>
                <c:pt idx="0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ศูนย์ประสานงาน แพร่'!$D$31:$D$42</c:f>
              <c:numCache>
                <c:formatCode>#,##0.00</c:formatCode>
                <c:ptCount val="12"/>
                <c:pt idx="0">
                  <c:v>3289.7</c:v>
                </c:pt>
                <c:pt idx="1">
                  <c:v>3758.71</c:v>
                </c:pt>
                <c:pt idx="2">
                  <c:v>5891.05</c:v>
                </c:pt>
                <c:pt idx="3">
                  <c:v>6679.19</c:v>
                </c:pt>
                <c:pt idx="4">
                  <c:v>6724.43</c:v>
                </c:pt>
                <c:pt idx="5">
                  <c:v>6037.74</c:v>
                </c:pt>
                <c:pt idx="6">
                  <c:v>5233.3500000000004</c:v>
                </c:pt>
                <c:pt idx="7">
                  <c:v>4688.91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5-4957-9764-E9492A85D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489348963762422"/>
          <c:y val="1.97628458498023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(1)'!$C$5:$C$16</c:f>
              <c:numCache>
                <c:formatCode>#,##0.00</c:formatCode>
                <c:ptCount val="12"/>
                <c:pt idx="0">
                  <c:v>9572.49</c:v>
                </c:pt>
                <c:pt idx="1">
                  <c:v>8718.14</c:v>
                </c:pt>
                <c:pt idx="2">
                  <c:v>12551.71</c:v>
                </c:pt>
                <c:pt idx="3">
                  <c:v>10631.67</c:v>
                </c:pt>
                <c:pt idx="4">
                  <c:v>12933.6</c:v>
                </c:pt>
                <c:pt idx="5">
                  <c:v>12333.02</c:v>
                </c:pt>
                <c:pt idx="6">
                  <c:v>12167.38</c:v>
                </c:pt>
                <c:pt idx="7">
                  <c:v>11138.4</c:v>
                </c:pt>
                <c:pt idx="8">
                  <c:v>10528.86</c:v>
                </c:pt>
                <c:pt idx="9">
                  <c:v>10048.23</c:v>
                </c:pt>
                <c:pt idx="10">
                  <c:v>9770.7900000000009</c:v>
                </c:pt>
                <c:pt idx="11">
                  <c:v>9323.6200000000008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2-4AA5-AA18-DDD534773213}"/>
            </c:ext>
          </c:extLst>
        </c:ser>
        <c:ser>
          <c:idx val="1"/>
          <c:order val="1"/>
          <c:tx>
            <c:strRef>
              <c:f>'กราฟ68-69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(1)'!$D$5:$D$16</c:f>
              <c:numCache>
                <c:formatCode>#,##0.00</c:formatCode>
                <c:ptCount val="12"/>
                <c:pt idx="0">
                  <c:v>9230.59</c:v>
                </c:pt>
                <c:pt idx="1">
                  <c:v>10685.51</c:v>
                </c:pt>
                <c:pt idx="2">
                  <c:v>11548.85</c:v>
                </c:pt>
                <c:pt idx="3">
                  <c:v>10410.629999999999</c:v>
                </c:pt>
                <c:pt idx="4">
                  <c:v>10737.74</c:v>
                </c:pt>
                <c:pt idx="5">
                  <c:v>10199.18</c:v>
                </c:pt>
                <c:pt idx="6">
                  <c:v>12312.62</c:v>
                </c:pt>
                <c:pt idx="7">
                  <c:v>12138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2-4AA5-AA18-DDD534773213}"/>
            </c:ext>
          </c:extLst>
        </c:ser>
        <c:ser>
          <c:idx val="2"/>
          <c:order val="2"/>
          <c:tx>
            <c:strRef>
              <c:f>'กราฟ68-69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(1)'!$E$5:$E$16</c:f>
              <c:numCache>
                <c:formatCode>#,##0.00</c:formatCode>
                <c:ptCount val="12"/>
                <c:pt idx="0">
                  <c:v>6624</c:v>
                </c:pt>
                <c:pt idx="1">
                  <c:v>6888</c:v>
                </c:pt>
                <c:pt idx="2">
                  <c:v>8988</c:v>
                </c:pt>
                <c:pt idx="3">
                  <c:v>8028</c:v>
                </c:pt>
                <c:pt idx="4">
                  <c:v>8448</c:v>
                </c:pt>
                <c:pt idx="5">
                  <c:v>7224</c:v>
                </c:pt>
                <c:pt idx="6">
                  <c:v>11700</c:v>
                </c:pt>
                <c:pt idx="7">
                  <c:v>11256</c:v>
                </c:pt>
                <c:pt idx="8">
                  <c:v>10080</c:v>
                </c:pt>
                <c:pt idx="9">
                  <c:v>9204</c:v>
                </c:pt>
                <c:pt idx="10">
                  <c:v>8064</c:v>
                </c:pt>
                <c:pt idx="11">
                  <c:v>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2-4AA5-AA18-DDD534773213}"/>
            </c:ext>
          </c:extLst>
        </c:ser>
        <c:ser>
          <c:idx val="3"/>
          <c:order val="3"/>
          <c:tx>
            <c:strRef>
              <c:f>'กราฟ68-69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(1)'!$F$5:$F$16</c:f>
              <c:numCache>
                <c:formatCode>#,##0.00</c:formatCode>
                <c:ptCount val="12"/>
                <c:pt idx="0">
                  <c:v>9348</c:v>
                </c:pt>
                <c:pt idx="1">
                  <c:v>9804</c:v>
                </c:pt>
                <c:pt idx="2">
                  <c:v>9648</c:v>
                </c:pt>
                <c:pt idx="3">
                  <c:v>6516</c:v>
                </c:pt>
                <c:pt idx="4">
                  <c:v>6480</c:v>
                </c:pt>
                <c:pt idx="5">
                  <c:v>7512</c:v>
                </c:pt>
                <c:pt idx="6">
                  <c:v>11328</c:v>
                </c:pt>
                <c:pt idx="7">
                  <c:v>11172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B2-4AA5-AA18-DDD534773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(1)'!$C$37:$C$48</c:f>
              <c:numCache>
                <c:formatCode>#,##0.00</c:formatCode>
                <c:ptCount val="12"/>
                <c:pt idx="0">
                  <c:v>46850.37</c:v>
                </c:pt>
                <c:pt idx="1">
                  <c:v>43918.5</c:v>
                </c:pt>
                <c:pt idx="2">
                  <c:v>63116</c:v>
                </c:pt>
                <c:pt idx="3">
                  <c:v>51206.35</c:v>
                </c:pt>
                <c:pt idx="4">
                  <c:v>60980.54</c:v>
                </c:pt>
                <c:pt idx="5">
                  <c:v>60961.38</c:v>
                </c:pt>
                <c:pt idx="6">
                  <c:v>53738.98</c:v>
                </c:pt>
                <c:pt idx="7">
                  <c:v>52613.34</c:v>
                </c:pt>
                <c:pt idx="8">
                  <c:v>49479.45</c:v>
                </c:pt>
                <c:pt idx="9">
                  <c:v>46516.63</c:v>
                </c:pt>
                <c:pt idx="10">
                  <c:v>47076.66</c:v>
                </c:pt>
                <c:pt idx="11">
                  <c:v>43429.88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E-4C27-BC9A-5082B155BCF5}"/>
            </c:ext>
          </c:extLst>
        </c:ser>
        <c:ser>
          <c:idx val="1"/>
          <c:order val="1"/>
          <c:tx>
            <c:strRef>
              <c:f>'กราฟ68-69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(1)'!$D$37:$D$48</c:f>
              <c:numCache>
                <c:formatCode>#,##0.00</c:formatCode>
                <c:ptCount val="12"/>
                <c:pt idx="0">
                  <c:v>41613.949999999997</c:v>
                </c:pt>
                <c:pt idx="1">
                  <c:v>50310.77</c:v>
                </c:pt>
                <c:pt idx="2">
                  <c:v>25900.5</c:v>
                </c:pt>
                <c:pt idx="3">
                  <c:v>48299.44</c:v>
                </c:pt>
                <c:pt idx="4">
                  <c:v>50602.3</c:v>
                </c:pt>
                <c:pt idx="5">
                  <c:v>48149.75</c:v>
                </c:pt>
                <c:pt idx="6">
                  <c:v>58679.12</c:v>
                </c:pt>
                <c:pt idx="7">
                  <c:v>56426.12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E-4C27-BC9A-5082B155BCF5}"/>
            </c:ext>
          </c:extLst>
        </c:ser>
        <c:ser>
          <c:idx val="2"/>
          <c:order val="2"/>
          <c:tx>
            <c:strRef>
              <c:f>'กราฟ68-69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(1)'!$E$37:$E$48</c:f>
              <c:numCache>
                <c:formatCode>#,##0.00</c:formatCode>
                <c:ptCount val="12"/>
                <c:pt idx="0">
                  <c:v>33740.550000000003</c:v>
                </c:pt>
                <c:pt idx="1">
                  <c:v>35609.24</c:v>
                </c:pt>
                <c:pt idx="2">
                  <c:v>47403.33</c:v>
                </c:pt>
                <c:pt idx="3">
                  <c:v>40741.14</c:v>
                </c:pt>
                <c:pt idx="4">
                  <c:v>42270.16</c:v>
                </c:pt>
                <c:pt idx="5">
                  <c:v>40509.35</c:v>
                </c:pt>
                <c:pt idx="6">
                  <c:v>61913.01</c:v>
                </c:pt>
                <c:pt idx="7">
                  <c:v>62294.239999999998</c:v>
                </c:pt>
                <c:pt idx="8">
                  <c:v>54483.199999999997</c:v>
                </c:pt>
                <c:pt idx="9">
                  <c:v>46708.12</c:v>
                </c:pt>
                <c:pt idx="10">
                  <c:v>40062.89</c:v>
                </c:pt>
                <c:pt idx="11">
                  <c:v>45760.36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E-4C27-BC9A-5082B155BCF5}"/>
            </c:ext>
          </c:extLst>
        </c:ser>
        <c:ser>
          <c:idx val="3"/>
          <c:order val="3"/>
          <c:tx>
            <c:strRef>
              <c:f>'กราฟ68-69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(1)'!$F$37:$F$48</c:f>
              <c:numCache>
                <c:formatCode>#,##0.00</c:formatCode>
                <c:ptCount val="12"/>
                <c:pt idx="0">
                  <c:v>44307.41</c:v>
                </c:pt>
                <c:pt idx="1">
                  <c:v>49263.13</c:v>
                </c:pt>
                <c:pt idx="2">
                  <c:v>49171.64</c:v>
                </c:pt>
                <c:pt idx="3">
                  <c:v>30142.18</c:v>
                </c:pt>
                <c:pt idx="4">
                  <c:v>30315.27</c:v>
                </c:pt>
                <c:pt idx="5">
                  <c:v>39231.18</c:v>
                </c:pt>
                <c:pt idx="6">
                  <c:v>58546.84</c:v>
                </c:pt>
                <c:pt idx="7">
                  <c:v>57493.17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E-4C27-BC9A-5082B155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(2)'!$C$5:$C$16</c:f>
              <c:numCache>
                <c:formatCode>#,##0.00</c:formatCode>
                <c:ptCount val="12"/>
                <c:pt idx="0">
                  <c:v>3136.8</c:v>
                </c:pt>
                <c:pt idx="1">
                  <c:v>3088.8</c:v>
                </c:pt>
                <c:pt idx="2">
                  <c:v>3359.2</c:v>
                </c:pt>
                <c:pt idx="3">
                  <c:v>1855.2</c:v>
                </c:pt>
                <c:pt idx="4">
                  <c:v>1351.2</c:v>
                </c:pt>
                <c:pt idx="5">
                  <c:v>1436.8</c:v>
                </c:pt>
                <c:pt idx="6">
                  <c:v>4145.6000000000004</c:v>
                </c:pt>
                <c:pt idx="7">
                  <c:v>4555.2</c:v>
                </c:pt>
                <c:pt idx="8">
                  <c:v>4450.3999999999996</c:v>
                </c:pt>
                <c:pt idx="9">
                  <c:v>4344.8</c:v>
                </c:pt>
                <c:pt idx="10">
                  <c:v>2928</c:v>
                </c:pt>
                <c:pt idx="11">
                  <c:v>4507.2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C5F-A1F9-E2817E5C7677}"/>
            </c:ext>
          </c:extLst>
        </c:ser>
        <c:ser>
          <c:idx val="1"/>
          <c:order val="1"/>
          <c:tx>
            <c:strRef>
              <c:f>'กราฟ68-69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(2)'!$D$5:$D$16</c:f>
              <c:numCache>
                <c:formatCode>#,##0.00</c:formatCode>
                <c:ptCount val="12"/>
                <c:pt idx="0">
                  <c:v>4054.4</c:v>
                </c:pt>
                <c:pt idx="1">
                  <c:v>4126.3999999999996</c:v>
                </c:pt>
                <c:pt idx="2">
                  <c:v>4422.3999999999996</c:v>
                </c:pt>
                <c:pt idx="3">
                  <c:v>2150.4</c:v>
                </c:pt>
                <c:pt idx="4">
                  <c:v>1684</c:v>
                </c:pt>
                <c:pt idx="5">
                  <c:v>1184.8</c:v>
                </c:pt>
                <c:pt idx="6">
                  <c:v>4264.8</c:v>
                </c:pt>
                <c:pt idx="7">
                  <c:v>4386.3999999999996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4-4C5F-A1F9-E2817E5C7677}"/>
            </c:ext>
          </c:extLst>
        </c:ser>
        <c:ser>
          <c:idx val="2"/>
          <c:order val="2"/>
          <c:tx>
            <c:strRef>
              <c:f>'กราฟ68-69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(2)'!$E$5:$E$16</c:f>
              <c:numCache>
                <c:formatCode>#,##0.00</c:formatCode>
                <c:ptCount val="12"/>
                <c:pt idx="0">
                  <c:v>3742.5</c:v>
                </c:pt>
                <c:pt idx="1">
                  <c:v>4016</c:v>
                </c:pt>
                <c:pt idx="2">
                  <c:v>5946</c:v>
                </c:pt>
                <c:pt idx="3">
                  <c:v>5132.5</c:v>
                </c:pt>
                <c:pt idx="4">
                  <c:v>5637.5</c:v>
                </c:pt>
                <c:pt idx="5">
                  <c:v>4957.5</c:v>
                </c:pt>
                <c:pt idx="6">
                  <c:v>5343</c:v>
                </c:pt>
                <c:pt idx="7">
                  <c:v>5432.5</c:v>
                </c:pt>
                <c:pt idx="8">
                  <c:v>4742</c:v>
                </c:pt>
                <c:pt idx="9">
                  <c:v>5298.5</c:v>
                </c:pt>
                <c:pt idx="10">
                  <c:v>4580</c:v>
                </c:pt>
                <c:pt idx="11">
                  <c:v>4645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64-4C5F-A1F9-E2817E5C7677}"/>
            </c:ext>
          </c:extLst>
        </c:ser>
        <c:ser>
          <c:idx val="3"/>
          <c:order val="3"/>
          <c:tx>
            <c:strRef>
              <c:f>'กราฟ68-69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(2)'!$F$5:$F$16</c:f>
              <c:numCache>
                <c:formatCode>#,##0.00</c:formatCode>
                <c:ptCount val="12"/>
                <c:pt idx="0">
                  <c:v>4607.5</c:v>
                </c:pt>
                <c:pt idx="1">
                  <c:v>4886</c:v>
                </c:pt>
                <c:pt idx="2">
                  <c:v>6117.5</c:v>
                </c:pt>
                <c:pt idx="3">
                  <c:v>5562.5</c:v>
                </c:pt>
                <c:pt idx="4">
                  <c:v>5536.5</c:v>
                </c:pt>
                <c:pt idx="5">
                  <c:v>5330</c:v>
                </c:pt>
                <c:pt idx="6">
                  <c:v>5920.5</c:v>
                </c:pt>
                <c:pt idx="7">
                  <c:v>5624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64-4C5F-A1F9-E2817E5C7677}"/>
            </c:ext>
          </c:extLst>
        </c:ser>
        <c:ser>
          <c:idx val="4"/>
          <c:order val="4"/>
          <c:tx>
            <c:strRef>
              <c:f>'กราฟ68-69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68 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(2)'!$G$5:$G$16</c:f>
              <c:numCache>
                <c:formatCode>#,##0.00</c:formatCode>
                <c:ptCount val="12"/>
                <c:pt idx="0">
                  <c:v>109.5</c:v>
                </c:pt>
                <c:pt idx="1">
                  <c:v>82</c:v>
                </c:pt>
                <c:pt idx="2">
                  <c:v>39.5</c:v>
                </c:pt>
                <c:pt idx="3">
                  <c:v>64</c:v>
                </c:pt>
                <c:pt idx="4">
                  <c:v>27.59</c:v>
                </c:pt>
                <c:pt idx="5">
                  <c:v>35</c:v>
                </c:pt>
                <c:pt idx="6">
                  <c:v>222.5</c:v>
                </c:pt>
                <c:pt idx="7">
                  <c:v>693.5</c:v>
                </c:pt>
                <c:pt idx="8">
                  <c:v>521.5</c:v>
                </c:pt>
                <c:pt idx="9">
                  <c:v>480</c:v>
                </c:pt>
                <c:pt idx="10">
                  <c:v>202.5</c:v>
                </c:pt>
                <c:pt idx="11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64-4C5F-A1F9-E2817E5C7677}"/>
            </c:ext>
          </c:extLst>
        </c:ser>
        <c:ser>
          <c:idx val="5"/>
          <c:order val="5"/>
          <c:tx>
            <c:strRef>
              <c:f>'กราฟ68-69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69  (kWh)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(2)'!$H$5:$H$16</c:f>
              <c:numCache>
                <c:formatCode>#,##0.00</c:formatCode>
                <c:ptCount val="12"/>
                <c:pt idx="0">
                  <c:v>264</c:v>
                </c:pt>
                <c:pt idx="1">
                  <c:v>198</c:v>
                </c:pt>
                <c:pt idx="2">
                  <c:v>203.5</c:v>
                </c:pt>
                <c:pt idx="3">
                  <c:v>139.5</c:v>
                </c:pt>
                <c:pt idx="4">
                  <c:v>58.5</c:v>
                </c:pt>
                <c:pt idx="5">
                  <c:v>37.5</c:v>
                </c:pt>
                <c:pt idx="6">
                  <c:v>78.5</c:v>
                </c:pt>
                <c:pt idx="7">
                  <c:v>385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64-4C5F-A1F9-E2817E5C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912046771180629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'กราฟ68-69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(2)'!$C$36:$C$47</c:f>
              <c:numCache>
                <c:formatCode>#,##0.00</c:formatCode>
                <c:ptCount val="12"/>
                <c:pt idx="0">
                  <c:v>14685.28</c:v>
                </c:pt>
                <c:pt idx="1">
                  <c:v>14465.68</c:v>
                </c:pt>
                <c:pt idx="2">
                  <c:v>15702.8</c:v>
                </c:pt>
                <c:pt idx="3">
                  <c:v>8821.84</c:v>
                </c:pt>
                <c:pt idx="4">
                  <c:v>6270.2</c:v>
                </c:pt>
                <c:pt idx="5">
                  <c:v>6646.25</c:v>
                </c:pt>
                <c:pt idx="6">
                  <c:v>18546.57</c:v>
                </c:pt>
                <c:pt idx="7">
                  <c:v>20346.04</c:v>
                </c:pt>
                <c:pt idx="8">
                  <c:v>19695.150000000001</c:v>
                </c:pt>
                <c:pt idx="9">
                  <c:v>19235.73</c:v>
                </c:pt>
                <c:pt idx="10">
                  <c:v>13072.09</c:v>
                </c:pt>
                <c:pt idx="11">
                  <c:v>19942.25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887-B174-A62A594C2311}"/>
            </c:ext>
          </c:extLst>
        </c:ser>
        <c:ser>
          <c:idx val="1"/>
          <c:order val="1"/>
          <c:tx>
            <c:strRef>
              <c:f>'กราฟ68-69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(2)'!$D$36:$D$47</c:f>
              <c:numCache>
                <c:formatCode>#,##0.00</c:formatCode>
                <c:ptCount val="12"/>
                <c:pt idx="0">
                  <c:v>17712.099999999999</c:v>
                </c:pt>
                <c:pt idx="1">
                  <c:v>18020.689999999999</c:v>
                </c:pt>
                <c:pt idx="2">
                  <c:v>19289.41</c:v>
                </c:pt>
                <c:pt idx="3">
                  <c:v>9551.16</c:v>
                </c:pt>
                <c:pt idx="4">
                  <c:v>7669.37</c:v>
                </c:pt>
                <c:pt idx="5">
                  <c:v>5494.92</c:v>
                </c:pt>
                <c:pt idx="6">
                  <c:v>18910.990000000002</c:v>
                </c:pt>
                <c:pt idx="7">
                  <c:v>19440.66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0-4887-B174-A62A594C2311}"/>
            </c:ext>
          </c:extLst>
        </c:ser>
        <c:ser>
          <c:idx val="2"/>
          <c:order val="2"/>
          <c:tx>
            <c:strRef>
              <c:f>'กราฟ68-69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(2)'!$E$36:$E$47</c:f>
              <c:numCache>
                <c:formatCode>#,##0.00</c:formatCode>
                <c:ptCount val="12"/>
                <c:pt idx="0">
                  <c:v>17456.439999999999</c:v>
                </c:pt>
                <c:pt idx="1">
                  <c:v>18707.72</c:v>
                </c:pt>
                <c:pt idx="2">
                  <c:v>27537.68</c:v>
                </c:pt>
                <c:pt idx="3">
                  <c:v>23815.82</c:v>
                </c:pt>
                <c:pt idx="4">
                  <c:v>25100.799999999999</c:v>
                </c:pt>
                <c:pt idx="5">
                  <c:v>22113.41</c:v>
                </c:pt>
                <c:pt idx="6">
                  <c:v>23807</c:v>
                </c:pt>
                <c:pt idx="7">
                  <c:v>24200.19</c:v>
                </c:pt>
                <c:pt idx="8">
                  <c:v>20963.73</c:v>
                </c:pt>
                <c:pt idx="9">
                  <c:v>23387.72</c:v>
                </c:pt>
                <c:pt idx="10">
                  <c:v>20258.96</c:v>
                </c:pt>
                <c:pt idx="11">
                  <c:v>20541.73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0-4887-B174-A62A594C2311}"/>
            </c:ext>
          </c:extLst>
        </c:ser>
        <c:ser>
          <c:idx val="3"/>
          <c:order val="3"/>
          <c:tx>
            <c:strRef>
              <c:f>'กราฟ68-69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(2)'!$F$36:$F$47</c:f>
              <c:numCache>
                <c:formatCode>#,##0.00</c:formatCode>
                <c:ptCount val="12"/>
                <c:pt idx="0">
                  <c:v>20082.79</c:v>
                </c:pt>
                <c:pt idx="1">
                  <c:v>21276.5</c:v>
                </c:pt>
                <c:pt idx="2">
                  <c:v>26554.959999999999</c:v>
                </c:pt>
                <c:pt idx="3">
                  <c:v>24176.13</c:v>
                </c:pt>
                <c:pt idx="4">
                  <c:v>24450.32</c:v>
                </c:pt>
                <c:pt idx="5">
                  <c:v>23550.86</c:v>
                </c:pt>
                <c:pt idx="6">
                  <c:v>26122.98</c:v>
                </c:pt>
                <c:pt idx="7">
                  <c:v>24831.47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0-4887-B174-A62A594C2311}"/>
            </c:ext>
          </c:extLst>
        </c:ser>
        <c:ser>
          <c:idx val="4"/>
          <c:order val="4"/>
          <c:tx>
            <c:strRef>
              <c:f>'กราฟ68-69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68  (บาท)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(2)'!$G$36:$G$47</c:f>
              <c:numCache>
                <c:formatCode>#,##0.00</c:formatCode>
                <c:ptCount val="12"/>
                <c:pt idx="0">
                  <c:v>835.07</c:v>
                </c:pt>
                <c:pt idx="1">
                  <c:v>709.26</c:v>
                </c:pt>
                <c:pt idx="2">
                  <c:v>514.82000000000005</c:v>
                </c:pt>
                <c:pt idx="3">
                  <c:v>583.44000000000005</c:v>
                </c:pt>
                <c:pt idx="4">
                  <c:v>454.9</c:v>
                </c:pt>
                <c:pt idx="5">
                  <c:v>487.87</c:v>
                </c:pt>
                <c:pt idx="6">
                  <c:v>1311.58</c:v>
                </c:pt>
                <c:pt idx="7">
                  <c:v>3380.78</c:v>
                </c:pt>
                <c:pt idx="8">
                  <c:v>2602.83</c:v>
                </c:pt>
                <c:pt idx="9">
                  <c:v>2422.3000000000002</c:v>
                </c:pt>
                <c:pt idx="10">
                  <c:v>1215.04</c:v>
                </c:pt>
                <c:pt idx="11">
                  <c:v>1091.06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0-4887-B174-A62A594C2311}"/>
            </c:ext>
          </c:extLst>
        </c:ser>
        <c:ser>
          <c:idx val="5"/>
          <c:order val="5"/>
          <c:tx>
            <c:strRef>
              <c:f>'กราฟ68-69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69 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'กราฟ68-69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'กราฟ68-69 แม่โจ้ - ชุมพร (2)'!$H$36:$H$47</c:f>
              <c:numCache>
                <c:formatCode>#,##0.00</c:formatCode>
                <c:ptCount val="12"/>
                <c:pt idx="0">
                  <c:v>1465.65</c:v>
                </c:pt>
                <c:pt idx="1">
                  <c:v>1182.78</c:v>
                </c:pt>
                <c:pt idx="2">
                  <c:v>1206.3399999999999</c:v>
                </c:pt>
                <c:pt idx="3">
                  <c:v>932.03</c:v>
                </c:pt>
                <c:pt idx="4">
                  <c:v>588.91</c:v>
                </c:pt>
                <c:pt idx="5">
                  <c:v>497.44</c:v>
                </c:pt>
                <c:pt idx="6">
                  <c:v>676.04</c:v>
                </c:pt>
                <c:pt idx="7">
                  <c:v>2011.12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0-4887-B174-A62A594C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803-4F0C-A663-E6C762ED4EE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803-4F0C-A663-E6C762ED4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9B6-401A-B4DF-FC36CBE2DFC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9B6-401A-B4DF-FC36CBE2D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D74-4984-83F6-6E2EA698650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D74-4984-83F6-6E2EA6986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94-4A5B-A842-ADC9A98DD4D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294-4A5B-A842-ADC9A98DD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26-4A56-91D9-23DC8AC89B5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'2567-บิลค่าไฟฟ้า'!#REF!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'2567-บิลค่าไฟฟ้า'!#REF!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26-4A56-91D9-23DC8AC89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0FF-4692-BFCA-1E0DDC7D7F3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0FF-4692-BFCA-1E0DDC7D7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BB-42A4-8A6F-1E86DAFD97F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BB-42A4-8A6F-1E86DAFD9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32-46A6-98E5-5F5558F8037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32-46A6-98E5-5F5558F80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A1-4563-8D10-68DA785A331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A1-4563-8D10-68DA785A3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1A-4290-AC7B-FC4BD863199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1A-4290-AC7B-FC4BD8631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6.xml"/><Relationship Id="rId3" Type="http://schemas.openxmlformats.org/officeDocument/2006/relationships/chart" Target="../charts/chart41.xml"/><Relationship Id="rId7" Type="http://schemas.openxmlformats.org/officeDocument/2006/relationships/chart" Target="../charts/chart45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6" Type="http://schemas.openxmlformats.org/officeDocument/2006/relationships/chart" Target="../charts/chart44.xml"/><Relationship Id="rId5" Type="http://schemas.openxmlformats.org/officeDocument/2006/relationships/chart" Target="../charts/chart43.xml"/><Relationship Id="rId10" Type="http://schemas.openxmlformats.org/officeDocument/2006/relationships/chart" Target="../charts/chart48.xml"/><Relationship Id="rId4" Type="http://schemas.openxmlformats.org/officeDocument/2006/relationships/chart" Target="../charts/chart42.xml"/><Relationship Id="rId9" Type="http://schemas.openxmlformats.org/officeDocument/2006/relationships/chart" Target="../charts/chart4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83</xdr:col>
      <xdr:colOff>0</xdr:colOff>
      <xdr:row>70</xdr:row>
      <xdr:rowOff>243840</xdr:rowOff>
    </xdr:from>
    <xdr:to>
      <xdr:col>91</xdr:col>
      <xdr:colOff>506730</xdr:colOff>
      <xdr:row>84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83</xdr:col>
      <xdr:colOff>7620</xdr:colOff>
      <xdr:row>87</xdr:row>
      <xdr:rowOff>7620</xdr:rowOff>
    </xdr:from>
    <xdr:to>
      <xdr:col>91</xdr:col>
      <xdr:colOff>514350</xdr:colOff>
      <xdr:row>100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82</xdr:col>
      <xdr:colOff>609600</xdr:colOff>
      <xdr:row>103</xdr:row>
      <xdr:rowOff>15240</xdr:rowOff>
    </xdr:from>
    <xdr:to>
      <xdr:col>91</xdr:col>
      <xdr:colOff>491490</xdr:colOff>
      <xdr:row>116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0</xdr:colOff>
      <xdr:row>119</xdr:row>
      <xdr:rowOff>15240</xdr:rowOff>
    </xdr:from>
    <xdr:to>
      <xdr:col>91</xdr:col>
      <xdr:colOff>506730</xdr:colOff>
      <xdr:row>132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70</xdr:row>
      <xdr:rowOff>243840</xdr:rowOff>
    </xdr:from>
    <xdr:to>
      <xdr:col>91</xdr:col>
      <xdr:colOff>506730</xdr:colOff>
      <xdr:row>84</xdr:row>
      <xdr:rowOff>190500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87</xdr:row>
      <xdr:rowOff>7620</xdr:rowOff>
    </xdr:from>
    <xdr:to>
      <xdr:col>91</xdr:col>
      <xdr:colOff>514350</xdr:colOff>
      <xdr:row>100</xdr:row>
      <xdr:rowOff>213360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103</xdr:row>
      <xdr:rowOff>15240</xdr:rowOff>
    </xdr:from>
    <xdr:to>
      <xdr:col>91</xdr:col>
      <xdr:colOff>491490</xdr:colOff>
      <xdr:row>116</xdr:row>
      <xdr:rowOff>220980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119</xdr:row>
      <xdr:rowOff>15240</xdr:rowOff>
    </xdr:from>
    <xdr:to>
      <xdr:col>91</xdr:col>
      <xdr:colOff>506730</xdr:colOff>
      <xdr:row>132</xdr:row>
      <xdr:rowOff>220980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7620</xdr:rowOff>
    </xdr:from>
    <xdr:to>
      <xdr:col>12</xdr:col>
      <xdr:colOff>502920</xdr:colOff>
      <xdr:row>16</xdr:row>
      <xdr:rowOff>7620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27</xdr:row>
      <xdr:rowOff>0</xdr:rowOff>
    </xdr:from>
    <xdr:to>
      <xdr:col>12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1</xdr:row>
      <xdr:rowOff>7620</xdr:rowOff>
    </xdr:from>
    <xdr:to>
      <xdr:col>14</xdr:col>
      <xdr:colOff>365760</xdr:colOff>
      <xdr:row>16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350520</xdr:colOff>
      <xdr:row>27</xdr:row>
      <xdr:rowOff>7620</xdr:rowOff>
    </xdr:from>
    <xdr:to>
      <xdr:col>14</xdr:col>
      <xdr:colOff>365760</xdr:colOff>
      <xdr:row>42</xdr:row>
      <xdr:rowOff>7620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274320</xdr:colOff>
      <xdr:row>27</xdr:row>
      <xdr:rowOff>7620</xdr:rowOff>
    </xdr:from>
    <xdr:to>
      <xdr:col>14</xdr:col>
      <xdr:colOff>289560</xdr:colOff>
      <xdr:row>42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16</xdr:row>
      <xdr:rowOff>45720</xdr:rowOff>
    </xdr:from>
    <xdr:to>
      <xdr:col>12</xdr:col>
      <xdr:colOff>411480</xdr:colOff>
      <xdr:row>29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411480</xdr:colOff>
      <xdr:row>47</xdr:row>
      <xdr:rowOff>83820</xdr:rowOff>
    </xdr:from>
    <xdr:to>
      <xdr:col>12</xdr:col>
      <xdr:colOff>381000</xdr:colOff>
      <xdr:row>58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15</xdr:row>
      <xdr:rowOff>76200</xdr:rowOff>
    </xdr:from>
    <xdr:to>
      <xdr:col>9</xdr:col>
      <xdr:colOff>7620</xdr:colOff>
      <xdr:row>26</xdr:row>
      <xdr:rowOff>152400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43</xdr:row>
      <xdr:rowOff>53340</xdr:rowOff>
    </xdr:from>
    <xdr:to>
      <xdr:col>8</xdr:col>
      <xdr:colOff>525780</xdr:colOff>
      <xdr:row>54</xdr:row>
      <xdr:rowOff>99060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16</xdr:row>
      <xdr:rowOff>30480</xdr:rowOff>
    </xdr:from>
    <xdr:to>
      <xdr:col>12</xdr:col>
      <xdr:colOff>289560</xdr:colOff>
      <xdr:row>30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220980</xdr:colOff>
      <xdr:row>47</xdr:row>
      <xdr:rowOff>106680</xdr:rowOff>
    </xdr:from>
    <xdr:to>
      <xdr:col>12</xdr:col>
      <xdr:colOff>190500</xdr:colOff>
      <xdr:row>60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487680</xdr:colOff>
      <xdr:row>16</xdr:row>
      <xdr:rowOff>68580</xdr:rowOff>
    </xdr:from>
    <xdr:to>
      <xdr:col>12</xdr:col>
      <xdr:colOff>464820</xdr:colOff>
      <xdr:row>30</xdr:row>
      <xdr:rowOff>137160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563880</xdr:colOff>
      <xdr:row>48</xdr:row>
      <xdr:rowOff>99060</xdr:rowOff>
    </xdr:from>
    <xdr:to>
      <xdr:col>12</xdr:col>
      <xdr:colOff>533400</xdr:colOff>
      <xdr:row>59</xdr:row>
      <xdr:rowOff>175260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45720</xdr:rowOff>
    </xdr:from>
    <xdr:to>
      <xdr:col>12</xdr:col>
      <xdr:colOff>495300</xdr:colOff>
      <xdr:row>29</xdr:row>
      <xdr:rowOff>175260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129540</xdr:colOff>
      <xdr:row>47</xdr:row>
      <xdr:rowOff>83820</xdr:rowOff>
    </xdr:from>
    <xdr:to>
      <xdr:col>12</xdr:col>
      <xdr:colOff>99060</xdr:colOff>
      <xdr:row>62</xdr:row>
      <xdr:rowOff>106680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83</xdr:col>
      <xdr:colOff>0</xdr:colOff>
      <xdr:row>73</xdr:row>
      <xdr:rowOff>243840</xdr:rowOff>
    </xdr:from>
    <xdr:to>
      <xdr:col>91</xdr:col>
      <xdr:colOff>506730</xdr:colOff>
      <xdr:row>87</xdr:row>
      <xdr:rowOff>190500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83</xdr:col>
      <xdr:colOff>7620</xdr:colOff>
      <xdr:row>90</xdr:row>
      <xdr:rowOff>7620</xdr:rowOff>
    </xdr:from>
    <xdr:to>
      <xdr:col>91</xdr:col>
      <xdr:colOff>514350</xdr:colOff>
      <xdr:row>103</xdr:row>
      <xdr:rowOff>213360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82</xdr:col>
      <xdr:colOff>609600</xdr:colOff>
      <xdr:row>106</xdr:row>
      <xdr:rowOff>15240</xdr:rowOff>
    </xdr:from>
    <xdr:to>
      <xdr:col>91</xdr:col>
      <xdr:colOff>491490</xdr:colOff>
      <xdr:row>119</xdr:row>
      <xdr:rowOff>220980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0</xdr:colOff>
      <xdr:row>122</xdr:row>
      <xdr:rowOff>15240</xdr:rowOff>
    </xdr:from>
    <xdr:to>
      <xdr:col>91</xdr:col>
      <xdr:colOff>506730</xdr:colOff>
      <xdr:row>135</xdr:row>
      <xdr:rowOff>220980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73</xdr:row>
      <xdr:rowOff>243840</xdr:rowOff>
    </xdr:from>
    <xdr:to>
      <xdr:col>91</xdr:col>
      <xdr:colOff>506730</xdr:colOff>
      <xdr:row>87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90</xdr:row>
      <xdr:rowOff>7620</xdr:rowOff>
    </xdr:from>
    <xdr:to>
      <xdr:col>91</xdr:col>
      <xdr:colOff>514350</xdr:colOff>
      <xdr:row>103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106</xdr:row>
      <xdr:rowOff>15240</xdr:rowOff>
    </xdr:from>
    <xdr:to>
      <xdr:col>91</xdr:col>
      <xdr:colOff>491490</xdr:colOff>
      <xdr:row>119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122</xdr:row>
      <xdr:rowOff>15240</xdr:rowOff>
    </xdr:from>
    <xdr:to>
      <xdr:col>91</xdr:col>
      <xdr:colOff>506730</xdr:colOff>
      <xdr:row>135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/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/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/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/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/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>
            <v>0</v>
          </cell>
        </row>
        <row r="31">
          <cell r="B31" t="str">
            <v>มกราคม</v>
          </cell>
          <cell r="D31">
            <v>0</v>
          </cell>
        </row>
        <row r="32">
          <cell r="B32" t="str">
            <v>กุมภาพันธ์</v>
          </cell>
          <cell r="D32">
            <v>0</v>
          </cell>
        </row>
        <row r="33">
          <cell r="B33" t="str">
            <v>มีนาคม</v>
          </cell>
          <cell r="D33">
            <v>0</v>
          </cell>
        </row>
        <row r="34">
          <cell r="B34" t="str">
            <v>เมษายน</v>
          </cell>
          <cell r="D34">
            <v>0</v>
          </cell>
        </row>
        <row r="35">
          <cell r="B35" t="str">
            <v>พฤษภาคม</v>
          </cell>
          <cell r="D35">
            <v>0</v>
          </cell>
        </row>
        <row r="36">
          <cell r="B36" t="str">
            <v>มิถุนายน</v>
          </cell>
          <cell r="D36">
            <v>0</v>
          </cell>
        </row>
        <row r="37">
          <cell r="B37" t="str">
            <v>กรกฏาคม</v>
          </cell>
          <cell r="D37">
            <v>0</v>
          </cell>
        </row>
        <row r="38">
          <cell r="B38" t="str">
            <v>สิงหาคม</v>
          </cell>
          <cell r="D38">
            <v>0</v>
          </cell>
        </row>
        <row r="39">
          <cell r="B39" t="str">
            <v>กันยายน</v>
          </cell>
          <cell r="D39">
            <v>0</v>
          </cell>
        </row>
        <row r="40">
          <cell r="B40" t="str">
            <v>ตุลาคม</v>
          </cell>
          <cell r="D40">
            <v>0</v>
          </cell>
        </row>
        <row r="41">
          <cell r="B41" t="str">
            <v>พฤศจิกายน</v>
          </cell>
          <cell r="D41">
            <v>0</v>
          </cell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M60"/>
  <sheetViews>
    <sheetView showGridLines="0" view="pageBreakPreview" zoomScale="150" zoomScaleNormal="150" zoomScaleSheetLayoutView="150" workbookViewId="0">
      <pane xSplit="9504" ySplit="2532" topLeftCell="AB4" activePane="bottomRight"/>
      <selection pane="topRight" activeCell="F1" sqref="F1:F1048576"/>
      <selection pane="bottomLeft" activeCell="C5" sqref="C5"/>
      <selection pane="bottomRight" activeCell="AI7" sqref="AI7"/>
    </sheetView>
  </sheetViews>
  <sheetFormatPr defaultColWidth="9.109375" defaultRowHeight="20.399999999999999" x14ac:dyDescent="0.55000000000000004"/>
  <cols>
    <col min="1" max="1" width="6.6640625" style="37" customWidth="1"/>
    <col min="2" max="2" width="29.6640625" style="2" customWidth="1"/>
    <col min="3" max="3" width="18.33203125" style="100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46" customWidth="1"/>
    <col min="8" max="8" width="10.77734375" style="5" customWidth="1"/>
    <col min="9" max="9" width="10.77734375" style="6" customWidth="1"/>
    <col min="10" max="10" width="7.44140625" style="6" hidden="1" customWidth="1"/>
    <col min="11" max="11" width="6.77734375" style="46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46" customWidth="1"/>
    <col min="16" max="16" width="10.77734375" style="38" customWidth="1"/>
    <col min="17" max="17" width="10.77734375" style="39" customWidth="1"/>
    <col min="18" max="18" width="4" style="6" hidden="1" customWidth="1"/>
    <col min="19" max="19" width="6.77734375" style="46" customWidth="1"/>
    <col min="20" max="20" width="10.77734375" style="38" customWidth="1"/>
    <col min="21" max="21" width="10.77734375" style="39" customWidth="1"/>
    <col min="22" max="22" width="5.21875" style="6" hidden="1" customWidth="1"/>
    <col min="23" max="23" width="6.77734375" style="46" customWidth="1"/>
    <col min="24" max="24" width="10.77734375" style="5" customWidth="1"/>
    <col min="25" max="25" width="10.77734375" style="111" customWidth="1"/>
    <col min="26" max="26" width="6.6640625" style="6" hidden="1" customWidth="1"/>
    <col min="27" max="27" width="6.77734375" style="46" customWidth="1"/>
    <col min="28" max="28" width="10.77734375" style="5" customWidth="1"/>
    <col min="29" max="29" width="10.77734375" style="4" customWidth="1"/>
    <col min="30" max="30" width="6.33203125" style="6" hidden="1" customWidth="1"/>
    <col min="31" max="31" width="6.77734375" style="46" customWidth="1"/>
    <col min="32" max="32" width="10.77734375" style="5" customWidth="1"/>
    <col min="33" max="33" width="10.77734375" style="4" customWidth="1"/>
    <col min="34" max="34" width="5.6640625" style="6" hidden="1" customWidth="1"/>
    <col min="35" max="35" width="6.77734375" style="46" customWidth="1"/>
    <col min="36" max="36" width="10.77734375" style="5" hidden="1" customWidth="1"/>
    <col min="37" max="37" width="10.77734375" style="4" hidden="1" customWidth="1"/>
    <col min="38" max="38" width="5.21875" style="6" hidden="1" customWidth="1"/>
    <col min="39" max="39" width="6.77734375" style="46" hidden="1" customWidth="1"/>
    <col min="40" max="40" width="10.77734375" style="5" hidden="1" customWidth="1"/>
    <col min="41" max="41" width="10.77734375" style="111" hidden="1" customWidth="1"/>
    <col min="42" max="42" width="5.21875" style="6" hidden="1" customWidth="1"/>
    <col min="43" max="43" width="6.77734375" style="46" hidden="1" customWidth="1"/>
    <col min="44" max="44" width="10.77734375" style="5" hidden="1" customWidth="1"/>
    <col min="45" max="45" width="10.77734375" style="4" hidden="1" customWidth="1"/>
    <col min="46" max="46" width="5.21875" style="6" hidden="1" customWidth="1"/>
    <col min="47" max="47" width="6.77734375" style="46" hidden="1" customWidth="1"/>
    <col min="48" max="48" width="10.77734375" style="5" hidden="1" customWidth="1"/>
    <col min="49" max="49" width="10.77734375" style="4" hidden="1" customWidth="1"/>
    <col min="50" max="50" width="5.21875" style="6" hidden="1" customWidth="1"/>
    <col min="51" max="51" width="6.77734375" style="46" hidden="1" customWidth="1"/>
    <col min="52" max="52" width="13.6640625" style="4" hidden="1" customWidth="1"/>
    <col min="53" max="53" width="12.88671875" style="4" hidden="1" customWidth="1"/>
    <col min="54" max="59" width="12.77734375" style="4" hidden="1" customWidth="1"/>
    <col min="60" max="61" width="9.109375" style="4" customWidth="1"/>
    <col min="62" max="63" width="10.109375" style="4" customWidth="1"/>
    <col min="64" max="64" width="9.109375" style="4" customWidth="1"/>
    <col min="65" max="65" width="9.33203125" style="4" customWidth="1"/>
    <col min="66" max="92" width="9.109375" style="4" customWidth="1"/>
    <col min="93" max="16384" width="9.109375" style="4"/>
  </cols>
  <sheetData>
    <row r="1" spans="1:59" ht="31.5" customHeight="1" x14ac:dyDescent="0.6">
      <c r="A1" s="1" t="s">
        <v>18</v>
      </c>
      <c r="E1" s="44"/>
      <c r="F1" s="44"/>
      <c r="I1" s="7"/>
      <c r="J1" s="44"/>
      <c r="L1" s="8"/>
      <c r="N1" s="44"/>
      <c r="P1" s="9"/>
      <c r="Q1" s="10"/>
      <c r="R1" s="44"/>
      <c r="T1" s="9"/>
      <c r="U1" s="10"/>
      <c r="V1" s="44"/>
      <c r="Z1" s="44"/>
      <c r="AD1" s="44"/>
      <c r="AH1" s="44"/>
      <c r="AL1" s="44"/>
      <c r="AP1" s="44"/>
      <c r="AT1" s="44"/>
      <c r="AX1" s="44"/>
    </row>
    <row r="2" spans="1:59" s="111" customFormat="1" x14ac:dyDescent="0.55000000000000004">
      <c r="A2" s="116" t="s">
        <v>0</v>
      </c>
      <c r="B2" s="117" t="s">
        <v>1</v>
      </c>
      <c r="C2" s="101" t="s">
        <v>2</v>
      </c>
      <c r="D2" s="41" t="s">
        <v>113</v>
      </c>
      <c r="E2" s="12"/>
      <c r="F2" s="43"/>
      <c r="G2" s="47"/>
      <c r="H2" s="11" t="s">
        <v>114</v>
      </c>
      <c r="I2" s="12"/>
      <c r="J2" s="43"/>
      <c r="K2" s="47"/>
      <c r="L2" s="11" t="s">
        <v>115</v>
      </c>
      <c r="M2" s="12"/>
      <c r="N2" s="43"/>
      <c r="O2" s="47"/>
      <c r="P2" s="14" t="s">
        <v>116</v>
      </c>
      <c r="Q2" s="13"/>
      <c r="R2" s="43"/>
      <c r="S2" s="47"/>
      <c r="T2" s="14" t="s">
        <v>117</v>
      </c>
      <c r="U2" s="13"/>
      <c r="V2" s="43"/>
      <c r="W2" s="47"/>
      <c r="X2" s="11" t="s">
        <v>118</v>
      </c>
      <c r="Y2" s="12"/>
      <c r="Z2" s="43"/>
      <c r="AA2" s="47"/>
      <c r="AB2" s="11" t="s">
        <v>119</v>
      </c>
      <c r="AC2" s="12"/>
      <c r="AD2" s="43"/>
      <c r="AE2" s="47"/>
      <c r="AF2" s="11" t="s">
        <v>120</v>
      </c>
      <c r="AG2" s="12"/>
      <c r="AH2" s="43"/>
      <c r="AI2" s="47"/>
      <c r="AJ2" s="11" t="s">
        <v>121</v>
      </c>
      <c r="AK2" s="12"/>
      <c r="AL2" s="43"/>
      <c r="AM2" s="47"/>
      <c r="AN2" s="11" t="s">
        <v>122</v>
      </c>
      <c r="AO2" s="12"/>
      <c r="AP2" s="43"/>
      <c r="AQ2" s="47"/>
      <c r="AR2" s="11" t="s">
        <v>123</v>
      </c>
      <c r="AS2" s="12"/>
      <c r="AT2" s="43"/>
      <c r="AU2" s="47"/>
      <c r="AV2" s="11" t="s">
        <v>124</v>
      </c>
      <c r="AW2" s="12"/>
      <c r="AX2" s="43"/>
      <c r="AY2" s="47"/>
      <c r="AZ2" s="51" t="s">
        <v>51</v>
      </c>
      <c r="BA2" s="52"/>
      <c r="BB2" s="51" t="s">
        <v>125</v>
      </c>
      <c r="BC2" s="52"/>
      <c r="BD2" s="51" t="s">
        <v>126</v>
      </c>
      <c r="BE2" s="52"/>
      <c r="BF2" s="51" t="s">
        <v>44</v>
      </c>
      <c r="BG2" s="52"/>
    </row>
    <row r="3" spans="1:59" x14ac:dyDescent="0.55000000000000004">
      <c r="A3" s="15"/>
      <c r="B3" s="16"/>
      <c r="C3" s="102" t="s">
        <v>17</v>
      </c>
      <c r="D3" s="42" t="s">
        <v>3</v>
      </c>
      <c r="E3" s="18" t="s">
        <v>4</v>
      </c>
      <c r="F3" s="58" t="s">
        <v>44</v>
      </c>
      <c r="G3" s="59" t="s">
        <v>43</v>
      </c>
      <c r="H3" s="17" t="s">
        <v>3</v>
      </c>
      <c r="I3" s="18" t="s">
        <v>4</v>
      </c>
      <c r="J3" s="58" t="s">
        <v>44</v>
      </c>
      <c r="K3" s="59" t="s">
        <v>43</v>
      </c>
      <c r="L3" s="17" t="s">
        <v>3</v>
      </c>
      <c r="M3" s="18" t="s">
        <v>4</v>
      </c>
      <c r="N3" s="58" t="s">
        <v>44</v>
      </c>
      <c r="O3" s="59" t="s">
        <v>43</v>
      </c>
      <c r="P3" s="19" t="s">
        <v>3</v>
      </c>
      <c r="Q3" s="18" t="s">
        <v>4</v>
      </c>
      <c r="R3" s="58" t="s">
        <v>44</v>
      </c>
      <c r="S3" s="59" t="s">
        <v>43</v>
      </c>
      <c r="T3" s="19" t="s">
        <v>3</v>
      </c>
      <c r="U3" s="18" t="s">
        <v>4</v>
      </c>
      <c r="V3" s="58" t="s">
        <v>44</v>
      </c>
      <c r="W3" s="59" t="s">
        <v>43</v>
      </c>
      <c r="X3" s="17" t="s">
        <v>3</v>
      </c>
      <c r="Y3" s="18" t="s">
        <v>4</v>
      </c>
      <c r="Z3" s="58" t="s">
        <v>44</v>
      </c>
      <c r="AA3" s="59" t="s">
        <v>43</v>
      </c>
      <c r="AB3" s="17" t="s">
        <v>3</v>
      </c>
      <c r="AC3" s="18" t="s">
        <v>4</v>
      </c>
      <c r="AD3" s="58" t="s">
        <v>44</v>
      </c>
      <c r="AE3" s="59" t="s">
        <v>43</v>
      </c>
      <c r="AF3" s="17" t="s">
        <v>3</v>
      </c>
      <c r="AG3" s="18" t="s">
        <v>4</v>
      </c>
      <c r="AH3" s="58" t="s">
        <v>44</v>
      </c>
      <c r="AI3" s="59" t="s">
        <v>43</v>
      </c>
      <c r="AJ3" s="17" t="s">
        <v>3</v>
      </c>
      <c r="AK3" s="18" t="s">
        <v>4</v>
      </c>
      <c r="AL3" s="58" t="s">
        <v>44</v>
      </c>
      <c r="AM3" s="59" t="s">
        <v>43</v>
      </c>
      <c r="AN3" s="17" t="s">
        <v>3</v>
      </c>
      <c r="AO3" s="18" t="s">
        <v>4</v>
      </c>
      <c r="AP3" s="58" t="s">
        <v>44</v>
      </c>
      <c r="AQ3" s="59" t="s">
        <v>43</v>
      </c>
      <c r="AR3" s="17" t="s">
        <v>3</v>
      </c>
      <c r="AS3" s="18" t="s">
        <v>4</v>
      </c>
      <c r="AT3" s="58" t="s">
        <v>44</v>
      </c>
      <c r="AU3" s="59" t="s">
        <v>43</v>
      </c>
      <c r="AV3" s="17" t="s">
        <v>3</v>
      </c>
      <c r="AW3" s="18" t="s">
        <v>4</v>
      </c>
      <c r="AX3" s="58" t="s">
        <v>44</v>
      </c>
      <c r="AY3" s="59" t="s">
        <v>43</v>
      </c>
      <c r="AZ3" s="60" t="s">
        <v>3</v>
      </c>
      <c r="BA3" s="18" t="s">
        <v>4</v>
      </c>
      <c r="BB3" s="50" t="s">
        <v>3</v>
      </c>
      <c r="BC3" s="18" t="s">
        <v>4</v>
      </c>
      <c r="BD3" s="50" t="s">
        <v>3</v>
      </c>
      <c r="BE3" s="18" t="s">
        <v>4</v>
      </c>
      <c r="BF3" s="50" t="s">
        <v>3</v>
      </c>
      <c r="BG3" s="18" t="s">
        <v>4</v>
      </c>
    </row>
    <row r="4" spans="1:59" x14ac:dyDescent="0.55000000000000004">
      <c r="A4" s="26" t="s">
        <v>19</v>
      </c>
      <c r="B4" s="20"/>
      <c r="C4" s="103"/>
      <c r="D4" s="27"/>
      <c r="E4" s="112"/>
      <c r="F4" s="112"/>
      <c r="G4" s="113"/>
      <c r="H4" s="27"/>
      <c r="I4" s="112"/>
      <c r="J4" s="112"/>
      <c r="K4" s="113"/>
      <c r="L4" s="27"/>
      <c r="M4" s="112"/>
      <c r="N4" s="112"/>
      <c r="O4" s="113"/>
      <c r="P4" s="27"/>
      <c r="Q4" s="112"/>
      <c r="R4" s="112"/>
      <c r="S4" s="113"/>
      <c r="T4" s="27"/>
      <c r="U4" s="112"/>
      <c r="V4" s="112"/>
      <c r="W4" s="113"/>
      <c r="X4" s="27"/>
      <c r="Y4" s="112"/>
      <c r="Z4" s="112"/>
      <c r="AA4" s="113"/>
      <c r="AB4" s="27"/>
      <c r="AC4" s="27"/>
      <c r="AD4" s="112"/>
      <c r="AE4" s="113"/>
      <c r="AF4" s="27"/>
      <c r="AG4" s="27"/>
      <c r="AH4" s="112"/>
      <c r="AI4" s="113"/>
      <c r="AJ4" s="27"/>
      <c r="AK4" s="27"/>
      <c r="AL4" s="112"/>
      <c r="AM4" s="113"/>
      <c r="AN4" s="27"/>
      <c r="AO4" s="112"/>
      <c r="AP4" s="112"/>
      <c r="AQ4" s="113"/>
      <c r="AR4" s="27"/>
      <c r="AS4" s="27"/>
      <c r="AT4" s="112"/>
      <c r="AU4" s="113"/>
      <c r="AV4" s="27"/>
      <c r="AW4" s="27"/>
      <c r="AX4" s="112"/>
      <c r="AY4" s="113"/>
      <c r="AZ4" s="55"/>
      <c r="BA4" s="55"/>
      <c r="BF4" s="78"/>
      <c r="BG4" s="79"/>
    </row>
    <row r="5" spans="1:59" x14ac:dyDescent="0.55000000000000004">
      <c r="A5" s="28">
        <v>1</v>
      </c>
      <c r="B5" s="29" t="s">
        <v>19</v>
      </c>
      <c r="C5" s="104" t="s">
        <v>7</v>
      </c>
      <c r="D5" s="30">
        <v>662720.31000000006</v>
      </c>
      <c r="E5" s="31">
        <v>2594110.27</v>
      </c>
      <c r="F5" s="40">
        <f>E5-(G5*D5)</f>
        <v>2873.8578999997117</v>
      </c>
      <c r="G5" s="49">
        <f>ROUND(E5/D5,2)</f>
        <v>3.91</v>
      </c>
      <c r="H5" s="30">
        <v>784824.81</v>
      </c>
      <c r="I5" s="31">
        <v>3218927.01</v>
      </c>
      <c r="J5" s="40">
        <f>I5-(K5*H5)</f>
        <v>1145.2889999998733</v>
      </c>
      <c r="K5" s="49">
        <f>ROUND(I5/H5,2)</f>
        <v>4.0999999999999996</v>
      </c>
      <c r="L5" s="30">
        <v>760511.41</v>
      </c>
      <c r="M5" s="31">
        <v>3039870.77</v>
      </c>
      <c r="N5" s="40">
        <f>M5-(O5*L5)</f>
        <v>-2174.8700000001118</v>
      </c>
      <c r="O5" s="49">
        <f>ROUND(M5/L5,2)</f>
        <v>4</v>
      </c>
      <c r="P5" s="30">
        <v>670856.01</v>
      </c>
      <c r="Q5" s="31">
        <v>2723683.62</v>
      </c>
      <c r="R5" s="40">
        <f>Q5-(S5*P5)</f>
        <v>8.2194000002928078</v>
      </c>
      <c r="S5" s="49">
        <f>ROUND(Q5/P5,2)</f>
        <v>4.0599999999999996</v>
      </c>
      <c r="T5" s="30">
        <v>709237.1</v>
      </c>
      <c r="U5" s="31">
        <v>2846769.8</v>
      </c>
      <c r="V5" s="40">
        <f>U5-(W5*T5)</f>
        <v>2729.0290000000969</v>
      </c>
      <c r="W5" s="49">
        <f>ROUND(U5/T5,2)</f>
        <v>4.01</v>
      </c>
      <c r="X5" s="30">
        <v>811905.7</v>
      </c>
      <c r="Y5" s="31">
        <v>3410218.39</v>
      </c>
      <c r="Z5" s="40">
        <f>Y5-(AA5*X5)</f>
        <v>214.45000000018626</v>
      </c>
      <c r="AA5" s="49">
        <f>ROUND(Y5/X5,2)</f>
        <v>4.2</v>
      </c>
      <c r="AB5" s="30">
        <v>1004451</v>
      </c>
      <c r="AC5" s="31">
        <v>4164476.81</v>
      </c>
      <c r="AD5" s="40">
        <f>AC5-(AE5*AB5)</f>
        <v>-3994.8400000003166</v>
      </c>
      <c r="AE5" s="49">
        <f>ROUND(AC5/AB5,2)</f>
        <v>4.1500000000000004</v>
      </c>
      <c r="AF5" s="30">
        <v>1079791.8999999999</v>
      </c>
      <c r="AG5" s="31">
        <v>4433389.8</v>
      </c>
      <c r="AH5" s="40">
        <f>AG5-(AI5*AF5)</f>
        <v>-4554.9089999999851</v>
      </c>
      <c r="AI5" s="49">
        <f>ROUND(AG5/AF5,2)</f>
        <v>4.1100000000000003</v>
      </c>
      <c r="AJ5" s="30"/>
      <c r="AK5" s="31"/>
      <c r="AL5" s="40" t="e">
        <f>AK5-(AM5*AJ5)</f>
        <v>#DIV/0!</v>
      </c>
      <c r="AM5" s="49" t="e">
        <f>ROUND(AK5/AJ5,2)</f>
        <v>#DIV/0!</v>
      </c>
      <c r="AN5" s="30"/>
      <c r="AO5" s="31"/>
      <c r="AP5" s="40" t="e">
        <f>AO5-(AQ5*AN5)</f>
        <v>#DIV/0!</v>
      </c>
      <c r="AQ5" s="49" t="e">
        <f>ROUND(AO5/AN5,2)</f>
        <v>#DIV/0!</v>
      </c>
      <c r="AR5" s="32"/>
      <c r="AS5" s="31"/>
      <c r="AT5" s="40" t="e">
        <f>AS5-(AU5*AR5)</f>
        <v>#DIV/0!</v>
      </c>
      <c r="AU5" s="49" t="e">
        <f>ROUND(AS5/AR5,2)</f>
        <v>#DIV/0!</v>
      </c>
      <c r="AV5" s="32"/>
      <c r="AW5" s="31"/>
      <c r="AX5" s="40" t="e">
        <f>AW5-(AY5*AV5)</f>
        <v>#DIV/0!</v>
      </c>
      <c r="AY5" s="49" t="e">
        <f>ROUND(AW5/AV5,2)</f>
        <v>#DIV/0!</v>
      </c>
      <c r="AZ5" s="32">
        <f>AV5+AR5+AN5+AJ5+AF5+AB5+X5+AB5+P5+L5+H5+D5</f>
        <v>6779512.1400000006</v>
      </c>
      <c r="BA5" s="32">
        <f>AW5+AS5+AO5+AK5+AG5+AC5+Y5+U5+Q5+M5+I5+E5</f>
        <v>26431446.470000003</v>
      </c>
      <c r="BB5" s="56">
        <f>AJ5+AF5+AB5+X5+AB5+P5+L5+H5+D5</f>
        <v>6779512.1400000006</v>
      </c>
      <c r="BC5" s="57">
        <f>AK5+AG5+AC5+Y5+U5+Q5+M5+I5+E5</f>
        <v>26431446.470000003</v>
      </c>
      <c r="BD5" s="56">
        <f>AV5+AR5+AN5</f>
        <v>0</v>
      </c>
      <c r="BE5" s="73">
        <f>AW5+AS5+AO5</f>
        <v>0</v>
      </c>
      <c r="BF5" s="80">
        <f>(BD5+BB5)-AZ5</f>
        <v>0</v>
      </c>
      <c r="BG5" s="80">
        <f>(BE5+BC5)-BA5</f>
        <v>0</v>
      </c>
    </row>
    <row r="6" spans="1:59" x14ac:dyDescent="0.55000000000000004">
      <c r="A6" s="26" t="s">
        <v>16</v>
      </c>
      <c r="B6" s="20"/>
      <c r="C6" s="103"/>
      <c r="D6" s="27"/>
      <c r="E6" s="112"/>
      <c r="F6" s="112"/>
      <c r="G6" s="113"/>
      <c r="H6" s="27"/>
      <c r="I6" s="112"/>
      <c r="J6" s="112"/>
      <c r="K6" s="113"/>
      <c r="L6" s="27"/>
      <c r="M6" s="112"/>
      <c r="N6" s="112"/>
      <c r="O6" s="113"/>
      <c r="P6" s="27"/>
      <c r="Q6" s="112"/>
      <c r="R6" s="112"/>
      <c r="S6" s="113"/>
      <c r="T6" s="27"/>
      <c r="U6" s="112"/>
      <c r="V6" s="112"/>
      <c r="W6" s="113"/>
      <c r="X6" s="27"/>
      <c r="Y6" s="112"/>
      <c r="Z6" s="112"/>
      <c r="AA6" s="113"/>
      <c r="AB6" s="27"/>
      <c r="AC6" s="112"/>
      <c r="AD6" s="112"/>
      <c r="AE6" s="113"/>
      <c r="AF6" s="27"/>
      <c r="AG6" s="112"/>
      <c r="AH6" s="112"/>
      <c r="AI6" s="113"/>
      <c r="AJ6" s="27"/>
      <c r="AK6" s="112"/>
      <c r="AL6" s="112"/>
      <c r="AM6" s="113"/>
      <c r="AN6" s="27"/>
      <c r="AO6" s="112"/>
      <c r="AP6" s="112"/>
      <c r="AQ6" s="113"/>
      <c r="AR6" s="27"/>
      <c r="AS6" s="27"/>
      <c r="AT6" s="112"/>
      <c r="AU6" s="113"/>
      <c r="AV6" s="27"/>
      <c r="AW6" s="27"/>
      <c r="AX6" s="112"/>
      <c r="AY6" s="113"/>
      <c r="AZ6" s="55"/>
      <c r="BA6" s="55"/>
    </row>
    <row r="7" spans="1:59" x14ac:dyDescent="0.55000000000000004">
      <c r="A7" s="28">
        <v>1</v>
      </c>
      <c r="B7" s="29" t="s">
        <v>8</v>
      </c>
      <c r="C7" s="104" t="s">
        <v>9</v>
      </c>
      <c r="D7" s="30">
        <v>44632</v>
      </c>
      <c r="E7" s="31">
        <v>188362.59</v>
      </c>
      <c r="F7" s="40">
        <f>E7-(G7*D7)</f>
        <v>2.1120000747032464E-4</v>
      </c>
      <c r="G7" s="49">
        <f>ROUND(E7/D7,8)</f>
        <v>4.2203483999999998</v>
      </c>
      <c r="H7" s="30">
        <v>54860.01</v>
      </c>
      <c r="I7" s="31">
        <v>231305.27</v>
      </c>
      <c r="J7" s="40">
        <f>I7-(K7*H7)</f>
        <v>6.0180493164807558E-5</v>
      </c>
      <c r="K7" s="49">
        <f>ROUND(I7/H7,8)</f>
        <v>4.2162819499999999</v>
      </c>
      <c r="L7" s="30">
        <v>56488</v>
      </c>
      <c r="M7" s="31">
        <v>239054.99</v>
      </c>
      <c r="N7" s="40">
        <f>M7-(O7*L7)</f>
        <v>1.9207998411729932E-4</v>
      </c>
      <c r="O7" s="49">
        <f>ROUND(M7/L7,8)</f>
        <v>4.2319605899999999</v>
      </c>
      <c r="P7" s="30">
        <v>61940.01</v>
      </c>
      <c r="Q7" s="31">
        <v>252408.12</v>
      </c>
      <c r="R7" s="40">
        <f>Q7-(S7*P7)</f>
        <v>6.7983579356223345E-5</v>
      </c>
      <c r="S7" s="49">
        <f>ROUND(Q7/P7,8)</f>
        <v>4.0750416400000002</v>
      </c>
      <c r="T7" s="30">
        <v>69448</v>
      </c>
      <c r="U7" s="31">
        <v>294991.46000000002</v>
      </c>
      <c r="V7" s="40">
        <f>U7-(W7*T7)</f>
        <v>2.6608002372086048E-4</v>
      </c>
      <c r="W7" s="49">
        <f>ROUND(U7/T7,8)</f>
        <v>4.2476595399999999</v>
      </c>
      <c r="X7" s="30">
        <v>55484</v>
      </c>
      <c r="Y7" s="31">
        <v>15284.81</v>
      </c>
      <c r="Z7" s="40">
        <f>Y7-(AA7*X7)</f>
        <v>2.4000000848900527E-6</v>
      </c>
      <c r="AA7" s="49">
        <f>ROUND(Y7/X7,8)</f>
        <v>0.27548139999999999</v>
      </c>
      <c r="AB7" s="30">
        <v>60036</v>
      </c>
      <c r="AC7" s="31">
        <v>249478.08</v>
      </c>
      <c r="AD7" s="40">
        <f>AC7-(AE7*AB7)</f>
        <v>-2.899200189858675E-4</v>
      </c>
      <c r="AE7" s="49">
        <f>ROUND(AC7/AB7,8)</f>
        <v>4.15547472</v>
      </c>
      <c r="AF7" s="30">
        <v>48792</v>
      </c>
      <c r="AG7" s="31">
        <v>203507.85</v>
      </c>
      <c r="AH7" s="40">
        <f>AG7-(AI7*AF7)</f>
        <v>-1.7927997396327555E-4</v>
      </c>
      <c r="AI7" s="49">
        <f>ROUND(AG7/AF7,8)</f>
        <v>4.1709265899999997</v>
      </c>
      <c r="AJ7" s="30"/>
      <c r="AK7" s="31"/>
      <c r="AL7" s="40" t="e">
        <f>AK7-(AM7*AJ7)</f>
        <v>#DIV/0!</v>
      </c>
      <c r="AM7" s="49" t="e">
        <f>ROUND(AK7/AJ7,8)</f>
        <v>#DIV/0!</v>
      </c>
      <c r="AN7" s="30"/>
      <c r="AO7" s="31"/>
      <c r="AP7" s="40" t="e">
        <f>AO7-(AQ7*AN7)</f>
        <v>#DIV/0!</v>
      </c>
      <c r="AQ7" s="49" t="e">
        <f>ROUND(AO7/AN7,8)</f>
        <v>#DIV/0!</v>
      </c>
      <c r="AR7" s="30"/>
      <c r="AS7" s="31"/>
      <c r="AT7" s="40" t="e">
        <f>AS7-(AU7*AR7)</f>
        <v>#DIV/0!</v>
      </c>
      <c r="AU7" s="49" t="e">
        <f>ROUND(AS7/AR7,8)</f>
        <v>#DIV/0!</v>
      </c>
      <c r="AV7" s="30"/>
      <c r="AW7" s="31"/>
      <c r="AX7" s="40" t="e">
        <f>AW7-(AY7*AV7)</f>
        <v>#DIV/0!</v>
      </c>
      <c r="AY7" s="49" t="e">
        <f>ROUND(AW7/AV7,8)</f>
        <v>#DIV/0!</v>
      </c>
      <c r="AZ7" s="32">
        <f>AV7+AR7+AN7+AJ7+AF7+AB7+X7+AB7+P7+L7+H7+D7</f>
        <v>442268.02</v>
      </c>
      <c r="BA7" s="32">
        <f>AW7+AS7+AO7+AK7+AG7+AC7+Y7+U7+Q7+M7+I7+E7</f>
        <v>1674393.1700000002</v>
      </c>
      <c r="BB7" s="56">
        <f>AJ7+AF7+AB7+X7+AB7+P7+L7+H7+D7</f>
        <v>442268.02</v>
      </c>
      <c r="BC7" s="57">
        <f>AK7+AG7+AC7+Y7+U7+Q7+M7+I7+E7</f>
        <v>1674393.1700000002</v>
      </c>
      <c r="BD7" s="56">
        <f>AV7+AR7+AN7</f>
        <v>0</v>
      </c>
      <c r="BE7" s="73">
        <f>AW7+AS7+AO7</f>
        <v>0</v>
      </c>
      <c r="BF7" s="80">
        <f>(BD7+BB7)-AZ7</f>
        <v>0</v>
      </c>
      <c r="BG7" s="80">
        <f>(BE7+BC7)-BA7</f>
        <v>0</v>
      </c>
    </row>
    <row r="8" spans="1:59" x14ac:dyDescent="0.55000000000000004">
      <c r="A8" s="34" t="s">
        <v>20</v>
      </c>
      <c r="B8" s="35"/>
      <c r="C8" s="105"/>
      <c r="D8" s="27"/>
      <c r="E8" s="112"/>
      <c r="F8" s="112"/>
      <c r="G8" s="113"/>
      <c r="H8" s="27"/>
      <c r="I8" s="112"/>
      <c r="J8" s="112"/>
      <c r="K8" s="113"/>
      <c r="L8" s="27"/>
      <c r="M8" s="112"/>
      <c r="N8" s="112"/>
      <c r="O8" s="113"/>
      <c r="P8" s="27"/>
      <c r="Q8" s="112"/>
      <c r="R8" s="112"/>
      <c r="S8" s="113"/>
      <c r="T8" s="27"/>
      <c r="U8" s="112"/>
      <c r="V8" s="112"/>
      <c r="W8" s="113"/>
      <c r="X8" s="27"/>
      <c r="Y8" s="112"/>
      <c r="Z8" s="112"/>
      <c r="AA8" s="113"/>
      <c r="AB8" s="27"/>
      <c r="AC8" s="112"/>
      <c r="AD8" s="112"/>
      <c r="AE8" s="113"/>
      <c r="AF8" s="27"/>
      <c r="AG8" s="112"/>
      <c r="AH8" s="112"/>
      <c r="AI8" s="113"/>
      <c r="AJ8" s="27"/>
      <c r="AK8" s="112"/>
      <c r="AL8" s="112"/>
      <c r="AM8" s="113"/>
      <c r="AN8" s="27"/>
      <c r="AO8" s="112"/>
      <c r="AP8" s="112"/>
      <c r="AQ8" s="113"/>
      <c r="AR8" s="27"/>
      <c r="AS8" s="27"/>
      <c r="AT8" s="112"/>
      <c r="AU8" s="113"/>
      <c r="AV8" s="27"/>
      <c r="AW8" s="27"/>
      <c r="AX8" s="112"/>
      <c r="AY8" s="113"/>
      <c r="AZ8" s="55"/>
      <c r="BA8" s="55"/>
    </row>
    <row r="9" spans="1:59" x14ac:dyDescent="0.55000000000000004">
      <c r="A9" s="28">
        <v>1</v>
      </c>
      <c r="B9" s="29" t="s">
        <v>10</v>
      </c>
      <c r="C9" s="104" t="s">
        <v>69</v>
      </c>
      <c r="D9" s="30">
        <v>21680</v>
      </c>
      <c r="E9" s="31">
        <v>81019.039999999994</v>
      </c>
      <c r="F9" s="40">
        <f>E9-(G9*D9)</f>
        <v>8.7999942479655147E-6</v>
      </c>
      <c r="G9" s="49">
        <f>ROUND(E9/D9,8)</f>
        <v>3.7370405899999999</v>
      </c>
      <c r="H9" s="30">
        <v>11480</v>
      </c>
      <c r="I9" s="31">
        <v>50232.65</v>
      </c>
      <c r="J9" s="40">
        <f>I9-(K9*H9)</f>
        <v>-4.2400002712383866E-5</v>
      </c>
      <c r="K9" s="49">
        <f>ROUND(I9/H9,8)</f>
        <v>4.3756663800000002</v>
      </c>
      <c r="L9" s="30">
        <v>10140</v>
      </c>
      <c r="M9" s="31">
        <v>43746.18</v>
      </c>
      <c r="N9" s="40">
        <f>M9-(O9*L9)</f>
        <v>4.9800000851973891E-5</v>
      </c>
      <c r="O9" s="49">
        <f>ROUND(M9/L9,8)</f>
        <v>4.31421893</v>
      </c>
      <c r="P9" s="30">
        <v>9400</v>
      </c>
      <c r="Q9" s="31">
        <v>40965.089999999997</v>
      </c>
      <c r="R9" s="40">
        <f>Q9-(S9*P9)</f>
        <v>-1.9999999494757503E-5</v>
      </c>
      <c r="S9" s="49">
        <f>ROUND(Q9/P9,8)</f>
        <v>4.3579882999999997</v>
      </c>
      <c r="T9" s="30">
        <v>13420</v>
      </c>
      <c r="U9" s="31">
        <v>63117.77</v>
      </c>
      <c r="V9" s="40">
        <f>U9-(W9*T9)</f>
        <v>-1.0000003385357559E-6</v>
      </c>
      <c r="W9" s="49">
        <f>ROUND(U9/T9,8)</f>
        <v>4.7032615499999997</v>
      </c>
      <c r="X9" s="30">
        <v>14560</v>
      </c>
      <c r="Y9" s="31">
        <v>69320.429999999993</v>
      </c>
      <c r="Z9" s="40">
        <f>Y9-(AA9*X9)</f>
        <v>5.7599987485446036E-5</v>
      </c>
      <c r="AA9" s="49">
        <f>ROUND(Y9/X9,8)</f>
        <v>4.7610185400000002</v>
      </c>
      <c r="AB9" s="30">
        <v>16200</v>
      </c>
      <c r="AC9" s="31">
        <v>83684.84</v>
      </c>
      <c r="AD9" s="40">
        <f>AC9-(AE9*AB9)</f>
        <v>6.7999993916600943E-5</v>
      </c>
      <c r="AE9" s="49">
        <f>ROUND(AC9/AB9,8)</f>
        <v>5.16573086</v>
      </c>
      <c r="AF9" s="30">
        <v>18260</v>
      </c>
      <c r="AG9" s="31">
        <v>90436.05</v>
      </c>
      <c r="AH9" s="40">
        <f>AG9-(AI9*AF9)</f>
        <v>-1.1999989510513842E-5</v>
      </c>
      <c r="AI9" s="49">
        <f>ROUND(AG9/AF9,8)</f>
        <v>4.9526861999999996</v>
      </c>
      <c r="AJ9" s="30"/>
      <c r="AK9" s="31"/>
      <c r="AL9" s="40" t="e">
        <f>AK9-(AM9*AJ9)</f>
        <v>#DIV/0!</v>
      </c>
      <c r="AM9" s="49" t="e">
        <f>ROUND(AK9/AJ9,8)</f>
        <v>#DIV/0!</v>
      </c>
      <c r="AN9" s="30"/>
      <c r="AO9" s="31"/>
      <c r="AP9" s="40" t="e">
        <f>AO9-(AQ9*AN9)</f>
        <v>#DIV/0!</v>
      </c>
      <c r="AQ9" s="49" t="e">
        <f>ROUND(AO9/AN9,8)</f>
        <v>#DIV/0!</v>
      </c>
      <c r="AR9" s="30"/>
      <c r="AS9" s="31"/>
      <c r="AT9" s="40" t="e">
        <f>AS9-(AU9*AR9)</f>
        <v>#DIV/0!</v>
      </c>
      <c r="AU9" s="49" t="e">
        <f>ROUND(AS9/AR9,8)</f>
        <v>#DIV/0!</v>
      </c>
      <c r="AV9" s="30"/>
      <c r="AW9" s="31"/>
      <c r="AX9" s="40" t="e">
        <f>AW9-(AY9*AV9)</f>
        <v>#DIV/0!</v>
      </c>
      <c r="AY9" s="49" t="e">
        <f>ROUND(AW9/AV9,8)</f>
        <v>#DIV/0!</v>
      </c>
      <c r="AZ9" s="32">
        <f>AV9+AR9+AN9+AJ9+AF9+AB9+X9+AB9+P9+L9+H9+D9</f>
        <v>117920</v>
      </c>
      <c r="BA9" s="32">
        <f>AW9+AS9+AO9+AK9+AG9+AC9+Y9+U9+Q9+M9+I9+E9</f>
        <v>522522.05000000005</v>
      </c>
      <c r="BB9" s="56">
        <f>AJ9+AF9+AB9+X9+AB9+P9+L9+H9+D9</f>
        <v>117920</v>
      </c>
      <c r="BC9" s="57">
        <f>AK9+AG9+AC9+Y9+U9+Q9+M9+I9+E9</f>
        <v>522522.05000000005</v>
      </c>
      <c r="BD9" s="56">
        <f>AV9+AR9+AN9</f>
        <v>0</v>
      </c>
      <c r="BE9" s="73">
        <f>AW9+AS9+AO9</f>
        <v>0</v>
      </c>
      <c r="BF9" s="80">
        <f>(BD9+BB9)-AZ9</f>
        <v>0</v>
      </c>
      <c r="BG9" s="80">
        <f>(BE9+BC9)-BA9</f>
        <v>0</v>
      </c>
    </row>
    <row r="10" spans="1:59" x14ac:dyDescent="0.55000000000000004">
      <c r="A10" s="26" t="s">
        <v>21</v>
      </c>
      <c r="B10" s="20"/>
      <c r="C10" s="103"/>
      <c r="D10" s="27"/>
      <c r="E10" s="112"/>
      <c r="F10" s="112"/>
      <c r="G10" s="113"/>
      <c r="H10" s="27"/>
      <c r="I10" s="112"/>
      <c r="J10" s="112"/>
      <c r="K10" s="113"/>
      <c r="L10" s="27"/>
      <c r="M10" s="112"/>
      <c r="N10" s="112"/>
      <c r="O10" s="113"/>
      <c r="P10" s="27"/>
      <c r="Q10" s="112"/>
      <c r="R10" s="112"/>
      <c r="S10" s="113"/>
      <c r="T10" s="27"/>
      <c r="U10" s="112"/>
      <c r="V10" s="112"/>
      <c r="W10" s="113"/>
      <c r="X10" s="27"/>
      <c r="Y10" s="112"/>
      <c r="Z10" s="112"/>
      <c r="AA10" s="113"/>
      <c r="AB10" s="27"/>
      <c r="AC10" s="112"/>
      <c r="AD10" s="112"/>
      <c r="AE10" s="113"/>
      <c r="AF10" s="27"/>
      <c r="AG10" s="112"/>
      <c r="AH10" s="112"/>
      <c r="AI10" s="113"/>
      <c r="AJ10" s="27"/>
      <c r="AK10" s="112"/>
      <c r="AL10" s="112"/>
      <c r="AM10" s="113"/>
      <c r="AN10" s="27"/>
      <c r="AO10" s="112"/>
      <c r="AP10" s="112"/>
      <c r="AQ10" s="113"/>
      <c r="AR10" s="27"/>
      <c r="AS10" s="27"/>
      <c r="AT10" s="112"/>
      <c r="AU10" s="113"/>
      <c r="AV10" s="27"/>
      <c r="AW10" s="27"/>
      <c r="AX10" s="112"/>
      <c r="AY10" s="113"/>
      <c r="AZ10" s="55"/>
      <c r="BA10" s="55"/>
    </row>
    <row r="11" spans="1:59" x14ac:dyDescent="0.55000000000000004">
      <c r="A11" s="28">
        <v>1</v>
      </c>
      <c r="B11" s="29" t="s">
        <v>14</v>
      </c>
      <c r="C11" s="104" t="s">
        <v>15</v>
      </c>
      <c r="D11" s="30">
        <v>593.5</v>
      </c>
      <c r="E11" s="31">
        <v>2877.96</v>
      </c>
      <c r="F11" s="40">
        <f>E11-(G11*D11)</f>
        <v>-2.2449999050877523E-6</v>
      </c>
      <c r="G11" s="49">
        <f>ROUND(E11/D11,8)</f>
        <v>4.8491322700000001</v>
      </c>
      <c r="H11" s="30">
        <v>405.99</v>
      </c>
      <c r="I11" s="31">
        <v>2074.25</v>
      </c>
      <c r="J11" s="40">
        <f>I11-(K11*H11)</f>
        <v>-7.8009998105699196E-7</v>
      </c>
      <c r="K11" s="49">
        <f>ROUND(I11/H11,8)</f>
        <v>5.1091159900000003</v>
      </c>
      <c r="L11" s="30">
        <v>454.99</v>
      </c>
      <c r="M11" s="31">
        <v>2284.29</v>
      </c>
      <c r="N11" s="40">
        <f>M11-(O11*L11)</f>
        <v>1.6792000678833574E-6</v>
      </c>
      <c r="O11" s="49">
        <f>ROUND(M11/L11,8)</f>
        <v>5.0205279200000001</v>
      </c>
      <c r="P11" s="30">
        <v>490.5</v>
      </c>
      <c r="Q11" s="31">
        <v>2136.4899999999998</v>
      </c>
      <c r="R11" s="40">
        <f>Q11-(S11*P11)</f>
        <v>8.7999978859443218E-7</v>
      </c>
      <c r="S11" s="49">
        <f>ROUND(Q11/P11,8)</f>
        <v>4.3557390399999996</v>
      </c>
      <c r="T11" s="30">
        <v>411.5</v>
      </c>
      <c r="U11" s="31">
        <v>2126.5300000000002</v>
      </c>
      <c r="V11" s="40">
        <f>U11-(W11*T11)</f>
        <v>-1.4950001059332862E-6</v>
      </c>
      <c r="W11" s="49">
        <f>ROUND(U11/T11,8)</f>
        <v>5.1677521300000002</v>
      </c>
      <c r="X11" s="30">
        <v>510.01</v>
      </c>
      <c r="Y11" s="31">
        <v>2555.62</v>
      </c>
      <c r="Z11" s="40">
        <f>Y11-(AA11*X11)</f>
        <v>2.2864996935823001E-6</v>
      </c>
      <c r="AA11" s="49">
        <f>ROUND(Y11/X11,8)</f>
        <v>5.0109213500000003</v>
      </c>
      <c r="AB11" s="30">
        <v>673</v>
      </c>
      <c r="AC11" s="31">
        <v>3265.6</v>
      </c>
      <c r="AD11" s="40">
        <f>AC11-(AE11*AB11)</f>
        <v>2.3999973564059474E-7</v>
      </c>
      <c r="AE11" s="49">
        <f>ROUND(AC11/AB11,8)</f>
        <v>4.8523031200000002</v>
      </c>
      <c r="AF11" s="30">
        <v>681</v>
      </c>
      <c r="AG11" s="31">
        <v>3300.44</v>
      </c>
      <c r="AH11" s="40">
        <f>AG11-(AI11*AF11)</f>
        <v>-2.2899998839420732E-6</v>
      </c>
      <c r="AI11" s="49">
        <f>ROUND(AG11/AF11,8)</f>
        <v>4.84646109</v>
      </c>
      <c r="AJ11" s="30"/>
      <c r="AK11" s="31"/>
      <c r="AL11" s="40" t="e">
        <f>AK11-(AM11*AJ11)</f>
        <v>#DIV/0!</v>
      </c>
      <c r="AM11" s="49" t="e">
        <f>ROUND(AK11/AJ11,8)</f>
        <v>#DIV/0!</v>
      </c>
      <c r="AN11" s="30"/>
      <c r="AO11" s="31"/>
      <c r="AP11" s="40" t="e">
        <f>AO11-(AQ11*AN11)</f>
        <v>#DIV/0!</v>
      </c>
      <c r="AQ11" s="49" t="e">
        <f>ROUND(AO11/AN11,8)</f>
        <v>#DIV/0!</v>
      </c>
      <c r="AR11" s="32"/>
      <c r="AS11" s="31"/>
      <c r="AT11" s="40" t="e">
        <f>AS11-(AU11*AR11)</f>
        <v>#DIV/0!</v>
      </c>
      <c r="AU11" s="49" t="e">
        <f>ROUND(AS11/AR11,8)</f>
        <v>#DIV/0!</v>
      </c>
      <c r="AV11" s="32"/>
      <c r="AW11" s="31"/>
      <c r="AX11" s="40" t="e">
        <f>AW11-(AY11*AV11)</f>
        <v>#DIV/0!</v>
      </c>
      <c r="AY11" s="49" t="e">
        <f>ROUND(AW11/AV11,8)</f>
        <v>#DIV/0!</v>
      </c>
      <c r="AZ11" s="32">
        <f>AV11+AR11+AN11+AJ11+AF11+AB11+X11+AB11+P11+L11+H11+D11</f>
        <v>4481.99</v>
      </c>
      <c r="BA11" s="32">
        <f>AW11+AS11+AO11+AK11+AG11+AC11+Y11+U11+Q11+M11+I11+E11</f>
        <v>20621.18</v>
      </c>
      <c r="BB11" s="56">
        <f>AJ11+AF11+AB11+X11+AB11+P11+L11+H11+D11</f>
        <v>4481.99</v>
      </c>
      <c r="BC11" s="57">
        <f>AK11+AG11+AC11+Y11+U11+Q11+M11+I11+E11</f>
        <v>20621.18</v>
      </c>
      <c r="BD11" s="56">
        <f>AV11+AR11+AN11</f>
        <v>0</v>
      </c>
      <c r="BE11" s="73">
        <f>AW11+AS11+AO11</f>
        <v>0</v>
      </c>
      <c r="BF11" s="80">
        <f>(BD11+BB11)-AZ11</f>
        <v>0</v>
      </c>
      <c r="BG11" s="80">
        <f>(BE11+BC11)-BA11</f>
        <v>0</v>
      </c>
    </row>
    <row r="12" spans="1:59" x14ac:dyDescent="0.55000000000000004">
      <c r="A12" s="26" t="s">
        <v>24</v>
      </c>
      <c r="B12" s="20"/>
      <c r="C12" s="103"/>
      <c r="D12" s="27"/>
      <c r="E12" s="112"/>
      <c r="F12" s="112"/>
      <c r="G12" s="113"/>
      <c r="H12" s="27"/>
      <c r="I12" s="112"/>
      <c r="J12" s="112"/>
      <c r="K12" s="113"/>
      <c r="L12" s="27"/>
      <c r="M12" s="112"/>
      <c r="N12" s="112"/>
      <c r="O12" s="113"/>
      <c r="P12" s="27"/>
      <c r="Q12" s="112"/>
      <c r="R12" s="112"/>
      <c r="S12" s="113"/>
      <c r="T12" s="27"/>
      <c r="U12" s="112"/>
      <c r="V12" s="112"/>
      <c r="W12" s="113"/>
      <c r="X12" s="27"/>
      <c r="Y12" s="112"/>
      <c r="Z12" s="112"/>
      <c r="AA12" s="113"/>
      <c r="AB12" s="27"/>
      <c r="AC12" s="112"/>
      <c r="AD12" s="112"/>
      <c r="AE12" s="113"/>
      <c r="AF12" s="27"/>
      <c r="AG12" s="112"/>
      <c r="AH12" s="112"/>
      <c r="AI12" s="113"/>
      <c r="AJ12" s="27"/>
      <c r="AK12" s="112"/>
      <c r="AL12" s="112"/>
      <c r="AM12" s="113"/>
      <c r="AN12" s="27"/>
      <c r="AO12" s="112"/>
      <c r="AP12" s="112"/>
      <c r="AQ12" s="113"/>
      <c r="AR12" s="27"/>
      <c r="AS12" s="27"/>
      <c r="AT12" s="112"/>
      <c r="AU12" s="113"/>
      <c r="AV12" s="27"/>
      <c r="AW12" s="27"/>
      <c r="AX12" s="112"/>
      <c r="AY12" s="113"/>
      <c r="AZ12" s="55"/>
      <c r="BA12" s="55"/>
    </row>
    <row r="13" spans="1:59" x14ac:dyDescent="0.55000000000000004">
      <c r="A13" s="21">
        <v>1</v>
      </c>
      <c r="B13" s="36" t="s">
        <v>66</v>
      </c>
      <c r="C13" s="106" t="s">
        <v>78</v>
      </c>
      <c r="D13" s="22">
        <v>22315.4</v>
      </c>
      <c r="E13" s="23">
        <v>91458.71</v>
      </c>
      <c r="F13" s="40">
        <f>E13-(G13*D13)</f>
        <v>-1.56479945871979E-5</v>
      </c>
      <c r="G13" s="48">
        <f>ROUND(E13/D13,8)</f>
        <v>4.09845712</v>
      </c>
      <c r="H13" s="22">
        <v>25817</v>
      </c>
      <c r="I13" s="23">
        <v>108777.58</v>
      </c>
      <c r="J13" s="40">
        <f>I13-(K13*H13)</f>
        <v>1.0517000919207931E-4</v>
      </c>
      <c r="K13" s="48">
        <f>ROUND(I13/H13,8)</f>
        <v>4.2134089899999996</v>
      </c>
      <c r="L13" s="22">
        <v>30360</v>
      </c>
      <c r="M13" s="23">
        <v>127100.01</v>
      </c>
      <c r="N13" s="40">
        <f>M13-(O13*L13)</f>
        <v>5.7600002037361264E-5</v>
      </c>
      <c r="O13" s="48">
        <f>ROUND(M13/L13,8)</f>
        <v>4.1864298399999997</v>
      </c>
      <c r="P13" s="22">
        <v>39631</v>
      </c>
      <c r="Q13" s="23">
        <v>166225.06</v>
      </c>
      <c r="R13" s="40">
        <f>Q13-(S13*P13)</f>
        <v>1.4421000378206372E-4</v>
      </c>
      <c r="S13" s="48">
        <f>ROUND(Q13/P13,8)</f>
        <v>4.1943190899999996</v>
      </c>
      <c r="T13" s="22">
        <v>40536</v>
      </c>
      <c r="U13" s="23">
        <v>168334.86</v>
      </c>
      <c r="V13" s="40">
        <f>U13-(W13*T13)</f>
        <v>-1.9464001525193453E-4</v>
      </c>
      <c r="W13" s="48">
        <f>ROUND(U13/T13,8)</f>
        <v>4.1527249900000003</v>
      </c>
      <c r="X13" s="22">
        <v>36009</v>
      </c>
      <c r="Y13" s="23">
        <v>152044.54</v>
      </c>
      <c r="Z13" s="40">
        <f>Y13-(AA13*X13)</f>
        <v>1.2544001219794154E-4</v>
      </c>
      <c r="AA13" s="48">
        <f>ROUND(Y13/X13,8)</f>
        <v>4.2224038400000001</v>
      </c>
      <c r="AB13" s="22">
        <v>28003</v>
      </c>
      <c r="AC13" s="23">
        <v>114335.07</v>
      </c>
      <c r="AD13" s="40">
        <f>AC13-(AE13*AB13)</f>
        <v>-7.3699993663467467E-5</v>
      </c>
      <c r="AE13" s="48">
        <f>ROUND(AC13/AB13,8)</f>
        <v>4.0829579000000003</v>
      </c>
      <c r="AF13" s="22">
        <v>32208</v>
      </c>
      <c r="AG13" s="23">
        <v>131953.66</v>
      </c>
      <c r="AH13" s="40">
        <f>AG13-(AI13*AF13)</f>
        <v>8.8959990534931421E-5</v>
      </c>
      <c r="AI13" s="48">
        <f>ROUND(AG13/AF13,8)</f>
        <v>4.09692188</v>
      </c>
      <c r="AJ13" s="22"/>
      <c r="AK13" s="23"/>
      <c r="AL13" s="40" t="e">
        <f>AK13-(AM13*AJ13)</f>
        <v>#DIV/0!</v>
      </c>
      <c r="AM13" s="48" t="e">
        <f>ROUND(AK13/AJ13,8)</f>
        <v>#DIV/0!</v>
      </c>
      <c r="AN13" s="22"/>
      <c r="AO13" s="23"/>
      <c r="AP13" s="40" t="e">
        <f>AO13-(AQ13*AN13)</f>
        <v>#DIV/0!</v>
      </c>
      <c r="AQ13" s="48" t="e">
        <f>ROUND(AO13/AN13,8)</f>
        <v>#DIV/0!</v>
      </c>
      <c r="AR13" s="22"/>
      <c r="AS13" s="23"/>
      <c r="AT13" s="40" t="e">
        <f>AS13-(AU13*AR13)</f>
        <v>#DIV/0!</v>
      </c>
      <c r="AU13" s="48" t="e">
        <f>ROUND(AS13/AR13,8)</f>
        <v>#DIV/0!</v>
      </c>
      <c r="AV13" s="22"/>
      <c r="AW13" s="23"/>
      <c r="AX13" s="40" t="e">
        <f>AW13-(AY13*AV13)</f>
        <v>#DIV/0!</v>
      </c>
      <c r="AY13" s="48" t="e">
        <f>ROUND(AW13/AV13,8)</f>
        <v>#DIV/0!</v>
      </c>
      <c r="AZ13" s="55"/>
      <c r="BA13" s="55"/>
    </row>
    <row r="14" spans="1:59" x14ac:dyDescent="0.55000000000000004">
      <c r="A14" s="21">
        <v>2</v>
      </c>
      <c r="B14" s="36" t="s">
        <v>11</v>
      </c>
      <c r="C14" s="106" t="s">
        <v>12</v>
      </c>
      <c r="D14" s="22">
        <v>493</v>
      </c>
      <c r="E14" s="23">
        <v>2177.6</v>
      </c>
      <c r="F14" s="40">
        <f>E14-(G14*D14)</f>
        <v>-2.1999994714860804E-7</v>
      </c>
      <c r="G14" s="48">
        <f>ROUND(E14/D14,8)</f>
        <v>4.4170385400000001</v>
      </c>
      <c r="H14" s="22">
        <v>422</v>
      </c>
      <c r="I14" s="23">
        <v>1834.3</v>
      </c>
      <c r="J14" s="40">
        <f>I14-(K14*H14)</f>
        <v>1.8799998997565126E-6</v>
      </c>
      <c r="K14" s="48">
        <f>ROUND(I14/H14,8)</f>
        <v>4.3466824600000002</v>
      </c>
      <c r="L14" s="22">
        <v>434</v>
      </c>
      <c r="M14" s="23">
        <v>1892.32</v>
      </c>
      <c r="N14" s="40">
        <f>M14-(O14*L14)</f>
        <v>7.7999993663979694E-7</v>
      </c>
      <c r="O14" s="48">
        <f>ROUND(M14/L14,8)</f>
        <v>4.3601843300000001</v>
      </c>
      <c r="P14" s="22">
        <v>482</v>
      </c>
      <c r="Q14" s="23">
        <v>2124.41</v>
      </c>
      <c r="R14" s="40">
        <f>Q14-(S14*P14)</f>
        <v>-1.66000017998158E-6</v>
      </c>
      <c r="S14" s="48">
        <f>ROUND(Q14/P14,8)</f>
        <v>4.4074896299999997</v>
      </c>
      <c r="T14" s="22">
        <v>442</v>
      </c>
      <c r="U14" s="23">
        <v>1961.79</v>
      </c>
      <c r="V14" s="40">
        <f>U14-(W14*T14)</f>
        <v>1.7799998204282019E-6</v>
      </c>
      <c r="W14" s="48">
        <f>ROUND(U14/T14,8)</f>
        <v>4.4384389100000003</v>
      </c>
      <c r="X14" s="22">
        <v>422</v>
      </c>
      <c r="Y14" s="23">
        <v>1863.69</v>
      </c>
      <c r="Z14" s="40">
        <f>Y14-(AA14*X14)</f>
        <v>1.7800000478018774E-6</v>
      </c>
      <c r="AA14" s="48">
        <f>ROUND(Y14/X14,8)</f>
        <v>4.4163270099999998</v>
      </c>
      <c r="AB14" s="22">
        <v>516</v>
      </c>
      <c r="AC14" s="23">
        <v>2324.7600000000002</v>
      </c>
      <c r="AD14" s="40">
        <f>AC14-(AE14*AB14)</f>
        <v>-1.4399997780856211E-6</v>
      </c>
      <c r="AE14" s="48">
        <f>ROUND(AC14/AB14,8)</f>
        <v>4.5053488399999999</v>
      </c>
      <c r="AF14" s="22">
        <v>608</v>
      </c>
      <c r="AG14" s="23">
        <v>2776</v>
      </c>
      <c r="AH14" s="40">
        <f>AG14-(AI14*AF14)</f>
        <v>2.2399999579647556E-6</v>
      </c>
      <c r="AI14" s="48">
        <f>ROUND(AG14/AF14,8)</f>
        <v>4.5657894700000003</v>
      </c>
      <c r="AJ14" s="22"/>
      <c r="AK14" s="23"/>
      <c r="AL14" s="40" t="e">
        <f>AK14-(AM14*AJ14)</f>
        <v>#DIV/0!</v>
      </c>
      <c r="AM14" s="48" t="e">
        <f>ROUND(AK14/AJ14,8)</f>
        <v>#DIV/0!</v>
      </c>
      <c r="AN14" s="22"/>
      <c r="AO14" s="23"/>
      <c r="AP14" s="40" t="e">
        <f>AO14-(AQ14*AN14)</f>
        <v>#DIV/0!</v>
      </c>
      <c r="AQ14" s="48" t="e">
        <f>ROUND(AO14/AN14,8)</f>
        <v>#DIV/0!</v>
      </c>
      <c r="AR14" s="22"/>
      <c r="AS14" s="23"/>
      <c r="AT14" s="40" t="e">
        <f>AS14-(AU14*AR14)</f>
        <v>#DIV/0!</v>
      </c>
      <c r="AU14" s="48" t="e">
        <f>ROUND(AS14/AR14,8)</f>
        <v>#DIV/0!</v>
      </c>
      <c r="AV14" s="22"/>
      <c r="AW14" s="23"/>
      <c r="AX14" s="40" t="e">
        <f>AW14-(AY14*AV14)</f>
        <v>#DIV/0!</v>
      </c>
      <c r="AY14" s="48" t="e">
        <f>ROUND(AW14/AV14,8)</f>
        <v>#DIV/0!</v>
      </c>
      <c r="AZ14" s="55"/>
      <c r="BA14" s="55"/>
      <c r="BB14" s="89"/>
    </row>
    <row r="15" spans="1:59" x14ac:dyDescent="0.55000000000000004">
      <c r="A15" s="21">
        <v>3</v>
      </c>
      <c r="B15" s="36" t="s">
        <v>11</v>
      </c>
      <c r="C15" s="106" t="s">
        <v>13</v>
      </c>
      <c r="D15" s="22">
        <v>0</v>
      </c>
      <c r="E15" s="23">
        <v>35.619999999999997</v>
      </c>
      <c r="F15" s="40" t="s">
        <v>42</v>
      </c>
      <c r="G15" s="48" t="s">
        <v>42</v>
      </c>
      <c r="H15" s="22">
        <v>0</v>
      </c>
      <c r="I15" s="23">
        <v>35.619999999999997</v>
      </c>
      <c r="J15" s="40" t="s">
        <v>42</v>
      </c>
      <c r="K15" s="48" t="s">
        <v>42</v>
      </c>
      <c r="L15" s="22">
        <v>0</v>
      </c>
      <c r="M15" s="23">
        <v>35.619999999999997</v>
      </c>
      <c r="N15" s="40" t="s">
        <v>42</v>
      </c>
      <c r="O15" s="48" t="s">
        <v>42</v>
      </c>
      <c r="P15" s="22">
        <v>0</v>
      </c>
      <c r="Q15" s="23">
        <v>35.619999999999997</v>
      </c>
      <c r="R15" s="40" t="s">
        <v>42</v>
      </c>
      <c r="S15" s="48" t="s">
        <v>42</v>
      </c>
      <c r="T15" s="22">
        <v>0</v>
      </c>
      <c r="U15" s="23">
        <v>35.619999999999997</v>
      </c>
      <c r="V15" s="40" t="s">
        <v>42</v>
      </c>
      <c r="W15" s="48" t="s">
        <v>42</v>
      </c>
      <c r="X15" s="22">
        <v>0</v>
      </c>
      <c r="Y15" s="23">
        <v>35.619999999999997</v>
      </c>
      <c r="Z15" s="40" t="s">
        <v>42</v>
      </c>
      <c r="AA15" s="48" t="s">
        <v>42</v>
      </c>
      <c r="AB15" s="22">
        <v>0</v>
      </c>
      <c r="AC15" s="23">
        <v>35.619999999999997</v>
      </c>
      <c r="AD15" s="40" t="s">
        <v>42</v>
      </c>
      <c r="AE15" s="48" t="s">
        <v>42</v>
      </c>
      <c r="AF15" s="22">
        <v>0</v>
      </c>
      <c r="AG15" s="23">
        <v>35.619999999999997</v>
      </c>
      <c r="AH15" s="40" t="s">
        <v>42</v>
      </c>
      <c r="AI15" s="48" t="s">
        <v>42</v>
      </c>
      <c r="AJ15" s="22"/>
      <c r="AK15" s="23"/>
      <c r="AL15" s="40" t="s">
        <v>42</v>
      </c>
      <c r="AM15" s="48" t="s">
        <v>42</v>
      </c>
      <c r="AN15" s="22"/>
      <c r="AO15" s="23"/>
      <c r="AP15" s="40" t="s">
        <v>42</v>
      </c>
      <c r="AQ15" s="48" t="s">
        <v>42</v>
      </c>
      <c r="AR15" s="22"/>
      <c r="AS15" s="23"/>
      <c r="AT15" s="40" t="s">
        <v>42</v>
      </c>
      <c r="AU15" s="48" t="s">
        <v>42</v>
      </c>
      <c r="AV15" s="22"/>
      <c r="AW15" s="23"/>
      <c r="AX15" s="40" t="s">
        <v>42</v>
      </c>
      <c r="AY15" s="48" t="s">
        <v>42</v>
      </c>
      <c r="AZ15" s="55"/>
      <c r="BA15" s="55"/>
    </row>
    <row r="16" spans="1:59" ht="61.2" hidden="1" x14ac:dyDescent="0.55000000000000004">
      <c r="A16" s="82">
        <v>4</v>
      </c>
      <c r="B16" s="81" t="s">
        <v>81</v>
      </c>
      <c r="C16" s="107" t="s">
        <v>82</v>
      </c>
      <c r="D16" s="84"/>
      <c r="E16" s="85"/>
      <c r="F16" s="86" t="e">
        <f>E16-(G16*D16)</f>
        <v>#DIV/0!</v>
      </c>
      <c r="G16" s="87" t="e">
        <f>ROUND(E16/D16,8)</f>
        <v>#DIV/0!</v>
      </c>
      <c r="H16" s="84"/>
      <c r="I16" s="85"/>
      <c r="J16" s="86" t="e">
        <f>I16-(K16*H16)</f>
        <v>#DIV/0!</v>
      </c>
      <c r="K16" s="87" t="e">
        <f>ROUND(I16/H16,8)</f>
        <v>#DIV/0!</v>
      </c>
      <c r="L16" s="84"/>
      <c r="M16" s="85"/>
      <c r="N16" s="86" t="e">
        <f>M16-(O16*L16)</f>
        <v>#DIV/0!</v>
      </c>
      <c r="O16" s="87" t="e">
        <f>ROUND(M16/L16,8)</f>
        <v>#DIV/0!</v>
      </c>
      <c r="P16" s="84"/>
      <c r="Q16" s="85"/>
      <c r="R16" s="86" t="e">
        <f>Q16-(S16*P16)</f>
        <v>#DIV/0!</v>
      </c>
      <c r="S16" s="87" t="e">
        <f>ROUND(Q16/P16,8)</f>
        <v>#DIV/0!</v>
      </c>
      <c r="T16" s="84"/>
      <c r="U16" s="85"/>
      <c r="V16" s="86" t="e">
        <f>U16-(W16*T16)</f>
        <v>#DIV/0!</v>
      </c>
      <c r="W16" s="87" t="e">
        <f>ROUND(U16/T16,8)</f>
        <v>#DIV/0!</v>
      </c>
      <c r="X16" s="84"/>
      <c r="Y16" s="85"/>
      <c r="Z16" s="86" t="e">
        <f>Y16-(AA16*X16)</f>
        <v>#DIV/0!</v>
      </c>
      <c r="AA16" s="87" t="e">
        <f>ROUND(Y16/X16,8)</f>
        <v>#DIV/0!</v>
      </c>
      <c r="AB16" s="84"/>
      <c r="AC16" s="85"/>
      <c r="AD16" s="86" t="e">
        <f>AC16-(AE16*AB16)</f>
        <v>#DIV/0!</v>
      </c>
      <c r="AE16" s="87" t="e">
        <f>ROUND(AC16/AB16,8)</f>
        <v>#DIV/0!</v>
      </c>
      <c r="AF16" s="84"/>
      <c r="AG16" s="85"/>
      <c r="AH16" s="86" t="e">
        <f>AG16-(AI16*AF16)</f>
        <v>#DIV/0!</v>
      </c>
      <c r="AI16" s="87" t="e">
        <f>ROUND(AG16/AF16,8)</f>
        <v>#DIV/0!</v>
      </c>
      <c r="AJ16" s="84"/>
      <c r="AK16" s="85"/>
      <c r="AL16" s="86" t="e">
        <f>AK16-(AM16*AJ16)</f>
        <v>#DIV/0!</v>
      </c>
      <c r="AM16" s="87" t="e">
        <f>ROUND(AK16/AJ16,8)</f>
        <v>#DIV/0!</v>
      </c>
      <c r="AN16" s="84"/>
      <c r="AO16" s="85"/>
      <c r="AP16" s="86" t="e">
        <f>AO16-(AQ16*AN16)</f>
        <v>#DIV/0!</v>
      </c>
      <c r="AQ16" s="87" t="e">
        <f>ROUND(AO16/AN16,8)</f>
        <v>#DIV/0!</v>
      </c>
      <c r="AR16" s="136"/>
      <c r="AS16" s="133"/>
      <c r="AT16" s="137"/>
      <c r="AU16" s="135"/>
      <c r="AV16" s="136"/>
      <c r="AW16" s="133"/>
      <c r="AX16" s="137"/>
      <c r="AY16" s="135"/>
      <c r="AZ16" s="55"/>
      <c r="BA16" s="55"/>
    </row>
    <row r="17" spans="1:65" x14ac:dyDescent="0.55000000000000004">
      <c r="A17" s="24" t="s">
        <v>5</v>
      </c>
      <c r="B17" s="25"/>
      <c r="C17" s="108"/>
      <c r="D17" s="30">
        <f>SUM(D13:D16)</f>
        <v>22808.400000000001</v>
      </c>
      <c r="E17" s="31">
        <f>SUM(E13:E16)</f>
        <v>93671.930000000008</v>
      </c>
      <c r="F17" s="40"/>
      <c r="G17" s="49" t="s">
        <v>42</v>
      </c>
      <c r="H17" s="30">
        <f>SUM(H13:H16)</f>
        <v>26239</v>
      </c>
      <c r="I17" s="31">
        <f>SUM(I13:I16)</f>
        <v>110647.5</v>
      </c>
      <c r="J17" s="40"/>
      <c r="K17" s="49" t="s">
        <v>42</v>
      </c>
      <c r="L17" s="30">
        <f>SUM(L13:L16)</f>
        <v>30794</v>
      </c>
      <c r="M17" s="31">
        <f>SUM(M13:M16)</f>
        <v>129027.95</v>
      </c>
      <c r="N17" s="40"/>
      <c r="O17" s="49" t="s">
        <v>42</v>
      </c>
      <c r="P17" s="30">
        <f>SUM(P13:P16)</f>
        <v>40113</v>
      </c>
      <c r="Q17" s="31">
        <f>SUM(Q13:Q16)</f>
        <v>168385.09</v>
      </c>
      <c r="R17" s="40"/>
      <c r="S17" s="49" t="s">
        <v>42</v>
      </c>
      <c r="T17" s="30">
        <f>SUM(T13:T16)</f>
        <v>40978</v>
      </c>
      <c r="U17" s="31">
        <f>SUM(U13:U16)</f>
        <v>170332.27</v>
      </c>
      <c r="V17" s="40"/>
      <c r="W17" s="49" t="s">
        <v>42</v>
      </c>
      <c r="X17" s="30">
        <f>SUM(X13:X16)</f>
        <v>36431</v>
      </c>
      <c r="Y17" s="31">
        <f>SUM(Y13:Y16)</f>
        <v>153943.85</v>
      </c>
      <c r="Z17" s="40"/>
      <c r="AA17" s="49" t="s">
        <v>42</v>
      </c>
      <c r="AB17" s="30">
        <f>SUM(AB13:AB16)</f>
        <v>28519</v>
      </c>
      <c r="AC17" s="31">
        <f>SUM(AC13:AC16)</f>
        <v>116695.45</v>
      </c>
      <c r="AD17" s="40"/>
      <c r="AE17" s="49" t="s">
        <v>42</v>
      </c>
      <c r="AF17" s="30">
        <f>SUM(AF13:AF16)</f>
        <v>32816</v>
      </c>
      <c r="AG17" s="31">
        <f>SUM(AG13:AG16)</f>
        <v>134765.28</v>
      </c>
      <c r="AH17" s="40"/>
      <c r="AI17" s="49" t="s">
        <v>42</v>
      </c>
      <c r="AJ17" s="30">
        <f>SUM(AJ13:AJ16)</f>
        <v>0</v>
      </c>
      <c r="AK17" s="31">
        <f>SUM(AK13:AK16)</f>
        <v>0</v>
      </c>
      <c r="AL17" s="40"/>
      <c r="AM17" s="49" t="s">
        <v>42</v>
      </c>
      <c r="AN17" s="30">
        <f>SUM(AN13:AN16)</f>
        <v>0</v>
      </c>
      <c r="AO17" s="31">
        <f>SUM(AO13:AO16)</f>
        <v>0</v>
      </c>
      <c r="AP17" s="40"/>
      <c r="AQ17" s="49" t="s">
        <v>42</v>
      </c>
      <c r="AR17" s="30">
        <f>SUM(AR13:AR16)</f>
        <v>0</v>
      </c>
      <c r="AS17" s="31">
        <f>SUM(AS13:AS16)</f>
        <v>0</v>
      </c>
      <c r="AT17" s="40"/>
      <c r="AU17" s="49" t="s">
        <v>42</v>
      </c>
      <c r="AV17" s="30">
        <f>SUM(AV13:AV16)</f>
        <v>0</v>
      </c>
      <c r="AW17" s="31">
        <f>SUM(AW13:AW16)</f>
        <v>0</v>
      </c>
      <c r="AX17" s="40"/>
      <c r="AY17" s="49" t="s">
        <v>42</v>
      </c>
      <c r="AZ17" s="32">
        <f>AV17+AR17+AN17+AJ17+AF17+AB17+X17+AB17+P17+L17+H17+D17</f>
        <v>246239.4</v>
      </c>
      <c r="BA17" s="32">
        <f>AW17+AS17+AO17+AK17+AG17+AC17+Y17+U17+Q17+M17+I17+E17</f>
        <v>1077469.3199999998</v>
      </c>
      <c r="BB17" s="56">
        <f>AJ17+AF17+AB17+X17+AB17+P17+L17+H17+D17</f>
        <v>246239.4</v>
      </c>
      <c r="BC17" s="57">
        <f>AK17+AG17+AC17+Y17+U17+Q17+M17+I17+E17</f>
        <v>1077469.3199999998</v>
      </c>
      <c r="BD17" s="56">
        <f>AV17+AR17+AN17</f>
        <v>0</v>
      </c>
      <c r="BE17" s="73">
        <f>AW17+AS17+AO17</f>
        <v>0</v>
      </c>
      <c r="BF17" s="80">
        <f>(BD17+BB17)-AZ17</f>
        <v>0</v>
      </c>
      <c r="BG17" s="80">
        <f>(BE17+BC17)-BA17</f>
        <v>0</v>
      </c>
    </row>
    <row r="18" spans="1:65" x14ac:dyDescent="0.55000000000000004">
      <c r="A18" s="26" t="s">
        <v>70</v>
      </c>
      <c r="B18" s="20"/>
      <c r="C18" s="103"/>
      <c r="D18" s="27"/>
      <c r="E18" s="112"/>
      <c r="F18" s="112"/>
      <c r="G18" s="113"/>
      <c r="H18" s="27"/>
      <c r="I18" s="112"/>
      <c r="J18" s="112"/>
      <c r="K18" s="113"/>
      <c r="L18" s="27"/>
      <c r="M18" s="112"/>
      <c r="N18" s="112"/>
      <c r="O18" s="113"/>
      <c r="P18" s="27"/>
      <c r="Q18" s="112"/>
      <c r="R18" s="112"/>
      <c r="S18" s="113"/>
      <c r="T18" s="27"/>
      <c r="U18" s="112"/>
      <c r="V18" s="112"/>
      <c r="W18" s="113"/>
      <c r="X18" s="27"/>
      <c r="Y18" s="112"/>
      <c r="Z18" s="112"/>
      <c r="AA18" s="113"/>
      <c r="AB18" s="27"/>
      <c r="AC18" s="112"/>
      <c r="AD18" s="112"/>
      <c r="AE18" s="113"/>
      <c r="AF18" s="27"/>
      <c r="AG18" s="112"/>
      <c r="AH18" s="112"/>
      <c r="AI18" s="113"/>
      <c r="AJ18" s="27"/>
      <c r="AK18" s="112"/>
      <c r="AL18" s="112"/>
      <c r="AM18" s="113"/>
      <c r="AN18" s="27"/>
      <c r="AO18" s="112"/>
      <c r="AP18" s="112"/>
      <c r="AQ18" s="113"/>
      <c r="AR18" s="27"/>
      <c r="AS18" s="27"/>
      <c r="AT18" s="112"/>
      <c r="AU18" s="113"/>
      <c r="AV18" s="27"/>
      <c r="AW18" s="27"/>
      <c r="AX18" s="112"/>
      <c r="AY18" s="113"/>
      <c r="AZ18" s="55"/>
      <c r="BA18" s="55"/>
    </row>
    <row r="19" spans="1:65" x14ac:dyDescent="0.55000000000000004">
      <c r="A19" s="21">
        <v>1</v>
      </c>
      <c r="B19" s="36" t="s">
        <v>76</v>
      </c>
      <c r="C19" s="106" t="s">
        <v>71</v>
      </c>
      <c r="D19" s="22">
        <v>3276</v>
      </c>
      <c r="E19" s="23">
        <v>14375.72</v>
      </c>
      <c r="F19" s="40">
        <f>E19-(G19*D19)</f>
        <v>-5.9199992392677814E-6</v>
      </c>
      <c r="G19" s="48">
        <f>ROUND(E19/D19,8)</f>
        <v>4.3881929199999998</v>
      </c>
      <c r="H19" s="22">
        <v>3584</v>
      </c>
      <c r="I19" s="23">
        <v>15695.86</v>
      </c>
      <c r="J19" s="40">
        <f>I19-(K19*H19)</f>
        <v>1.1520001862663776E-5</v>
      </c>
      <c r="K19" s="48">
        <f>ROUND(I19/H19,8)</f>
        <v>4.3794252199999999</v>
      </c>
      <c r="L19" s="22">
        <v>4292</v>
      </c>
      <c r="M19" s="23">
        <v>18730.490000000002</v>
      </c>
      <c r="N19" s="40">
        <f>M19-(O19*L19)</f>
        <v>1.8480001017451286E-5</v>
      </c>
      <c r="O19" s="48">
        <f>ROUND(M19/L19,8)</f>
        <v>4.3640470599999999</v>
      </c>
      <c r="P19" s="22">
        <v>3756</v>
      </c>
      <c r="Q19" s="23">
        <v>16433.080000000002</v>
      </c>
      <c r="R19" s="40">
        <f>Q19-(S19*P19)</f>
        <v>-1.519998477306217E-6</v>
      </c>
      <c r="S19" s="48">
        <f>ROUND(Q19/P19,8)</f>
        <v>4.3751544200000003</v>
      </c>
      <c r="T19" s="22">
        <v>2420</v>
      </c>
      <c r="U19" s="23">
        <v>10875.29</v>
      </c>
      <c r="V19" s="40">
        <f>U19-(W19*T19)</f>
        <v>-5.7999986893264577E-6</v>
      </c>
      <c r="W19" s="48">
        <f>ROUND(U19/T19,8)</f>
        <v>4.49392149</v>
      </c>
      <c r="X19" s="22">
        <v>3000</v>
      </c>
      <c r="Y19" s="23">
        <v>13401.69</v>
      </c>
      <c r="Z19" s="40">
        <f>Y19-(AA19*X19)</f>
        <v>0</v>
      </c>
      <c r="AA19" s="48">
        <f>ROUND(Y19/X19,8)</f>
        <v>4.4672299999999998</v>
      </c>
      <c r="AB19" s="22">
        <v>2964</v>
      </c>
      <c r="AC19" s="23">
        <v>13244.88</v>
      </c>
      <c r="AD19" s="40">
        <f>AC19-(AE19*AB19)</f>
        <v>-1.2000000424450263E-5</v>
      </c>
      <c r="AE19" s="48">
        <f>ROUND(AC19/AB19,8)</f>
        <v>4.4685829999999997</v>
      </c>
      <c r="AF19" s="22">
        <v>4292</v>
      </c>
      <c r="AG19" s="23">
        <v>19029.46</v>
      </c>
      <c r="AH19" s="40">
        <f>AG19-(AI19*AF19)</f>
        <v>-1.4440000086324289E-5</v>
      </c>
      <c r="AI19" s="48">
        <f>ROUND(AG19/AF19,8)</f>
        <v>4.4337045699999997</v>
      </c>
      <c r="AJ19" s="22"/>
      <c r="AK19" s="23"/>
      <c r="AL19" s="40" t="e">
        <f>AK19-(AM19*AJ19)</f>
        <v>#DIV/0!</v>
      </c>
      <c r="AM19" s="48" t="e">
        <f>ROUND(AK19/AJ19,8)</f>
        <v>#DIV/0!</v>
      </c>
      <c r="AN19" s="22"/>
      <c r="AO19" s="23"/>
      <c r="AP19" s="40" t="e">
        <f>AO19-(AQ19*AN19)</f>
        <v>#DIV/0!</v>
      </c>
      <c r="AQ19" s="48" t="e">
        <f>ROUND(AO19/AN19,8)</f>
        <v>#DIV/0!</v>
      </c>
      <c r="AR19" s="22"/>
      <c r="AS19" s="23"/>
      <c r="AT19" s="40" t="e">
        <f>AS19-(AU19*AR19)</f>
        <v>#DIV/0!</v>
      </c>
      <c r="AU19" s="48" t="e">
        <f>ROUND(AS19/AR19,8)</f>
        <v>#DIV/0!</v>
      </c>
      <c r="AV19" s="22"/>
      <c r="AW19" s="23"/>
      <c r="AX19" s="40" t="e">
        <f>AW19-(AY19*AV19)</f>
        <v>#DIV/0!</v>
      </c>
      <c r="AY19" s="48" t="e">
        <f>ROUND(AW19/AV19,8)</f>
        <v>#DIV/0!</v>
      </c>
      <c r="AZ19" s="55"/>
      <c r="BA19" s="55"/>
    </row>
    <row r="20" spans="1:65" ht="18.600000000000001" customHeight="1" x14ac:dyDescent="0.55000000000000004">
      <c r="A20" s="21">
        <v>2</v>
      </c>
      <c r="B20" s="36" t="s">
        <v>77</v>
      </c>
      <c r="C20" s="106" t="s">
        <v>72</v>
      </c>
      <c r="D20" s="22">
        <v>113.6</v>
      </c>
      <c r="E20" s="23">
        <v>821</v>
      </c>
      <c r="F20" s="40">
        <f>E20-(G20*D20)</f>
        <v>-4.4800003706768621E-7</v>
      </c>
      <c r="G20" s="48">
        <f>ROUND(E20/D20,8)</f>
        <v>7.2271126800000003</v>
      </c>
      <c r="H20" s="22">
        <v>40</v>
      </c>
      <c r="I20" s="23">
        <v>505.55</v>
      </c>
      <c r="J20" s="40">
        <f>I20-(K20*H20)</f>
        <v>0</v>
      </c>
      <c r="K20" s="48">
        <f>ROUND(I20/H20,8)</f>
        <v>12.63875</v>
      </c>
      <c r="L20" s="154" t="s">
        <v>129</v>
      </c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55"/>
      <c r="BA20" s="55"/>
    </row>
    <row r="21" spans="1:65" x14ac:dyDescent="0.55000000000000004">
      <c r="A21" s="24" t="s">
        <v>5</v>
      </c>
      <c r="B21" s="25"/>
      <c r="C21" s="108"/>
      <c r="D21" s="30">
        <f>SUM(D19:D20)</f>
        <v>3389.6</v>
      </c>
      <c r="E21" s="31">
        <f>SUM(E19:E20)</f>
        <v>15196.72</v>
      </c>
      <c r="F21" s="40"/>
      <c r="G21" s="49" t="s">
        <v>42</v>
      </c>
      <c r="H21" s="30">
        <f>SUM(H19:H20)</f>
        <v>3624</v>
      </c>
      <c r="I21" s="31">
        <f>SUM(I19:I20)</f>
        <v>16201.41</v>
      </c>
      <c r="J21" s="40"/>
      <c r="K21" s="49" t="s">
        <v>42</v>
      </c>
      <c r="L21" s="30">
        <f>SUM(L19:L20)</f>
        <v>4292</v>
      </c>
      <c r="M21" s="31">
        <f>SUM(M19:M20)</f>
        <v>18730.490000000002</v>
      </c>
      <c r="N21" s="40"/>
      <c r="O21" s="49" t="s">
        <v>42</v>
      </c>
      <c r="P21" s="30">
        <f>SUM(P19:P20)</f>
        <v>3756</v>
      </c>
      <c r="Q21" s="31">
        <f>SUM(Q19:Q20)</f>
        <v>16433.080000000002</v>
      </c>
      <c r="R21" s="40"/>
      <c r="S21" s="49" t="s">
        <v>42</v>
      </c>
      <c r="T21" s="30">
        <f>SUM(T19:T20)</f>
        <v>2420</v>
      </c>
      <c r="U21" s="31">
        <f>SUM(U19:U20)</f>
        <v>10875.29</v>
      </c>
      <c r="V21" s="40"/>
      <c r="W21" s="49" t="s">
        <v>42</v>
      </c>
      <c r="X21" s="30">
        <f>SUM(X19:X20)</f>
        <v>3000</v>
      </c>
      <c r="Y21" s="31">
        <f>SUM(Y19:Y20)</f>
        <v>13401.69</v>
      </c>
      <c r="Z21" s="40"/>
      <c r="AA21" s="49" t="s">
        <v>42</v>
      </c>
      <c r="AB21" s="30">
        <f>SUM(AB19:AB20)</f>
        <v>2964</v>
      </c>
      <c r="AC21" s="31">
        <f>SUM(AC19:AC20)</f>
        <v>13244.88</v>
      </c>
      <c r="AD21" s="40"/>
      <c r="AE21" s="49" t="s">
        <v>42</v>
      </c>
      <c r="AF21" s="30">
        <f>SUM(AF19:AF20)</f>
        <v>4292</v>
      </c>
      <c r="AG21" s="31">
        <f>SUM(AG19:AG20)</f>
        <v>19029.46</v>
      </c>
      <c r="AH21" s="40"/>
      <c r="AI21" s="49" t="s">
        <v>42</v>
      </c>
      <c r="AJ21" s="30">
        <f>SUM(AJ19:AJ20)</f>
        <v>0</v>
      </c>
      <c r="AK21" s="31">
        <f>SUM(AK19:AK20)</f>
        <v>0</v>
      </c>
      <c r="AL21" s="40"/>
      <c r="AM21" s="49" t="s">
        <v>42</v>
      </c>
      <c r="AN21" s="30">
        <f>SUM(AN19:AN20)</f>
        <v>0</v>
      </c>
      <c r="AO21" s="31">
        <f>SUM(AO19:AO20)</f>
        <v>0</v>
      </c>
      <c r="AP21" s="40"/>
      <c r="AQ21" s="49" t="s">
        <v>42</v>
      </c>
      <c r="AR21" s="30">
        <f>SUM(AR19:AR20)</f>
        <v>0</v>
      </c>
      <c r="AS21" s="31">
        <f>SUM(AS19:AS20)</f>
        <v>0</v>
      </c>
      <c r="AT21" s="40"/>
      <c r="AU21" s="49" t="s">
        <v>42</v>
      </c>
      <c r="AV21" s="30">
        <f>SUM(AV19:AV20)</f>
        <v>0</v>
      </c>
      <c r="AW21" s="31">
        <f>SUM(AW19:AW20)</f>
        <v>0</v>
      </c>
      <c r="AX21" s="40"/>
      <c r="AY21" s="49" t="s">
        <v>42</v>
      </c>
      <c r="AZ21" s="32">
        <f>AV21+AR21+AN21+AJ21+AF21+AB21+X21+AB21+P21+L21+H21+D21</f>
        <v>28281.599999999999</v>
      </c>
      <c r="BA21" s="32">
        <f>AW21+AS21+AO21+AK21+AG21+AC21+Y21+U21+Q21+M21+I21+E21</f>
        <v>123113.02</v>
      </c>
      <c r="BB21" s="56">
        <f>AJ21+AF21+AB21+X21+AB21+P21+L21+H21+D21</f>
        <v>28281.599999999999</v>
      </c>
      <c r="BC21" s="57">
        <f>AK21+AG21+AC21+Y21+U21+Q21+M21+I21+E21</f>
        <v>123113.02</v>
      </c>
      <c r="BD21" s="56">
        <f>AV21+AR21+AN21</f>
        <v>0</v>
      </c>
      <c r="BE21" s="73">
        <f>AW21+AS21+AO21</f>
        <v>0</v>
      </c>
      <c r="BF21" s="80">
        <f>(BD21+BB21)-AZ21</f>
        <v>0</v>
      </c>
      <c r="BG21" s="80">
        <f>(BE21+BC21)-BA21</f>
        <v>0</v>
      </c>
    </row>
    <row r="22" spans="1:65" hidden="1" x14ac:dyDescent="0.55000000000000004">
      <c r="A22" s="90"/>
      <c r="B22" s="91"/>
      <c r="C22" s="103"/>
      <c r="D22" s="27"/>
      <c r="E22" s="112"/>
      <c r="F22" s="112"/>
      <c r="G22" s="113"/>
      <c r="H22" s="27"/>
      <c r="I22" s="112"/>
      <c r="J22" s="112"/>
      <c r="K22" s="113"/>
      <c r="L22" s="27"/>
      <c r="M22" s="112"/>
      <c r="N22" s="112"/>
      <c r="O22" s="113"/>
      <c r="P22" s="27"/>
      <c r="Q22" s="112"/>
      <c r="R22" s="112"/>
      <c r="S22" s="113"/>
      <c r="T22" s="27"/>
      <c r="U22" s="112"/>
      <c r="V22" s="112"/>
      <c r="W22" s="113"/>
      <c r="X22" s="27"/>
      <c r="Y22" s="112"/>
      <c r="Z22" s="112"/>
      <c r="AA22" s="113"/>
      <c r="AB22" s="27"/>
      <c r="AC22" s="112"/>
      <c r="AD22" s="112"/>
      <c r="AE22" s="113"/>
      <c r="AF22" s="27"/>
      <c r="AG22" s="112"/>
      <c r="AH22" s="112"/>
      <c r="AI22" s="113"/>
      <c r="AJ22" s="27"/>
      <c r="AK22" s="112"/>
      <c r="AL22" s="112"/>
      <c r="AM22" s="113"/>
      <c r="AN22" s="27"/>
      <c r="AO22" s="112"/>
      <c r="AP22" s="112"/>
      <c r="AQ22" s="113"/>
      <c r="AR22" s="27"/>
      <c r="AS22" s="92"/>
      <c r="AT22" s="112"/>
      <c r="AU22" s="113"/>
      <c r="AV22" s="27"/>
      <c r="AW22" s="92"/>
      <c r="AX22" s="112"/>
      <c r="AY22" s="113"/>
      <c r="AZ22" s="55"/>
      <c r="BA22" s="55"/>
    </row>
    <row r="23" spans="1:65" s="76" customFormat="1" hidden="1" x14ac:dyDescent="0.55000000000000004">
      <c r="A23" s="93"/>
      <c r="B23" s="94"/>
      <c r="C23" s="121"/>
      <c r="D23" s="95"/>
      <c r="E23" s="95"/>
      <c r="F23" s="95"/>
      <c r="G23" s="122"/>
      <c r="H23" s="95"/>
      <c r="I23" s="95"/>
      <c r="J23" s="95"/>
      <c r="K23" s="122"/>
      <c r="L23" s="95"/>
      <c r="M23" s="95"/>
      <c r="N23" s="95"/>
      <c r="O23" s="122"/>
      <c r="P23" s="95"/>
      <c r="Q23" s="95"/>
      <c r="R23" s="95"/>
      <c r="S23" s="122"/>
      <c r="T23" s="95"/>
      <c r="U23" s="95"/>
      <c r="V23" s="95"/>
      <c r="W23" s="122"/>
      <c r="X23" s="95"/>
      <c r="Y23" s="95"/>
      <c r="Z23" s="95"/>
      <c r="AA23" s="122"/>
      <c r="AB23" s="95"/>
      <c r="AC23" s="95"/>
      <c r="AD23" s="95"/>
      <c r="AE23" s="122"/>
      <c r="AF23" s="95"/>
      <c r="AG23" s="95"/>
      <c r="AH23" s="95"/>
      <c r="AI23" s="122"/>
      <c r="AJ23" s="95"/>
      <c r="AK23" s="95"/>
      <c r="AL23" s="95"/>
      <c r="AM23" s="122"/>
      <c r="AN23" s="95"/>
      <c r="AO23" s="95"/>
      <c r="AP23" s="95"/>
      <c r="AQ23" s="122"/>
      <c r="AR23" s="95"/>
      <c r="AS23" s="95"/>
      <c r="AT23" s="95"/>
      <c r="AU23" s="122"/>
      <c r="AV23" s="95"/>
      <c r="AW23" s="95"/>
      <c r="AX23" s="95"/>
      <c r="AY23" s="122"/>
      <c r="AZ23" s="123"/>
      <c r="BA23" s="123"/>
      <c r="BB23" s="124"/>
      <c r="BC23" s="125"/>
      <c r="BD23" s="124"/>
      <c r="BE23" s="125"/>
      <c r="BF23" s="126"/>
      <c r="BG23" s="126"/>
    </row>
    <row r="24" spans="1:65" x14ac:dyDescent="0.55000000000000004">
      <c r="A24" s="26" t="s">
        <v>48</v>
      </c>
      <c r="B24" s="20"/>
      <c r="C24" s="103"/>
      <c r="D24" s="27"/>
      <c r="E24" s="112"/>
      <c r="F24" s="112"/>
      <c r="G24" s="113"/>
      <c r="H24" s="27"/>
      <c r="I24" s="112"/>
      <c r="J24" s="112"/>
      <c r="K24" s="113"/>
      <c r="L24" s="27"/>
      <c r="M24" s="112"/>
      <c r="N24" s="112"/>
      <c r="O24" s="113"/>
      <c r="P24" s="27"/>
      <c r="Q24" s="112"/>
      <c r="R24" s="112"/>
      <c r="S24" s="113"/>
      <c r="T24" s="27"/>
      <c r="U24" s="112"/>
      <c r="V24" s="112"/>
      <c r="W24" s="113"/>
      <c r="X24" s="27"/>
      <c r="Y24" s="112"/>
      <c r="Z24" s="112"/>
      <c r="AA24" s="113"/>
      <c r="AB24" s="27"/>
      <c r="AC24" s="112"/>
      <c r="AD24" s="112"/>
      <c r="AE24" s="113"/>
      <c r="AF24" s="27"/>
      <c r="AG24" s="112"/>
      <c r="AH24" s="112"/>
      <c r="AI24" s="113"/>
      <c r="AJ24" s="27"/>
      <c r="AK24" s="112"/>
      <c r="AL24" s="112"/>
      <c r="AM24" s="113"/>
      <c r="AN24" s="27"/>
      <c r="AO24" s="112"/>
      <c r="AP24" s="112"/>
      <c r="AQ24" s="113"/>
      <c r="AR24" s="27"/>
      <c r="AS24" s="27"/>
      <c r="AT24" s="112"/>
      <c r="AU24" s="113"/>
      <c r="AV24" s="27"/>
      <c r="AW24" s="27"/>
      <c r="AX24" s="112"/>
      <c r="AY24" s="113"/>
      <c r="AZ24" s="55"/>
      <c r="BA24" s="55"/>
    </row>
    <row r="25" spans="1:65" x14ac:dyDescent="0.55000000000000004">
      <c r="A25" s="28">
        <v>1</v>
      </c>
      <c r="B25" s="29" t="s">
        <v>48</v>
      </c>
      <c r="C25" s="104" t="s">
        <v>22</v>
      </c>
      <c r="D25" s="30">
        <v>12612.1</v>
      </c>
      <c r="E25" s="31">
        <v>62104.42</v>
      </c>
      <c r="F25" s="40">
        <f>E25-(G25*D25)</f>
        <v>4.149699816480279E-5</v>
      </c>
      <c r="G25" s="49">
        <f>ROUND(E25/D25,8)</f>
        <v>4.9241934299999999</v>
      </c>
      <c r="H25" s="30">
        <v>13455.83</v>
      </c>
      <c r="I25" s="31">
        <v>65986.070000000007</v>
      </c>
      <c r="J25" s="40">
        <f>I25-(K25*H25)</f>
        <v>-3.3960401196964085E-5</v>
      </c>
      <c r="K25" s="49">
        <f>ROUND(I25/H25,8)</f>
        <v>4.9039018800000003</v>
      </c>
      <c r="L25" s="30">
        <v>14655.37</v>
      </c>
      <c r="M25" s="31">
        <v>70611.61</v>
      </c>
      <c r="N25" s="40">
        <f>M25-(O25*L25)</f>
        <v>-4.9537411541678011E-5</v>
      </c>
      <c r="O25" s="49">
        <f>ROUND(M25/L25,8)</f>
        <v>4.8181390200000003</v>
      </c>
      <c r="P25" s="30">
        <v>16106.21</v>
      </c>
      <c r="Q25" s="31">
        <v>74513.55</v>
      </c>
      <c r="R25" s="40">
        <f>Q25-(S25*P25)</f>
        <v>6.6828608396463096E-5</v>
      </c>
      <c r="S25" s="49">
        <f>ROUND(Q25/P25,8)</f>
        <v>4.6263863399999998</v>
      </c>
      <c r="T25" s="30">
        <v>7538.21</v>
      </c>
      <c r="U25" s="31">
        <v>42256.800000000003</v>
      </c>
      <c r="V25" s="40">
        <f>U25-(W25*T25)</f>
        <v>3.2046802516561002E-5</v>
      </c>
      <c r="W25" s="49">
        <f>ROUND(U25/T25,8)</f>
        <v>5.6056809200000002</v>
      </c>
      <c r="X25" s="30">
        <v>3234.62</v>
      </c>
      <c r="Y25" s="31">
        <v>25378.42</v>
      </c>
      <c r="Z25" s="40">
        <f>Y25-(AA25*X25)</f>
        <v>1.2505999620771036E-5</v>
      </c>
      <c r="AA25" s="49">
        <f>ROUND(Y25/X25,8)</f>
        <v>7.8458737000000003</v>
      </c>
      <c r="AB25" s="30">
        <v>1317.84</v>
      </c>
      <c r="AC25" s="31">
        <v>17209.509999999998</v>
      </c>
      <c r="AD25" s="40">
        <f>AC25-(AE25*AB25)</f>
        <v>-4.436002200236544E-6</v>
      </c>
      <c r="AE25" s="49">
        <f>ROUND(AC25/AB25,8)</f>
        <v>13.05887665</v>
      </c>
      <c r="AF25" s="30">
        <v>1871.09</v>
      </c>
      <c r="AG25" s="31">
        <v>19991.89</v>
      </c>
      <c r="AH25" s="40">
        <f>AG25-(AI25*AF25)</f>
        <v>4.5603010221384466E-6</v>
      </c>
      <c r="AI25" s="49">
        <f>ROUND(AG25/AF25,8)</f>
        <v>10.68462233</v>
      </c>
      <c r="AJ25" s="30"/>
      <c r="AK25" s="31"/>
      <c r="AL25" s="40" t="e">
        <f>AK25-(AM25*AJ25)</f>
        <v>#DIV/0!</v>
      </c>
      <c r="AM25" s="49" t="e">
        <f>ROUND(AK25/AJ25,8)</f>
        <v>#DIV/0!</v>
      </c>
      <c r="AN25" s="30"/>
      <c r="AO25" s="31"/>
      <c r="AP25" s="40" t="e">
        <f>AO25-(AQ25*AN25)</f>
        <v>#DIV/0!</v>
      </c>
      <c r="AQ25" s="49" t="e">
        <f>ROUND(AO25/AN25,8)</f>
        <v>#DIV/0!</v>
      </c>
      <c r="AR25" s="32"/>
      <c r="AS25" s="31"/>
      <c r="AT25" s="40" t="e">
        <f>AS25-(AU25*AR25)</f>
        <v>#DIV/0!</v>
      </c>
      <c r="AU25" s="49" t="e">
        <f>ROUND(AS25/AR25,8)</f>
        <v>#DIV/0!</v>
      </c>
      <c r="AV25" s="32"/>
      <c r="AW25" s="31"/>
      <c r="AX25" s="40" t="e">
        <f>AW25-(AY25*AV25)</f>
        <v>#DIV/0!</v>
      </c>
      <c r="AY25" s="49" t="e">
        <f>ROUND(AW25/AV25,8)</f>
        <v>#DIV/0!</v>
      </c>
      <c r="AZ25" s="32">
        <f>AV25+AR25+AN25+AJ25+AF25+AB25+X25+AB25+P25+L25+H25+D25</f>
        <v>64570.9</v>
      </c>
      <c r="BA25" s="32">
        <f>AW25+AS25+AO25+AK25+AG25+AC25+Y25+U25+Q25+M25+I25+E25</f>
        <v>378052.26999999996</v>
      </c>
      <c r="BB25" s="56">
        <f>AJ25+AF25+AB25+X25+AB25+P25+L25+H25+D25</f>
        <v>64570.9</v>
      </c>
      <c r="BC25" s="57">
        <f>AK25+AG25+AC25+Y25+U25+Q25+M25+I25+E25</f>
        <v>378052.26999999996</v>
      </c>
      <c r="BD25" s="56">
        <f>AV25+AR25+AN25</f>
        <v>0</v>
      </c>
      <c r="BE25" s="73">
        <f>AW25+AS25+AO25</f>
        <v>0</v>
      </c>
      <c r="BF25" s="80">
        <f>(BD25+BB25)-AZ25</f>
        <v>0</v>
      </c>
      <c r="BG25" s="80">
        <f>(BE25+BC25)-BA25</f>
        <v>0</v>
      </c>
    </row>
    <row r="26" spans="1:65" x14ac:dyDescent="0.55000000000000004">
      <c r="A26" s="26" t="s">
        <v>49</v>
      </c>
      <c r="B26" s="20"/>
      <c r="C26" s="103"/>
      <c r="D26" s="27"/>
      <c r="E26" s="112"/>
      <c r="F26" s="112"/>
      <c r="G26" s="113"/>
      <c r="H26" s="27"/>
      <c r="I26" s="112"/>
      <c r="J26" s="112"/>
      <c r="K26" s="113"/>
      <c r="L26" s="27"/>
      <c r="M26" s="112"/>
      <c r="N26" s="112"/>
      <c r="O26" s="113"/>
      <c r="P26" s="27"/>
      <c r="Q26" s="112"/>
      <c r="R26" s="112"/>
      <c r="S26" s="113"/>
      <c r="T26" s="27"/>
      <c r="U26" s="112"/>
      <c r="V26" s="112"/>
      <c r="W26" s="113"/>
      <c r="X26" s="27"/>
      <c r="Y26" s="112"/>
      <c r="Z26" s="112"/>
      <c r="AA26" s="113"/>
      <c r="AB26" s="27"/>
      <c r="AC26" s="112"/>
      <c r="AD26" s="112"/>
      <c r="AE26" s="113"/>
      <c r="AF26" s="27"/>
      <c r="AG26" s="112"/>
      <c r="AH26" s="112"/>
      <c r="AI26" s="113"/>
      <c r="AJ26" s="27"/>
      <c r="AK26" s="112"/>
      <c r="AL26" s="112"/>
      <c r="AM26" s="113"/>
      <c r="AN26" s="27"/>
      <c r="AO26" s="112"/>
      <c r="AP26" s="112"/>
      <c r="AQ26" s="113"/>
      <c r="AR26" s="27"/>
      <c r="AS26" s="27"/>
      <c r="AT26" s="112"/>
      <c r="AU26" s="113"/>
      <c r="AV26" s="27"/>
      <c r="AW26" s="27"/>
      <c r="AX26" s="112"/>
      <c r="AY26" s="113"/>
      <c r="AZ26" s="55"/>
      <c r="BA26" s="55"/>
    </row>
    <row r="27" spans="1:65" x14ac:dyDescent="0.55000000000000004">
      <c r="A27" s="28">
        <v>1</v>
      </c>
      <c r="B27" s="29" t="s">
        <v>49</v>
      </c>
      <c r="C27" s="104" t="s">
        <v>23</v>
      </c>
      <c r="D27" s="30">
        <v>580</v>
      </c>
      <c r="E27" s="31">
        <v>2598.27</v>
      </c>
      <c r="F27" s="40">
        <f>E27-(G27*D27)</f>
        <v>1.2000000424450263E-6</v>
      </c>
      <c r="G27" s="49">
        <f>ROUND(E27/D27,8)</f>
        <v>4.4797758600000002</v>
      </c>
      <c r="H27" s="30">
        <v>518</v>
      </c>
      <c r="I27" s="31">
        <v>2298.48</v>
      </c>
      <c r="J27" s="40">
        <f>I27-(K27*H27)</f>
        <v>-1.440000232832972E-6</v>
      </c>
      <c r="K27" s="49">
        <f>ROUND(I27/H27,8)</f>
        <v>4.4372200800000003</v>
      </c>
      <c r="L27" s="30">
        <v>455</v>
      </c>
      <c r="M27" s="31">
        <v>1993.86</v>
      </c>
      <c r="N27" s="40">
        <f>M27-(O27*L27)</f>
        <v>4.9999925977317616E-8</v>
      </c>
      <c r="O27" s="49">
        <f>ROUND(M27/L27,8)</f>
        <v>4.3821098899999997</v>
      </c>
      <c r="P27" s="30">
        <v>415</v>
      </c>
      <c r="Q27" s="31">
        <v>1800.46</v>
      </c>
      <c r="R27" s="40">
        <f>Q27-(S27*P27)</f>
        <v>5.4999986787152011E-7</v>
      </c>
      <c r="S27" s="49">
        <f>ROUND(Q27/P27,8)</f>
        <v>4.3384578300000003</v>
      </c>
      <c r="T27" s="30">
        <v>531</v>
      </c>
      <c r="U27" s="31">
        <v>2398.3200000000002</v>
      </c>
      <c r="V27" s="40">
        <f>U27-(W27*T27)</f>
        <v>-2.6999987312592566E-7</v>
      </c>
      <c r="W27" s="49">
        <f>ROUND(U27/T27,8)</f>
        <v>4.5166101699999999</v>
      </c>
      <c r="X27" s="30">
        <v>933</v>
      </c>
      <c r="Y27" s="31">
        <v>4370.09</v>
      </c>
      <c r="Z27" s="40">
        <f>Y27-(AA27*X27)</f>
        <v>1.3700000636163168E-6</v>
      </c>
      <c r="AA27" s="49">
        <f>ROUND(Y27/X27,8)</f>
        <v>4.6839121099999996</v>
      </c>
      <c r="AB27" s="30">
        <v>757</v>
      </c>
      <c r="AC27" s="31">
        <v>3506.83</v>
      </c>
      <c r="AD27" s="40">
        <f>AC27-(AE27*AB27)</f>
        <v>-1.8099999579135329E-6</v>
      </c>
      <c r="AE27" s="49">
        <f>ROUND(AC27/AB27,8)</f>
        <v>4.6325363299999998</v>
      </c>
      <c r="AF27" s="30">
        <v>484</v>
      </c>
      <c r="AG27" s="31">
        <v>2167.79</v>
      </c>
      <c r="AH27" s="40">
        <f>AG27-(AI27*AF27)</f>
        <v>-6.4000005295383744E-7</v>
      </c>
      <c r="AI27" s="49">
        <f>ROUND(AG27/AF27,8)</f>
        <v>4.4789049600000004</v>
      </c>
      <c r="AJ27" s="30"/>
      <c r="AK27" s="31"/>
      <c r="AL27" s="40" t="e">
        <f>AK27-(AM27*AJ27)</f>
        <v>#DIV/0!</v>
      </c>
      <c r="AM27" s="49" t="e">
        <f>ROUND(AK27/AJ27,8)</f>
        <v>#DIV/0!</v>
      </c>
      <c r="AN27" s="30"/>
      <c r="AO27" s="31"/>
      <c r="AP27" s="40" t="e">
        <f>AO27-(AQ27*AN27)</f>
        <v>#DIV/0!</v>
      </c>
      <c r="AQ27" s="49" t="e">
        <f>ROUND(AO27/AN27,8)</f>
        <v>#DIV/0!</v>
      </c>
      <c r="AR27" s="32"/>
      <c r="AS27" s="31"/>
      <c r="AT27" s="40" t="e">
        <f>AS27-(AU27*AR27)</f>
        <v>#DIV/0!</v>
      </c>
      <c r="AU27" s="49" t="e">
        <f>ROUND(AS27/AR27,8)</f>
        <v>#DIV/0!</v>
      </c>
      <c r="AV27" s="32"/>
      <c r="AW27" s="31"/>
      <c r="AX27" s="40" t="e">
        <f>AW27-(AY27*AV27)</f>
        <v>#DIV/0!</v>
      </c>
      <c r="AY27" s="49" t="e">
        <f>ROUND(AW27/AV27,8)</f>
        <v>#DIV/0!</v>
      </c>
      <c r="AZ27" s="32">
        <f>AV27+AR27+AN27+AJ27+AF27+AB27+X27+AB27+P27+L27+H27+D27</f>
        <v>4899</v>
      </c>
      <c r="BA27" s="32">
        <f>AW27+AS27+AO27+AK27+AG27+AC27+Y27+U27+Q27+M27+I27+E27</f>
        <v>21134.1</v>
      </c>
      <c r="BB27" s="56">
        <f>AJ27+AF27+AB27+X27+AB27+P27+L27+H27+D27</f>
        <v>4899</v>
      </c>
      <c r="BC27" s="57">
        <f>AK27+AG27+AC27+Y27+U27+Q27+M27+I27+E27</f>
        <v>21134.1</v>
      </c>
      <c r="BD27" s="56">
        <f>AV27+AR27+AN27</f>
        <v>0</v>
      </c>
      <c r="BE27" s="73">
        <f>AW27+AS27+AO27</f>
        <v>0</v>
      </c>
      <c r="BF27" s="80">
        <f>(BD27+BB27)-AZ27</f>
        <v>0</v>
      </c>
      <c r="BG27" s="80">
        <f>(BE27+BC27)-BA27</f>
        <v>0</v>
      </c>
    </row>
    <row r="28" spans="1:65" x14ac:dyDescent="0.55000000000000004">
      <c r="A28" s="26" t="s">
        <v>25</v>
      </c>
      <c r="B28" s="20"/>
      <c r="C28" s="103"/>
      <c r="D28" s="27"/>
      <c r="E28" s="112"/>
      <c r="F28" s="112"/>
      <c r="G28" s="113"/>
      <c r="H28" s="27"/>
      <c r="I28" s="112"/>
      <c r="J28" s="112"/>
      <c r="K28" s="113"/>
      <c r="L28" s="27"/>
      <c r="M28" s="112"/>
      <c r="N28" s="112"/>
      <c r="O28" s="113"/>
      <c r="P28" s="27"/>
      <c r="Q28" s="112"/>
      <c r="R28" s="112"/>
      <c r="S28" s="113"/>
      <c r="T28" s="27"/>
      <c r="U28" s="112"/>
      <c r="V28" s="112"/>
      <c r="W28" s="113"/>
      <c r="X28" s="27"/>
      <c r="Y28" s="112"/>
      <c r="Z28" s="112"/>
      <c r="AA28" s="113"/>
      <c r="AB28" s="27"/>
      <c r="AC28" s="112"/>
      <c r="AD28" s="112"/>
      <c r="AE28" s="113"/>
      <c r="AF28" s="27"/>
      <c r="AG28" s="112"/>
      <c r="AH28" s="112"/>
      <c r="AI28" s="113"/>
      <c r="AJ28" s="27"/>
      <c r="AK28" s="112"/>
      <c r="AL28" s="112"/>
      <c r="AM28" s="113"/>
      <c r="AN28" s="27"/>
      <c r="AO28" s="112"/>
      <c r="AP28" s="112"/>
      <c r="AQ28" s="113"/>
      <c r="AR28" s="27"/>
      <c r="AS28" s="27"/>
      <c r="AT28" s="112"/>
      <c r="AU28" s="113"/>
      <c r="AV28" s="27"/>
      <c r="AW28" s="27"/>
      <c r="AX28" s="112"/>
      <c r="AY28" s="113"/>
      <c r="AZ28" s="55"/>
      <c r="BA28" s="55"/>
      <c r="BJ28" s="141"/>
      <c r="BK28" s="141"/>
    </row>
    <row r="29" spans="1:65" x14ac:dyDescent="0.55000000000000004">
      <c r="A29" s="21">
        <v>1</v>
      </c>
      <c r="B29" s="36" t="s">
        <v>28</v>
      </c>
      <c r="C29" s="106" t="s">
        <v>29</v>
      </c>
      <c r="D29" s="22">
        <v>4072</v>
      </c>
      <c r="E29" s="23">
        <v>17787.52</v>
      </c>
      <c r="F29" s="40">
        <f>E29-(G29*D29)</f>
        <v>1.4160003047436476E-5</v>
      </c>
      <c r="G29" s="48">
        <f>ROUND(E29/D29,8)</f>
        <v>4.3682514699999997</v>
      </c>
      <c r="H29" s="22">
        <v>4496</v>
      </c>
      <c r="I29" s="23">
        <v>19604.88</v>
      </c>
      <c r="J29" s="40">
        <f>I29-(K29*H29)</f>
        <v>1.9039998733205721E-5</v>
      </c>
      <c r="K29" s="48">
        <f>ROUND(I29/H29,8)</f>
        <v>4.3605160100000004</v>
      </c>
      <c r="L29" s="22">
        <v>7912</v>
      </c>
      <c r="M29" s="23">
        <v>34246.559999999998</v>
      </c>
      <c r="N29" s="40">
        <f>M29-(O29*L29)</f>
        <v>2.8799986466765404E-6</v>
      </c>
      <c r="O29" s="48">
        <f>ROUND(M29/L29,8)</f>
        <v>4.3284327600000001</v>
      </c>
      <c r="P29" s="22">
        <v>8904</v>
      </c>
      <c r="Q29" s="23">
        <v>38498.47</v>
      </c>
      <c r="R29" s="40">
        <f>Q29-(S29*P29)</f>
        <v>-1.6160003724507987E-5</v>
      </c>
      <c r="S29" s="48">
        <f>ROUND(Q29/P29,8)</f>
        <v>4.3237275400000001</v>
      </c>
      <c r="T29" s="22">
        <v>6904</v>
      </c>
      <c r="U29" s="23">
        <v>30406.97</v>
      </c>
      <c r="V29" s="40">
        <f>U29-(W29*T29)</f>
        <v>-3.0240000342018902E-5</v>
      </c>
      <c r="W29" s="48">
        <f>ROUND(U29/T29,8)</f>
        <v>4.4042540600000004</v>
      </c>
      <c r="X29" s="22">
        <v>4848</v>
      </c>
      <c r="Y29" s="23">
        <v>21451.32</v>
      </c>
      <c r="Z29" s="40">
        <f>Y29-(AA29*X29)</f>
        <v>-1.1039999662898481E-5</v>
      </c>
      <c r="AA29" s="48">
        <f>ROUND(Y29/X29,8)</f>
        <v>4.4247772300000001</v>
      </c>
      <c r="AB29" s="22">
        <v>5824</v>
      </c>
      <c r="AC29" s="23">
        <v>25702.639999999999</v>
      </c>
      <c r="AD29" s="40">
        <f>AC29-(AE29*AB29)</f>
        <v>1.1519998224684969E-5</v>
      </c>
      <c r="AE29" s="48">
        <f>ROUND(AC29/AB29,8)</f>
        <v>4.41322802</v>
      </c>
      <c r="AF29" s="22">
        <v>3620</v>
      </c>
      <c r="AG29" s="23">
        <v>16102.32</v>
      </c>
      <c r="AH29" s="40">
        <f>AG29-(AI29*AF29)</f>
        <v>-1.3999999282532372E-5</v>
      </c>
      <c r="AI29" s="48">
        <f>ROUND(AG29/AF29,8)</f>
        <v>4.4481546999999999</v>
      </c>
      <c r="AJ29" s="22"/>
      <c r="AK29" s="23"/>
      <c r="AL29" s="40" t="e">
        <f>AK29-(AM29*AJ29)</f>
        <v>#DIV/0!</v>
      </c>
      <c r="AM29" s="48" t="e">
        <f>ROUND(AK29/AJ29,8)</f>
        <v>#DIV/0!</v>
      </c>
      <c r="AN29" s="22"/>
      <c r="AO29" s="23"/>
      <c r="AP29" s="40" t="e">
        <f>AO29-(AQ29*AN29)</f>
        <v>#DIV/0!</v>
      </c>
      <c r="AQ29" s="48" t="e">
        <f>ROUND(AO29/AN29,8)</f>
        <v>#DIV/0!</v>
      </c>
      <c r="AR29" s="22"/>
      <c r="AS29" s="23"/>
      <c r="AT29" s="40" t="e">
        <f>AS29-(AU29*AR29)</f>
        <v>#DIV/0!</v>
      </c>
      <c r="AU29" s="48" t="e">
        <f>ROUND(AS29/AR29,8)</f>
        <v>#DIV/0!</v>
      </c>
      <c r="AV29" s="22"/>
      <c r="AW29" s="23"/>
      <c r="AX29" s="40" t="e">
        <f>AW29-(AY29*AV29)</f>
        <v>#DIV/0!</v>
      </c>
      <c r="AY29" s="48" t="e">
        <f>ROUND(AW29/AV29,8)</f>
        <v>#DIV/0!</v>
      </c>
      <c r="AZ29" s="55"/>
      <c r="BA29" s="55"/>
      <c r="BJ29" s="141"/>
      <c r="BK29" s="141"/>
    </row>
    <row r="30" spans="1:65" x14ac:dyDescent="0.55000000000000004">
      <c r="A30" s="21">
        <v>2</v>
      </c>
      <c r="B30" s="36" t="s">
        <v>19</v>
      </c>
      <c r="C30" s="106" t="s">
        <v>30</v>
      </c>
      <c r="D30" s="22">
        <v>0</v>
      </c>
      <c r="E30" s="23">
        <v>334.1</v>
      </c>
      <c r="F30" s="40">
        <v>0</v>
      </c>
      <c r="G30" s="48" t="s">
        <v>42</v>
      </c>
      <c r="H30" s="22">
        <v>0</v>
      </c>
      <c r="I30" s="23">
        <v>334.1</v>
      </c>
      <c r="J30" s="40">
        <v>0</v>
      </c>
      <c r="K30" s="48" t="s">
        <v>42</v>
      </c>
      <c r="L30" s="22">
        <v>0</v>
      </c>
      <c r="M30" s="23">
        <v>334.1</v>
      </c>
      <c r="N30" s="40">
        <v>0</v>
      </c>
      <c r="O30" s="48" t="s">
        <v>42</v>
      </c>
      <c r="P30" s="22">
        <v>0</v>
      </c>
      <c r="Q30" s="23">
        <v>334.1</v>
      </c>
      <c r="R30" s="40">
        <v>0</v>
      </c>
      <c r="S30" s="48" t="s">
        <v>42</v>
      </c>
      <c r="T30" s="22">
        <v>0</v>
      </c>
      <c r="U30" s="23">
        <v>334.1</v>
      </c>
      <c r="V30" s="40">
        <v>0</v>
      </c>
      <c r="W30" s="48" t="s">
        <v>42</v>
      </c>
      <c r="X30" s="22">
        <v>0</v>
      </c>
      <c r="Y30" s="23">
        <v>334.1</v>
      </c>
      <c r="Z30" s="40">
        <v>0</v>
      </c>
      <c r="AA30" s="48" t="s">
        <v>42</v>
      </c>
      <c r="AB30" s="22">
        <v>0</v>
      </c>
      <c r="AC30" s="23">
        <v>334.1</v>
      </c>
      <c r="AD30" s="40">
        <v>0</v>
      </c>
      <c r="AE30" s="48" t="s">
        <v>42</v>
      </c>
      <c r="AF30" s="22">
        <v>0</v>
      </c>
      <c r="AG30" s="23">
        <v>334.1</v>
      </c>
      <c r="AH30" s="40">
        <v>0</v>
      </c>
      <c r="AI30" s="48" t="s">
        <v>42</v>
      </c>
      <c r="AJ30" s="22"/>
      <c r="AK30" s="23"/>
      <c r="AL30" s="40">
        <v>0</v>
      </c>
      <c r="AM30" s="48" t="s">
        <v>42</v>
      </c>
      <c r="AN30" s="22"/>
      <c r="AO30" s="23"/>
      <c r="AP30" s="40">
        <v>0</v>
      </c>
      <c r="AQ30" s="48" t="s">
        <v>42</v>
      </c>
      <c r="AR30" s="22"/>
      <c r="AS30" s="23"/>
      <c r="AT30" s="40">
        <v>0</v>
      </c>
      <c r="AU30" s="48" t="s">
        <v>42</v>
      </c>
      <c r="AV30" s="22"/>
      <c r="AW30" s="23"/>
      <c r="AX30" s="40">
        <v>0</v>
      </c>
      <c r="AY30" s="48" t="s">
        <v>42</v>
      </c>
      <c r="AZ30" s="55"/>
      <c r="BA30" s="55"/>
      <c r="BJ30" s="146" t="s">
        <v>3</v>
      </c>
      <c r="BK30" s="18" t="s">
        <v>112</v>
      </c>
    </row>
    <row r="31" spans="1:65" x14ac:dyDescent="0.55000000000000004">
      <c r="A31" s="24" t="s">
        <v>5</v>
      </c>
      <c r="B31" s="25"/>
      <c r="C31" s="108"/>
      <c r="D31" s="30">
        <f>SUM(D29:D30)</f>
        <v>4072</v>
      </c>
      <c r="E31" s="31">
        <f>SUM(E29:E30)</f>
        <v>18121.62</v>
      </c>
      <c r="F31" s="40"/>
      <c r="G31" s="49" t="s">
        <v>42</v>
      </c>
      <c r="H31" s="30">
        <f>SUM(H29:H30)</f>
        <v>4496</v>
      </c>
      <c r="I31" s="31">
        <f>SUM(I29:I30)</f>
        <v>19938.98</v>
      </c>
      <c r="J31" s="40"/>
      <c r="K31" s="49" t="s">
        <v>42</v>
      </c>
      <c r="L31" s="30">
        <f>SUM(L29:L30)</f>
        <v>7912</v>
      </c>
      <c r="M31" s="31">
        <f>SUM(M29:M30)</f>
        <v>34580.659999999996</v>
      </c>
      <c r="N31" s="40"/>
      <c r="O31" s="49" t="s">
        <v>42</v>
      </c>
      <c r="P31" s="30">
        <f>SUM(P29:P30)</f>
        <v>8904</v>
      </c>
      <c r="Q31" s="31">
        <f>SUM(Q29:Q30)</f>
        <v>38832.57</v>
      </c>
      <c r="R31" s="40"/>
      <c r="S31" s="49" t="s">
        <v>42</v>
      </c>
      <c r="T31" s="30">
        <f>SUM(T29:T30)</f>
        <v>6904</v>
      </c>
      <c r="U31" s="31">
        <f>SUM(U29:U30)</f>
        <v>30741.07</v>
      </c>
      <c r="V31" s="40"/>
      <c r="W31" s="49" t="s">
        <v>42</v>
      </c>
      <c r="X31" s="30">
        <f>SUM(X29:X30)</f>
        <v>4848</v>
      </c>
      <c r="Y31" s="31">
        <f>SUM(Y29:Y30)</f>
        <v>21785.42</v>
      </c>
      <c r="Z31" s="40"/>
      <c r="AA31" s="49" t="s">
        <v>42</v>
      </c>
      <c r="AB31" s="30">
        <f>SUM(AB29:AB30)</f>
        <v>5824</v>
      </c>
      <c r="AC31" s="31">
        <f>SUM(AC29:AC30)</f>
        <v>26036.739999999998</v>
      </c>
      <c r="AD31" s="40"/>
      <c r="AE31" s="49" t="s">
        <v>42</v>
      </c>
      <c r="AF31" s="30">
        <f>SUM(AF29:AF30)</f>
        <v>3620</v>
      </c>
      <c r="AG31" s="31">
        <f>SUM(AG29:AG30)</f>
        <v>16436.419999999998</v>
      </c>
      <c r="AH31" s="40"/>
      <c r="AI31" s="49" t="s">
        <v>42</v>
      </c>
      <c r="AJ31" s="30">
        <f>SUM(AJ29:AJ30)</f>
        <v>0</v>
      </c>
      <c r="AK31" s="31">
        <f>SUM(AK29:AK30)</f>
        <v>0</v>
      </c>
      <c r="AL31" s="40"/>
      <c r="AM31" s="49" t="s">
        <v>42</v>
      </c>
      <c r="AN31" s="30">
        <f>SUM(AN29:AN30)</f>
        <v>0</v>
      </c>
      <c r="AO31" s="31">
        <f>SUM(AO29:AO30)</f>
        <v>0</v>
      </c>
      <c r="AP31" s="40"/>
      <c r="AQ31" s="49" t="s">
        <v>42</v>
      </c>
      <c r="AR31" s="30">
        <f>SUM(AR29:AR30)</f>
        <v>0</v>
      </c>
      <c r="AS31" s="31">
        <f>SUM(AS29:AS30)</f>
        <v>0</v>
      </c>
      <c r="AT31" s="40"/>
      <c r="AU31" s="49" t="s">
        <v>42</v>
      </c>
      <c r="AV31" s="30">
        <f>SUM(AV29:AV30)</f>
        <v>0</v>
      </c>
      <c r="AW31" s="31">
        <f>SUM(AW29:AW30)</f>
        <v>0</v>
      </c>
      <c r="AX31" s="40"/>
      <c r="AY31" s="49" t="s">
        <v>42</v>
      </c>
      <c r="AZ31" s="32">
        <f>AV31+AR31+AN31+AJ31+AF31+AB31+X31+AB31+P31+L31+H31+D31</f>
        <v>45500</v>
      </c>
      <c r="BA31" s="32">
        <f>AW31+AS31+AO31+AK31+AG31+AC31+Y31+U31+Q31+M31+I31+E31</f>
        <v>206473.48</v>
      </c>
      <c r="BB31" s="56">
        <f>AJ31+AF31+AB31+X31+AB31+P31+L31+H31+D31</f>
        <v>45500</v>
      </c>
      <c r="BC31" s="57">
        <f>AK31+AG31+AC31+Y31+U31+Q31+M31+I31+E31</f>
        <v>206473.48</v>
      </c>
      <c r="BD31" s="56">
        <f>AV31+AR31+AN31</f>
        <v>0</v>
      </c>
      <c r="BE31" s="73">
        <f>AW31+AS31+AO31</f>
        <v>0</v>
      </c>
      <c r="BF31" s="80">
        <f>(BD31+BB31)-AZ31</f>
        <v>0</v>
      </c>
      <c r="BG31" s="80">
        <f>(BE31+BC31)-BA31</f>
        <v>0</v>
      </c>
      <c r="BI31" s="149" t="s">
        <v>109</v>
      </c>
      <c r="BJ31" s="98">
        <f>AB32</f>
        <v>1120741.8400000001</v>
      </c>
      <c r="BK31" s="98">
        <f>BJ31/AB45*100</f>
        <v>87.718263432319361</v>
      </c>
      <c r="BM31" s="89"/>
    </row>
    <row r="32" spans="1:65" x14ac:dyDescent="0.55000000000000004">
      <c r="A32" s="26" t="s">
        <v>26</v>
      </c>
      <c r="B32" s="20"/>
      <c r="C32" s="103"/>
      <c r="D32" s="112">
        <f>D31+D27+D25+D21+D17+D11+D9+D7+D5</f>
        <v>773087.91</v>
      </c>
      <c r="E32" s="112">
        <f>E31+E27+E25+E21+E17+E11+E9+E7+E5</f>
        <v>3058062.8200000003</v>
      </c>
      <c r="F32" s="112"/>
      <c r="G32" s="113"/>
      <c r="H32" s="112">
        <f>H31+H27+H25+H21+H17+H11+H9+H7+H5</f>
        <v>899903.64</v>
      </c>
      <c r="I32" s="112">
        <f>I31+I27+I25+I21+I17+I11+I9+I7+I5</f>
        <v>3717611.6199999996</v>
      </c>
      <c r="J32" s="112"/>
      <c r="K32" s="113"/>
      <c r="L32" s="112">
        <f>L31+L27+L25+L21+L17+L11+L9+L7+L5</f>
        <v>885702.77</v>
      </c>
      <c r="M32" s="112">
        <f>M31+M27+M25+M21+M17+M11+M9+M7+M5</f>
        <v>3579900.8</v>
      </c>
      <c r="N32" s="112"/>
      <c r="O32" s="113"/>
      <c r="P32" s="112">
        <f>P31+P27+P25+P21+P17+P11+P9+P7+P5</f>
        <v>811980.73</v>
      </c>
      <c r="Q32" s="112">
        <f>Q31+Q27+Q25+Q21+Q17+Q11+Q9+Q7+Q5</f>
        <v>3319158.0700000003</v>
      </c>
      <c r="R32" s="112"/>
      <c r="S32" s="113"/>
      <c r="T32" s="112">
        <f>T31+T27+T25+T21+T17+T11+T9+T7+T5</f>
        <v>850887.80999999994</v>
      </c>
      <c r="U32" s="112">
        <f>U31+U27+U25+U21+U17+U11+U9+U7+U5</f>
        <v>3463609.3099999996</v>
      </c>
      <c r="V32" s="112"/>
      <c r="W32" s="113"/>
      <c r="X32" s="112">
        <f>X31+X27+X25+X21+X17+X11+X9+X7+X5</f>
        <v>930906.33</v>
      </c>
      <c r="Y32" s="112">
        <f>Y31+Y27+Y25+Y21+Y17+Y11+Y9+Y7+Y5</f>
        <v>3716258.72</v>
      </c>
      <c r="Z32" s="112"/>
      <c r="AA32" s="113"/>
      <c r="AB32" s="112">
        <f>AB31+AB27+AB25+AB21+AB17+AB11+AB9+AB7+AB5</f>
        <v>1120741.8400000001</v>
      </c>
      <c r="AC32" s="112">
        <f>AC31+AC27+AC25+AC21+AC17+AC11+AC9+AC7+AC5</f>
        <v>4677598.74</v>
      </c>
      <c r="AD32" s="112"/>
      <c r="AE32" s="113"/>
      <c r="AF32" s="153">
        <f>AF31+AF27+AF25+AF21+AF17+AF11+AF9+AF7+AF5</f>
        <v>1190607.99</v>
      </c>
      <c r="AG32" s="153">
        <f>AG31+AG27+AG25+AG21+AG17+AG11+AG9+AG7+AG5</f>
        <v>4923024.9799999995</v>
      </c>
      <c r="AH32" s="112"/>
      <c r="AI32" s="113"/>
      <c r="AJ32" s="112">
        <f>AJ31+AJ27+AJ25+AJ21+AJ17+AJ11+AJ9+AJ7+AJ5</f>
        <v>0</v>
      </c>
      <c r="AK32" s="112">
        <f>AK31+AK27+AK25+AK21+AK17+AK11+AK9+AK7+AK5</f>
        <v>0</v>
      </c>
      <c r="AL32" s="112"/>
      <c r="AM32" s="113"/>
      <c r="AN32" s="27"/>
      <c r="AO32" s="112"/>
      <c r="AP32" s="112"/>
      <c r="AQ32" s="113"/>
      <c r="AR32" s="27"/>
      <c r="AS32" s="27"/>
      <c r="AT32" s="112"/>
      <c r="AU32" s="113"/>
      <c r="AV32" s="27"/>
      <c r="AW32" s="27"/>
      <c r="AX32" s="112"/>
      <c r="AY32" s="113"/>
      <c r="AZ32" s="55"/>
      <c r="BA32" s="55"/>
      <c r="BI32" s="149" t="s">
        <v>110</v>
      </c>
      <c r="BJ32" s="98">
        <f>AB36</f>
        <v>123014.51</v>
      </c>
      <c r="BK32" s="98">
        <f>BJ32/AB45*100</f>
        <v>9.6281041797972708</v>
      </c>
      <c r="BM32" s="89"/>
    </row>
    <row r="33" spans="1:65" x14ac:dyDescent="0.55000000000000004">
      <c r="A33" s="21">
        <v>1</v>
      </c>
      <c r="B33" s="36" t="s">
        <v>31</v>
      </c>
      <c r="C33" s="106" t="s">
        <v>32</v>
      </c>
      <c r="D33" s="22">
        <v>69120</v>
      </c>
      <c r="E33" s="23">
        <v>283721.49</v>
      </c>
      <c r="F33" s="40">
        <f>E33-(G33*D33)</f>
        <v>-2.0160002168267965E-4</v>
      </c>
      <c r="G33" s="48">
        <f>ROUND(E33/D33,8)</f>
        <v>4.1047669300000003</v>
      </c>
      <c r="H33" s="22">
        <v>80880</v>
      </c>
      <c r="I33" s="23">
        <v>346828.18</v>
      </c>
      <c r="J33" s="40">
        <f>I33-(K33*H33)</f>
        <v>-3.8000004133209586E-4</v>
      </c>
      <c r="K33" s="48">
        <f>ROUND(I33/H33,8)</f>
        <v>4.2881822500000002</v>
      </c>
      <c r="L33" s="22">
        <v>92640</v>
      </c>
      <c r="M33" s="23">
        <v>391364.82</v>
      </c>
      <c r="N33" s="40">
        <f>M33-(O33*L33)</f>
        <v>2.3520004469901323E-4</v>
      </c>
      <c r="O33" s="48">
        <f>ROUND(M33/L33,8)</f>
        <v>4.2245770699999996</v>
      </c>
      <c r="P33" s="22">
        <v>66720</v>
      </c>
      <c r="Q33" s="23">
        <v>286260.84999999998</v>
      </c>
      <c r="R33" s="40">
        <f>Q33-(S33*P33)</f>
        <v>-2.8640002710744739E-4</v>
      </c>
      <c r="S33" s="48">
        <f>ROUND(Q33/P33,8)</f>
        <v>4.29048037</v>
      </c>
      <c r="T33" s="22">
        <v>67320</v>
      </c>
      <c r="U33" s="23">
        <v>293447.7</v>
      </c>
      <c r="V33" s="40">
        <f>U33-(W33*T33)</f>
        <v>-2.5560002541169524E-4</v>
      </c>
      <c r="W33" s="48">
        <f>ROUND(U33/T33,8)</f>
        <v>4.3589973300000002</v>
      </c>
      <c r="X33" s="22">
        <v>80400</v>
      </c>
      <c r="Y33" s="23">
        <v>387493.35</v>
      </c>
      <c r="Z33" s="40">
        <f>Y33-(AA33*X33)</f>
        <v>-1.2000033166259527E-5</v>
      </c>
      <c r="AA33" s="48">
        <f>ROUND(Y33/X33,8)</f>
        <v>4.8195690300000003</v>
      </c>
      <c r="AB33" s="22">
        <v>114000</v>
      </c>
      <c r="AC33" s="23">
        <v>509242.93</v>
      </c>
      <c r="AD33" s="40">
        <f>AC33-(AE33*AB33)</f>
        <v>-4.9999996554106474E-4</v>
      </c>
      <c r="AE33" s="48">
        <f>ROUND(AC33/AB33,8)</f>
        <v>4.4670432499999997</v>
      </c>
      <c r="AF33" s="22">
        <v>110520</v>
      </c>
      <c r="AG33" s="23">
        <v>473269.89</v>
      </c>
      <c r="AH33" s="40">
        <f>AG33-(AI33*AF33)</f>
        <v>-9.2399946879595518E-5</v>
      </c>
      <c r="AI33" s="48">
        <f>ROUND(AG33/AF33,8)</f>
        <v>4.2822103699999996</v>
      </c>
      <c r="AJ33" s="22"/>
      <c r="AK33" s="23"/>
      <c r="AL33" s="40" t="e">
        <f>AK33-(AM33*AJ33)</f>
        <v>#DIV/0!</v>
      </c>
      <c r="AM33" s="48" t="e">
        <f>ROUND(AK33/AJ33,8)</f>
        <v>#DIV/0!</v>
      </c>
      <c r="AN33" s="22"/>
      <c r="AO33" s="23"/>
      <c r="AP33" s="40" t="e">
        <f>AO33-(AQ33*AN33)</f>
        <v>#DIV/0!</v>
      </c>
      <c r="AQ33" s="48" t="e">
        <f>ROUND(AO33/AN33,8)</f>
        <v>#DIV/0!</v>
      </c>
      <c r="AR33" s="22"/>
      <c r="AS33" s="23"/>
      <c r="AT33" s="40" t="e">
        <f>AS33-(AU33*AR33)</f>
        <v>#DIV/0!</v>
      </c>
      <c r="AU33" s="48" t="e">
        <f>ROUND(AS33/AR33,8)</f>
        <v>#DIV/0!</v>
      </c>
      <c r="AV33" s="22"/>
      <c r="AW33" s="23"/>
      <c r="AX33" s="40" t="e">
        <f>AW33-(AY33*AV33)</f>
        <v>#DIV/0!</v>
      </c>
      <c r="AY33" s="48" t="e">
        <f>ROUND(AW33/AV33,8)</f>
        <v>#DIV/0!</v>
      </c>
      <c r="AZ33" s="55"/>
      <c r="BA33" s="55"/>
      <c r="BI33" s="149" t="s">
        <v>111</v>
      </c>
      <c r="BJ33" s="98">
        <f>AB43</f>
        <v>33904.42</v>
      </c>
      <c r="BK33" s="98">
        <f>BJ33/AB45*100</f>
        <v>2.6536323878833659</v>
      </c>
      <c r="BM33" s="89"/>
    </row>
    <row r="34" spans="1:65" x14ac:dyDescent="0.55000000000000004">
      <c r="A34" s="21">
        <v>2</v>
      </c>
      <c r="B34" s="36" t="s">
        <v>50</v>
      </c>
      <c r="C34" s="106" t="s">
        <v>34</v>
      </c>
      <c r="D34" s="22">
        <v>11988.57</v>
      </c>
      <c r="E34" s="23">
        <v>52949.87</v>
      </c>
      <c r="F34" s="40">
        <f>E34-(G34*D34)</f>
        <v>-3.9199003367684782E-6</v>
      </c>
      <c r="G34" s="48">
        <f>ROUND(E34/D34,8)</f>
        <v>4.4166960700000004</v>
      </c>
      <c r="H34" s="22">
        <v>9853.2000000000007</v>
      </c>
      <c r="I34" s="23">
        <v>43569.38</v>
      </c>
      <c r="J34" s="40">
        <f>I34-(K34*H34)</f>
        <v>-6.9640009314753115E-6</v>
      </c>
      <c r="K34" s="48">
        <f>ROUND(I34/H34,8)</f>
        <v>4.4218507699999998</v>
      </c>
      <c r="L34" s="22">
        <v>9592.59</v>
      </c>
      <c r="M34" s="23">
        <v>42395.44</v>
      </c>
      <c r="N34" s="40">
        <f>M34-(O34*L34)</f>
        <v>-2.1399500838015229E-5</v>
      </c>
      <c r="O34" s="48">
        <f>ROUND(M34/L34,8)</f>
        <v>4.4196030500000001</v>
      </c>
      <c r="P34" s="22">
        <v>8629.7099999999991</v>
      </c>
      <c r="Q34" s="23">
        <v>37960.58</v>
      </c>
      <c r="R34" s="40">
        <f>Q34-(S34*P34)</f>
        <v>-3.4786295145750046E-5</v>
      </c>
      <c r="S34" s="48">
        <f>ROUND(Q34/P34,8)</f>
        <v>4.3988245299999997</v>
      </c>
      <c r="T34" s="22">
        <v>6465.78</v>
      </c>
      <c r="U34" s="23">
        <v>29835.759999999998</v>
      </c>
      <c r="V34" s="40">
        <f>U34-(W34*T34)</f>
        <v>-1.9115603208774701E-5</v>
      </c>
      <c r="W34" s="48">
        <f>ROUND(U34/T34,8)</f>
        <v>4.6144100200000002</v>
      </c>
      <c r="X34" s="22">
        <v>6159.27</v>
      </c>
      <c r="Y34" s="23">
        <v>28668.71</v>
      </c>
      <c r="Z34" s="40">
        <f>Y34-(AA34*X34)</f>
        <v>-2.6392008294351399E-6</v>
      </c>
      <c r="AA34" s="48">
        <f>ROUND(Y34/X34,8)</f>
        <v>4.6545629599999998</v>
      </c>
      <c r="AB34" s="22">
        <v>7905.51</v>
      </c>
      <c r="AC34" s="23">
        <v>36017.57</v>
      </c>
      <c r="AD34" s="40">
        <f>AC34-(AE34*AB34)</f>
        <v>3.3716001780703664E-5</v>
      </c>
      <c r="AE34" s="48">
        <f>ROUND(AC34/AB34,8)</f>
        <v>4.5560083999999996</v>
      </c>
      <c r="AF34" s="22">
        <v>7882.56</v>
      </c>
      <c r="AG34" s="23">
        <v>35578.67</v>
      </c>
      <c r="AH34" s="40">
        <f>AG34-(AI34*AF34)</f>
        <v>-2.8480062610469759E-6</v>
      </c>
      <c r="AI34" s="48">
        <f>ROUND(AG34/AF34,8)</f>
        <v>4.5135933000000001</v>
      </c>
      <c r="AJ34" s="22"/>
      <c r="AK34" s="23"/>
      <c r="AL34" s="40" t="e">
        <f>AK34-(AM34*AJ34)</f>
        <v>#DIV/0!</v>
      </c>
      <c r="AM34" s="48" t="e">
        <f>ROUND(AK34/AJ34,8)</f>
        <v>#DIV/0!</v>
      </c>
      <c r="AN34" s="22"/>
      <c r="AO34" s="23"/>
      <c r="AP34" s="40" t="e">
        <f>AO34-(AQ34*AN34)</f>
        <v>#DIV/0!</v>
      </c>
      <c r="AQ34" s="48" t="e">
        <f>ROUND(AO34/AN34,8)</f>
        <v>#DIV/0!</v>
      </c>
      <c r="AR34" s="22"/>
      <c r="AS34" s="23"/>
      <c r="AT34" s="40" t="e">
        <f>AS34-(AU34*AR34)</f>
        <v>#DIV/0!</v>
      </c>
      <c r="AU34" s="48" t="e">
        <f>ROUND(AS34/AR34,8)</f>
        <v>#DIV/0!</v>
      </c>
      <c r="AV34" s="22"/>
      <c r="AW34" s="23"/>
      <c r="AX34" s="40" t="e">
        <f>AW34-(AY34*AV34)</f>
        <v>#DIV/0!</v>
      </c>
      <c r="AY34" s="48" t="e">
        <f>ROUND(AW34/AV34,8)</f>
        <v>#DIV/0!</v>
      </c>
      <c r="AZ34" s="55"/>
      <c r="BA34" s="55"/>
      <c r="BK34" s="89">
        <f>SUM(BK31:BK33)</f>
        <v>100</v>
      </c>
      <c r="BM34" s="89"/>
    </row>
    <row r="35" spans="1:65" x14ac:dyDescent="0.55000000000000004">
      <c r="A35" s="21">
        <v>3</v>
      </c>
      <c r="B35" s="36" t="s">
        <v>33</v>
      </c>
      <c r="C35" s="106" t="s">
        <v>53</v>
      </c>
      <c r="D35" s="22">
        <v>723</v>
      </c>
      <c r="E35" s="23">
        <v>3289.7</v>
      </c>
      <c r="F35" s="40">
        <f>E35-(G35*D35)</f>
        <v>-2.6799998522619717E-6</v>
      </c>
      <c r="G35" s="48">
        <f>ROUND(E35/D35,8)</f>
        <v>4.5500691599999996</v>
      </c>
      <c r="H35" s="22">
        <v>820</v>
      </c>
      <c r="I35" s="23">
        <v>3758.71</v>
      </c>
      <c r="J35" s="40">
        <f>I35-(K35*H35)</f>
        <v>2.4000000848900527E-6</v>
      </c>
      <c r="K35" s="48">
        <f>ROUND(I35/H35,8)</f>
        <v>4.5837926800000002</v>
      </c>
      <c r="L35" s="22">
        <v>1261</v>
      </c>
      <c r="M35" s="23">
        <v>5891.05</v>
      </c>
      <c r="N35" s="40">
        <f>M35-(O35*L35)</f>
        <v>-4.1900002543115988E-6</v>
      </c>
      <c r="O35" s="48">
        <f>ROUND(M35/L35,8)</f>
        <v>4.6717287900000004</v>
      </c>
      <c r="P35" s="22">
        <v>1424</v>
      </c>
      <c r="Q35" s="23">
        <v>6679.19</v>
      </c>
      <c r="R35" s="40">
        <f>Q35-(S35*P35)</f>
        <v>-6.0800002756877802E-6</v>
      </c>
      <c r="S35" s="48">
        <f>ROUND(Q35/P35,8)</f>
        <v>4.6904424200000001</v>
      </c>
      <c r="T35" s="22">
        <v>1413</v>
      </c>
      <c r="U35" s="23">
        <v>6724.43</v>
      </c>
      <c r="V35" s="40">
        <f>U35-(W35*T35)</f>
        <v>6.4700006987550296E-6</v>
      </c>
      <c r="W35" s="48">
        <f>ROUND(U35/T35,8)</f>
        <v>4.7589738099999996</v>
      </c>
      <c r="X35" s="22">
        <v>1273</v>
      </c>
      <c r="Y35" s="23">
        <v>6037.74</v>
      </c>
      <c r="Z35" s="40">
        <f>Y35-(AA35*X35)</f>
        <v>1.2099999366910197E-6</v>
      </c>
      <c r="AA35" s="48">
        <f>ROUND(Y35/X35,8)</f>
        <v>4.7429222299999996</v>
      </c>
      <c r="AB35" s="22">
        <v>1109</v>
      </c>
      <c r="AC35" s="23">
        <v>5233.3500000000004</v>
      </c>
      <c r="AD35" s="40">
        <f>AC35-(AE35*AB35)</f>
        <v>4.4600001274375245E-6</v>
      </c>
      <c r="AE35" s="48">
        <f>ROUND(AC35/AB35,8)</f>
        <v>4.7189810599999999</v>
      </c>
      <c r="AF35" s="22">
        <v>998</v>
      </c>
      <c r="AG35" s="23">
        <v>4688.91</v>
      </c>
      <c r="AH35" s="40">
        <f>AG35-(AI35*AF35)</f>
        <v>3.219999598513823E-6</v>
      </c>
      <c r="AI35" s="48">
        <f>ROUND(AG35/AF35,8)</f>
        <v>4.6983066100000004</v>
      </c>
      <c r="AJ35" s="22"/>
      <c r="AK35" s="23"/>
      <c r="AL35" s="40" t="e">
        <f>AK35-(AM35*AJ35)</f>
        <v>#DIV/0!</v>
      </c>
      <c r="AM35" s="48" t="e">
        <f>ROUND(AK35/AJ35,8)</f>
        <v>#DIV/0!</v>
      </c>
      <c r="AN35" s="22"/>
      <c r="AO35" s="23"/>
      <c r="AP35" s="40" t="e">
        <f>AO35-(AQ35*AN35)</f>
        <v>#DIV/0!</v>
      </c>
      <c r="AQ35" s="48" t="e">
        <f>ROUND(AO35/AN35,8)</f>
        <v>#DIV/0!</v>
      </c>
      <c r="AR35" s="22"/>
      <c r="AS35" s="23"/>
      <c r="AT35" s="40" t="e">
        <f>AS35-(AU35*AR35)</f>
        <v>#DIV/0!</v>
      </c>
      <c r="AU35" s="48" t="e">
        <f>ROUND(AS35/AR35,8)</f>
        <v>#DIV/0!</v>
      </c>
      <c r="AV35" s="22"/>
      <c r="AW35" s="23"/>
      <c r="AX35" s="40" t="e">
        <f>AW35-(AY35*AV35)</f>
        <v>#DIV/0!</v>
      </c>
      <c r="AY35" s="48" t="e">
        <f>ROUND(AW35/AV35,8)</f>
        <v>#DIV/0!</v>
      </c>
      <c r="AZ35" s="55"/>
      <c r="BA35" s="55"/>
    </row>
    <row r="36" spans="1:65" x14ac:dyDescent="0.55000000000000004">
      <c r="A36" s="24" t="s">
        <v>5</v>
      </c>
      <c r="B36" s="25"/>
      <c r="C36" s="108"/>
      <c r="D36" s="30">
        <f>SUM(D33:D35)</f>
        <v>81831.570000000007</v>
      </c>
      <c r="E36" s="31">
        <f>SUM(E33:E35)</f>
        <v>339961.06</v>
      </c>
      <c r="F36" s="40"/>
      <c r="G36" s="49" t="s">
        <v>42</v>
      </c>
      <c r="H36" s="30">
        <f>SUM(H33:H35)</f>
        <v>91553.2</v>
      </c>
      <c r="I36" s="31">
        <f>SUM(I33:I35)</f>
        <v>394156.27</v>
      </c>
      <c r="J36" s="40"/>
      <c r="K36" s="49" t="s">
        <v>42</v>
      </c>
      <c r="L36" s="30">
        <f>SUM(L33:L35)</f>
        <v>103493.59</v>
      </c>
      <c r="M36" s="31">
        <f>SUM(M33:M35)</f>
        <v>439651.31</v>
      </c>
      <c r="N36" s="40"/>
      <c r="O36" s="49" t="s">
        <v>42</v>
      </c>
      <c r="P36" s="30">
        <f>SUM(P33:P35)</f>
        <v>76773.709999999992</v>
      </c>
      <c r="Q36" s="31">
        <f>SUM(Q33:Q35)</f>
        <v>330900.62</v>
      </c>
      <c r="R36" s="40"/>
      <c r="S36" s="49" t="s">
        <v>42</v>
      </c>
      <c r="T36" s="30">
        <f>SUM(T33:T35)</f>
        <v>75198.78</v>
      </c>
      <c r="U36" s="31">
        <f>SUM(U33:U35)</f>
        <v>330007.89</v>
      </c>
      <c r="V36" s="40"/>
      <c r="W36" s="49" t="s">
        <v>42</v>
      </c>
      <c r="X36" s="30">
        <f>SUM(X33:X35)</f>
        <v>87832.27</v>
      </c>
      <c r="Y36" s="31">
        <f>SUM(Y33:Y35)</f>
        <v>422199.8</v>
      </c>
      <c r="Z36" s="40"/>
      <c r="AA36" s="49" t="s">
        <v>42</v>
      </c>
      <c r="AB36" s="30">
        <f>SUM(AB33:AB35)</f>
        <v>123014.51</v>
      </c>
      <c r="AC36" s="31">
        <f>SUM(AC33:AC35)</f>
        <v>550493.85</v>
      </c>
      <c r="AD36" s="40"/>
      <c r="AE36" s="49" t="s">
        <v>42</v>
      </c>
      <c r="AF36" s="30">
        <f>SUM(AF33:AF35)</f>
        <v>119400.56</v>
      </c>
      <c r="AG36" s="31">
        <f>SUM(AG33:AG35)</f>
        <v>513537.47</v>
      </c>
      <c r="AH36" s="40"/>
      <c r="AI36" s="49" t="s">
        <v>42</v>
      </c>
      <c r="AJ36" s="30">
        <f>SUM(AJ33:AJ35)</f>
        <v>0</v>
      </c>
      <c r="AK36" s="31">
        <f>SUM(AK33:AK35)</f>
        <v>0</v>
      </c>
      <c r="AL36" s="40"/>
      <c r="AM36" s="49" t="s">
        <v>42</v>
      </c>
      <c r="AN36" s="30">
        <f>SUM(AN33:AN35)</f>
        <v>0</v>
      </c>
      <c r="AO36" s="31">
        <f>SUM(AO33:AO35)</f>
        <v>0</v>
      </c>
      <c r="AP36" s="40"/>
      <c r="AQ36" s="49" t="s">
        <v>42</v>
      </c>
      <c r="AR36" s="30">
        <f>SUM(AR33:AR35)</f>
        <v>0</v>
      </c>
      <c r="AS36" s="31">
        <f>SUM(AS33:AS35)</f>
        <v>0</v>
      </c>
      <c r="AT36" s="40"/>
      <c r="AU36" s="49" t="s">
        <v>42</v>
      </c>
      <c r="AV36" s="30">
        <f>SUM(AV33:AV35)</f>
        <v>0</v>
      </c>
      <c r="AW36" s="31">
        <f>SUM(AW33:AW35)</f>
        <v>0</v>
      </c>
      <c r="AX36" s="40"/>
      <c r="AY36" s="49" t="s">
        <v>42</v>
      </c>
      <c r="AZ36" s="32">
        <f>AV36+AR36+AN36+AJ36+AF36+AB36+X36+AB36+P36+L36+H36+D36</f>
        <v>806913.91999999993</v>
      </c>
      <c r="BA36" s="32">
        <f>AW36+AS36+AO36+AK36+AG36+AC36+Y36+U36+Q36+M36+I36+E36</f>
        <v>3320908.27</v>
      </c>
      <c r="BB36" s="56">
        <f>AJ36+AF36+AB36+X36+AB36+P36+L36+H36+D36</f>
        <v>806913.91999999993</v>
      </c>
      <c r="BC36" s="57">
        <f>AK36+AG36+AC36+Y36+U36+Q36+M36+I36+E36</f>
        <v>3320908.27</v>
      </c>
      <c r="BD36" s="56">
        <f>AV36+AR36+AN36</f>
        <v>0</v>
      </c>
      <c r="BE36" s="73">
        <f>AW36+AS36+AO36</f>
        <v>0</v>
      </c>
      <c r="BF36" s="80">
        <f>(BD36+BB36)-AZ36</f>
        <v>0</v>
      </c>
      <c r="BG36" s="80">
        <f>(BE36+BC36)-BA36</f>
        <v>0</v>
      </c>
      <c r="BM36" s="89"/>
    </row>
    <row r="37" spans="1:65" x14ac:dyDescent="0.55000000000000004">
      <c r="A37" s="26" t="s">
        <v>27</v>
      </c>
      <c r="B37" s="20"/>
      <c r="C37" s="103"/>
      <c r="D37" s="27"/>
      <c r="E37" s="112"/>
      <c r="F37" s="112"/>
      <c r="G37" s="113"/>
      <c r="H37" s="27"/>
      <c r="I37" s="112"/>
      <c r="J37" s="112"/>
      <c r="K37" s="113"/>
      <c r="L37" s="27"/>
      <c r="M37" s="112"/>
      <c r="N37" s="112"/>
      <c r="O37" s="113"/>
      <c r="P37" s="27"/>
      <c r="Q37" s="112"/>
      <c r="R37" s="112"/>
      <c r="S37" s="113"/>
      <c r="T37" s="27"/>
      <c r="U37" s="112"/>
      <c r="V37" s="112"/>
      <c r="W37" s="113"/>
      <c r="X37" s="27"/>
      <c r="Y37" s="112"/>
      <c r="Z37" s="112"/>
      <c r="AA37" s="113"/>
      <c r="AB37" s="27"/>
      <c r="AC37" s="112"/>
      <c r="AD37" s="112"/>
      <c r="AE37" s="113"/>
      <c r="AF37" s="27"/>
      <c r="AG37" s="112"/>
      <c r="AH37" s="112"/>
      <c r="AI37" s="113"/>
      <c r="AJ37" s="27"/>
      <c r="AK37" s="112"/>
      <c r="AL37" s="112"/>
      <c r="AM37" s="113"/>
      <c r="AN37" s="27"/>
      <c r="AO37" s="112"/>
      <c r="AP37" s="112"/>
      <c r="AQ37" s="113"/>
      <c r="AR37" s="27"/>
      <c r="AS37" s="27"/>
      <c r="AT37" s="112"/>
      <c r="AU37" s="113"/>
      <c r="AV37" s="27"/>
      <c r="AW37" s="27"/>
      <c r="AX37" s="112"/>
      <c r="AY37" s="113"/>
      <c r="AZ37" s="55"/>
      <c r="BA37" s="55"/>
    </row>
    <row r="38" spans="1:65" x14ac:dyDescent="0.55000000000000004">
      <c r="A38" s="21">
        <v>1</v>
      </c>
      <c r="B38" s="36" t="s">
        <v>35</v>
      </c>
      <c r="C38" s="106" t="s">
        <v>36</v>
      </c>
      <c r="D38" s="22">
        <v>9230.59</v>
      </c>
      <c r="E38" s="23">
        <v>41613.949999999997</v>
      </c>
      <c r="F38" s="40">
        <f>E38-(G38*D38)</f>
        <v>1.9884500943589956E-5</v>
      </c>
      <c r="G38" s="48">
        <f>ROUND(E38/D38,8)</f>
        <v>4.5082654499999997</v>
      </c>
      <c r="H38" s="22">
        <v>10685.51</v>
      </c>
      <c r="I38" s="23">
        <v>50310.77</v>
      </c>
      <c r="J38" s="40">
        <f>I38-(K38*H38)</f>
        <v>1.0503492376301438E-5</v>
      </c>
      <c r="K38" s="48">
        <f>ROUND(I38/H38,8)</f>
        <v>4.7083171500000001</v>
      </c>
      <c r="L38" s="22">
        <v>11548.85</v>
      </c>
      <c r="M38" s="23">
        <v>25900.5</v>
      </c>
      <c r="N38" s="40">
        <f>M38-(O38*L38)</f>
        <v>7.9544988693669438E-6</v>
      </c>
      <c r="O38" s="48">
        <f>ROUND(M38/L38,8)</f>
        <v>2.2426908299999999</v>
      </c>
      <c r="P38" s="22">
        <v>10410.629999999999</v>
      </c>
      <c r="Q38" s="23">
        <v>48299.44</v>
      </c>
      <c r="R38" s="40">
        <f>Q38-(S38*P38)</f>
        <v>-4.8880698159337044E-5</v>
      </c>
      <c r="S38" s="48">
        <f>ROUND(Q38/P38,8)</f>
        <v>4.6394348900000004</v>
      </c>
      <c r="T38" s="22">
        <v>10737.74</v>
      </c>
      <c r="U38" s="23">
        <v>50602.3</v>
      </c>
      <c r="V38" s="40">
        <f>U38-(W38*T38)</f>
        <v>4.1974599298555404E-5</v>
      </c>
      <c r="W38" s="48">
        <f>ROUND(U38/T38,8)</f>
        <v>4.7125652100000002</v>
      </c>
      <c r="X38" s="22">
        <v>10199.18</v>
      </c>
      <c r="Y38" s="23">
        <v>48149.75</v>
      </c>
      <c r="Z38" s="40">
        <f>Y38-(AA38*X38)</f>
        <v>2.3464992409572005E-5</v>
      </c>
      <c r="AA38" s="48">
        <f>ROUND(Y38/X38,8)</f>
        <v>4.7209432500000004</v>
      </c>
      <c r="AB38" s="22">
        <v>12312.62</v>
      </c>
      <c r="AC38" s="23">
        <v>58679.12</v>
      </c>
      <c r="AD38" s="40">
        <f>AC38-(AE38*AB38)</f>
        <v>5.7551995269022882E-5</v>
      </c>
      <c r="AE38" s="48">
        <f>ROUND(AC38/AB38,8)</f>
        <v>4.7657704000000001</v>
      </c>
      <c r="AF38" s="22">
        <v>12138</v>
      </c>
      <c r="AG38" s="23">
        <v>56426.12</v>
      </c>
      <c r="AH38" s="40">
        <f>AG38-(AI38*AF38)</f>
        <v>-2.7340000087860972E-5</v>
      </c>
      <c r="AI38" s="48">
        <f>ROUND(AG38/AF38,8)</f>
        <v>4.6487164300000003</v>
      </c>
      <c r="AJ38" s="22"/>
      <c r="AK38" s="23"/>
      <c r="AL38" s="40" t="e">
        <f>AK38-(AM38*AJ38)</f>
        <v>#DIV/0!</v>
      </c>
      <c r="AM38" s="48" t="e">
        <f>ROUND(AK38/AJ38,8)</f>
        <v>#DIV/0!</v>
      </c>
      <c r="AN38" s="22"/>
      <c r="AO38" s="23"/>
      <c r="AP38" s="40" t="e">
        <f>AO38-(AQ38*AN38)</f>
        <v>#DIV/0!</v>
      </c>
      <c r="AQ38" s="48" t="e">
        <f>ROUND(AO38/AN38,8)</f>
        <v>#DIV/0!</v>
      </c>
      <c r="AR38" s="22"/>
      <c r="AS38" s="23"/>
      <c r="AT38" s="40" t="e">
        <f>AS38-(AU38*AR38)</f>
        <v>#DIV/0!</v>
      </c>
      <c r="AU38" s="48" t="e">
        <f>ROUND(AS38/AR38,8)</f>
        <v>#DIV/0!</v>
      </c>
      <c r="AV38" s="22"/>
      <c r="AW38" s="23"/>
      <c r="AX38" s="40" t="e">
        <f>AW38-(AY38*AV38)</f>
        <v>#DIV/0!</v>
      </c>
      <c r="AY38" s="48" t="e">
        <f>ROUND(AW38/AV38,8)</f>
        <v>#DIV/0!</v>
      </c>
      <c r="AZ38" s="55"/>
      <c r="BA38" s="55"/>
    </row>
    <row r="39" spans="1:65" x14ac:dyDescent="0.55000000000000004">
      <c r="A39" s="21">
        <v>2</v>
      </c>
      <c r="B39" s="36" t="s">
        <v>37</v>
      </c>
      <c r="C39" s="106" t="s">
        <v>38</v>
      </c>
      <c r="D39" s="22">
        <v>9348</v>
      </c>
      <c r="E39" s="23">
        <v>44307.41</v>
      </c>
      <c r="F39" s="40">
        <f>E39-(G39*D39)</f>
        <v>3.0560004233848304E-5</v>
      </c>
      <c r="G39" s="48">
        <f>ROUND(E39/D39,8)</f>
        <v>4.7397742799999998</v>
      </c>
      <c r="H39" s="22">
        <v>9804</v>
      </c>
      <c r="I39" s="23">
        <v>49263.13</v>
      </c>
      <c r="J39" s="40">
        <f>I39-(K39*H39)</f>
        <v>1.5759993402753025E-5</v>
      </c>
      <c r="K39" s="48">
        <f>ROUND(I39/H39,8)</f>
        <v>5.0247990600000003</v>
      </c>
      <c r="L39" s="22">
        <v>9648</v>
      </c>
      <c r="M39" s="23">
        <v>49171.64</v>
      </c>
      <c r="N39" s="40">
        <f>M39-(O39*L39)</f>
        <v>-1.6959995264187455E-5</v>
      </c>
      <c r="O39" s="48">
        <f>ROUND(M39/L39,8)</f>
        <v>5.0965630199999996</v>
      </c>
      <c r="P39" s="22">
        <v>6516</v>
      </c>
      <c r="Q39" s="23">
        <v>30142.18</v>
      </c>
      <c r="R39" s="40">
        <f>Q39-(S39*P39)</f>
        <v>2.7999994927085936E-6</v>
      </c>
      <c r="S39" s="48">
        <f>ROUND(Q39/P39,8)</f>
        <v>4.6258717000000003</v>
      </c>
      <c r="T39" s="22">
        <v>6480</v>
      </c>
      <c r="U39" s="23">
        <v>30315.27</v>
      </c>
      <c r="V39" s="40">
        <f>U39-(W39*T39)</f>
        <v>-1.6799996956251562E-5</v>
      </c>
      <c r="W39" s="48">
        <f>ROUND(U39/T39,8)</f>
        <v>4.6782824099999996</v>
      </c>
      <c r="X39" s="22">
        <v>7512</v>
      </c>
      <c r="Y39" s="23">
        <v>39231.18</v>
      </c>
      <c r="Z39" s="40">
        <f>Y39-(AA39*X39)</f>
        <v>8.3999984781257808E-6</v>
      </c>
      <c r="AA39" s="48">
        <f>ROUND(Y39/X39,8)</f>
        <v>5.2224680499999998</v>
      </c>
      <c r="AB39" s="22">
        <v>11328</v>
      </c>
      <c r="AC39" s="23">
        <v>58546.84</v>
      </c>
      <c r="AD39" s="40">
        <f>AC39-(AE39*AB39)</f>
        <v>2.5599991204217076E-5</v>
      </c>
      <c r="AE39" s="48">
        <f>ROUND(AC39/AB39,8)</f>
        <v>5.1683298000000004</v>
      </c>
      <c r="AF39" s="22">
        <v>11172</v>
      </c>
      <c r="AG39" s="23">
        <v>57493.17</v>
      </c>
      <c r="AH39" s="40">
        <f>AG39-(AI39*AF39)</f>
        <v>5.8799923863261938E-6</v>
      </c>
      <c r="AI39" s="48">
        <f>ROUND(AG39/AF39,8)</f>
        <v>5.1461842100000004</v>
      </c>
      <c r="AJ39" s="22"/>
      <c r="AK39" s="23"/>
      <c r="AL39" s="40" t="e">
        <f>AK39-(AM39*AJ39)</f>
        <v>#DIV/0!</v>
      </c>
      <c r="AM39" s="48" t="e">
        <f>ROUND(AK39/AJ39,8)</f>
        <v>#DIV/0!</v>
      </c>
      <c r="AN39" s="22"/>
      <c r="AO39" s="23"/>
      <c r="AP39" s="40" t="e">
        <f>AO39-(AQ39*AN39)</f>
        <v>#DIV/0!</v>
      </c>
      <c r="AQ39" s="48" t="e">
        <f>ROUND(AO39/AN39,8)</f>
        <v>#DIV/0!</v>
      </c>
      <c r="AR39" s="22"/>
      <c r="AS39" s="23"/>
      <c r="AT39" s="40" t="e">
        <f>AS39-(AU39*AR39)</f>
        <v>#DIV/0!</v>
      </c>
      <c r="AU39" s="48" t="e">
        <f>ROUND(AS39/AR39,8)</f>
        <v>#DIV/0!</v>
      </c>
      <c r="AV39" s="22"/>
      <c r="AW39" s="23"/>
      <c r="AX39" s="40" t="e">
        <f>AW39-(AY39*AV39)</f>
        <v>#DIV/0!</v>
      </c>
      <c r="AY39" s="48" t="e">
        <f>ROUND(AW39/AV39,8)</f>
        <v>#DIV/0!</v>
      </c>
      <c r="AZ39" s="55"/>
      <c r="BA39" s="55"/>
    </row>
    <row r="40" spans="1:65" x14ac:dyDescent="0.55000000000000004">
      <c r="A40" s="21">
        <v>3</v>
      </c>
      <c r="B40" s="36" t="s">
        <v>37</v>
      </c>
      <c r="C40" s="106" t="s">
        <v>39</v>
      </c>
      <c r="D40" s="22">
        <v>4054.4</v>
      </c>
      <c r="E40" s="23">
        <v>17712.099999999999</v>
      </c>
      <c r="F40" s="40">
        <f>E40-(G40*D40)</f>
        <v>-6.2719991547055542E-6</v>
      </c>
      <c r="G40" s="48">
        <f>ROUND(E40/D40,8)</f>
        <v>4.3686118799999996</v>
      </c>
      <c r="H40" s="22">
        <v>4126.3999999999996</v>
      </c>
      <c r="I40" s="23">
        <v>18020.689999999999</v>
      </c>
      <c r="J40" s="40">
        <f>I40-(K40*H40)</f>
        <v>8.4799830801784992E-7</v>
      </c>
      <c r="K40" s="48">
        <f>ROUND(I40/H40,8)</f>
        <v>4.3671699300000002</v>
      </c>
      <c r="L40" s="22">
        <v>4422.3999999999996</v>
      </c>
      <c r="M40" s="23">
        <v>19289.41</v>
      </c>
      <c r="N40" s="40">
        <f>M40-(O40*L40)</f>
        <v>-1.0495998139958829E-5</v>
      </c>
      <c r="O40" s="48">
        <f>ROUND(M40/L40,8)</f>
        <v>4.3617515400000002</v>
      </c>
      <c r="P40" s="22">
        <v>2150.4</v>
      </c>
      <c r="Q40" s="23">
        <v>9551.16</v>
      </c>
      <c r="R40" s="40">
        <f>Q40-(S40*P40)</f>
        <v>1.5359983080998063E-6</v>
      </c>
      <c r="S40" s="48">
        <f>ROUND(Q40/P40,8)</f>
        <v>4.4415736600000004</v>
      </c>
      <c r="T40" s="22">
        <v>1684</v>
      </c>
      <c r="U40" s="23">
        <v>7669.37</v>
      </c>
      <c r="V40" s="40">
        <f>U40-(W40*T40)</f>
        <v>-4.7999947128118947E-7</v>
      </c>
      <c r="W40" s="48">
        <f>ROUND(U40/T40,8)</f>
        <v>4.5542577199999998</v>
      </c>
      <c r="X40" s="22">
        <v>1184.8</v>
      </c>
      <c r="Y40" s="23">
        <v>5494.92</v>
      </c>
      <c r="Z40" s="40">
        <f>Y40-(AA40*X40)</f>
        <v>-4.0000486478675157E-8</v>
      </c>
      <c r="AA40" s="48">
        <f>ROUND(Y40/X40,8)</f>
        <v>4.6378460500000003</v>
      </c>
      <c r="AB40" s="22">
        <v>4264.8</v>
      </c>
      <c r="AC40" s="23">
        <v>18910.990000000002</v>
      </c>
      <c r="AD40" s="40">
        <f>AC40-(AE40*AB40)</f>
        <v>-2.0600000425474718E-5</v>
      </c>
      <c r="AE40" s="48">
        <f>ROUND(AC40/AB40,8)</f>
        <v>4.4342032500000004</v>
      </c>
      <c r="AF40" s="22">
        <v>4386.3999999999996</v>
      </c>
      <c r="AG40" s="23">
        <v>19440.66</v>
      </c>
      <c r="AH40" s="40">
        <f>AG40-(AI40*AF40)</f>
        <v>1.1152002116432413E-5</v>
      </c>
      <c r="AI40" s="48">
        <f>ROUND(AG40/AF40,8)</f>
        <v>4.4320308199999996</v>
      </c>
      <c r="AJ40" s="22"/>
      <c r="AK40" s="23"/>
      <c r="AL40" s="40" t="e">
        <f>AK40-(AM40*AJ40)</f>
        <v>#DIV/0!</v>
      </c>
      <c r="AM40" s="48" t="e">
        <f>ROUND(AK40/AJ40,8)</f>
        <v>#DIV/0!</v>
      </c>
      <c r="AN40" s="22"/>
      <c r="AO40" s="23"/>
      <c r="AP40" s="40" t="e">
        <f>AO40-(AQ40*AN40)</f>
        <v>#DIV/0!</v>
      </c>
      <c r="AQ40" s="48" t="e">
        <f>ROUND(AO40/AN40,8)</f>
        <v>#DIV/0!</v>
      </c>
      <c r="AR40" s="22"/>
      <c r="AS40" s="23"/>
      <c r="AT40" s="40" t="e">
        <f>AS40-(AU40*AR40)</f>
        <v>#DIV/0!</v>
      </c>
      <c r="AU40" s="48" t="e">
        <f>ROUND(AS40/AR40,8)</f>
        <v>#DIV/0!</v>
      </c>
      <c r="AV40" s="22"/>
      <c r="AW40" s="23"/>
      <c r="AX40" s="40" t="e">
        <f>AW40-(AY40*AV40)</f>
        <v>#DIV/0!</v>
      </c>
      <c r="AY40" s="48" t="e">
        <f>ROUND(AW40/AV40,8)</f>
        <v>#DIV/0!</v>
      </c>
      <c r="AZ40" s="55"/>
      <c r="BA40" s="55"/>
    </row>
    <row r="41" spans="1:65" x14ac:dyDescent="0.55000000000000004">
      <c r="A41" s="21">
        <v>4</v>
      </c>
      <c r="B41" s="36" t="s">
        <v>40</v>
      </c>
      <c r="C41" s="106" t="s">
        <v>41</v>
      </c>
      <c r="D41" s="22">
        <v>4607.5</v>
      </c>
      <c r="E41" s="23">
        <v>20082.79</v>
      </c>
      <c r="F41" s="40">
        <f>E41-(G41*D41)</f>
        <v>-5.8250006986781955E-6</v>
      </c>
      <c r="G41" s="48">
        <f>ROUND(E41/D41,8)</f>
        <v>4.3587173100000003</v>
      </c>
      <c r="H41" s="22">
        <v>4886</v>
      </c>
      <c r="I41" s="23">
        <v>21276.5</v>
      </c>
      <c r="J41" s="40">
        <f>I41-(K41*H41)</f>
        <v>-1.3580000086221844E-5</v>
      </c>
      <c r="K41" s="48">
        <f>ROUND(I41/H41,8)</f>
        <v>4.3545845300000003</v>
      </c>
      <c r="L41" s="22">
        <v>6117.5</v>
      </c>
      <c r="M41" s="23">
        <v>26554.959999999999</v>
      </c>
      <c r="N41" s="40">
        <f>M41-(O41*L41)</f>
        <v>1.219999830937013E-5</v>
      </c>
      <c r="O41" s="48">
        <f>ROUND(M41/L41,8)</f>
        <v>4.34081896</v>
      </c>
      <c r="P41" s="22">
        <v>5562.5</v>
      </c>
      <c r="Q41" s="23">
        <v>24176.13</v>
      </c>
      <c r="R41" s="40">
        <f>Q41-(S41*P41)</f>
        <v>1.0000003385357559E-5</v>
      </c>
      <c r="S41" s="48">
        <f>ROUND(Q41/P41,8)</f>
        <v>4.3462705599999998</v>
      </c>
      <c r="T41" s="22">
        <v>5536.5</v>
      </c>
      <c r="U41" s="23">
        <v>24450.32</v>
      </c>
      <c r="V41" s="40">
        <f>U41-(W41*T41)</f>
        <v>2.09299978450872E-5</v>
      </c>
      <c r="W41" s="48">
        <f>ROUND(U41/T41,8)</f>
        <v>4.4162051800000004</v>
      </c>
      <c r="X41" s="22">
        <v>5330</v>
      </c>
      <c r="Y41" s="23">
        <v>23550.86</v>
      </c>
      <c r="Z41" s="40">
        <f>Y41-(AA41*X41)</f>
        <v>1.2800002878066152E-5</v>
      </c>
      <c r="AA41" s="48">
        <f>ROUND(Y41/X41,8)</f>
        <v>4.4185478399999996</v>
      </c>
      <c r="AB41" s="22">
        <v>5920.5</v>
      </c>
      <c r="AC41" s="23">
        <v>26122.98</v>
      </c>
      <c r="AD41" s="40">
        <f>AC41-(AE41*AB41)</f>
        <v>3.9600017771590501E-6</v>
      </c>
      <c r="AE41" s="48">
        <f>ROUND(AC41/AB41,8)</f>
        <v>4.4122928799999999</v>
      </c>
      <c r="AF41" s="22">
        <v>5624</v>
      </c>
      <c r="AG41" s="23">
        <v>24831.47</v>
      </c>
      <c r="AH41" s="40">
        <f>AG41-(AI41*AF41)</f>
        <v>1.2240001524332911E-5</v>
      </c>
      <c r="AI41" s="48">
        <f>ROUND(AG41/AF41,8)</f>
        <v>4.4152684899999999</v>
      </c>
      <c r="AJ41" s="22"/>
      <c r="AK41" s="23"/>
      <c r="AL41" s="40" t="e">
        <f>AK41-(AM41*AJ41)</f>
        <v>#DIV/0!</v>
      </c>
      <c r="AM41" s="48" t="e">
        <f>ROUND(AK41/AJ41,8)</f>
        <v>#DIV/0!</v>
      </c>
      <c r="AN41" s="22"/>
      <c r="AO41" s="23"/>
      <c r="AP41" s="40" t="e">
        <f>AO41-(AQ41*AN41)</f>
        <v>#DIV/0!</v>
      </c>
      <c r="AQ41" s="48" t="e">
        <f>ROUND(AO41/AN41,8)</f>
        <v>#DIV/0!</v>
      </c>
      <c r="AR41" s="22"/>
      <c r="AS41" s="23"/>
      <c r="AT41" s="40" t="e">
        <f>AS41-(AU41*AR41)</f>
        <v>#DIV/0!</v>
      </c>
      <c r="AU41" s="48" t="e">
        <f>ROUND(AS41/AR41,8)</f>
        <v>#DIV/0!</v>
      </c>
      <c r="AV41" s="22"/>
      <c r="AW41" s="23"/>
      <c r="AX41" s="40" t="e">
        <f>AW41-(AY41*AV41)</f>
        <v>#DIV/0!</v>
      </c>
      <c r="AY41" s="48" t="e">
        <f>ROUND(AW41/AV41,8)</f>
        <v>#DIV/0!</v>
      </c>
      <c r="AZ41" s="55"/>
      <c r="BA41" s="55"/>
    </row>
    <row r="42" spans="1:65" x14ac:dyDescent="0.55000000000000004">
      <c r="A42" s="21">
        <v>5</v>
      </c>
      <c r="B42" s="36" t="s">
        <v>37</v>
      </c>
      <c r="C42" s="106" t="s">
        <v>47</v>
      </c>
      <c r="D42" s="22">
        <v>264</v>
      </c>
      <c r="E42" s="33">
        <v>1465.65</v>
      </c>
      <c r="F42" s="40">
        <f>E42-(G42*D42)</f>
        <v>-1.2000000424450263E-6</v>
      </c>
      <c r="G42" s="48">
        <f>ROUND(E42/D42,8)</f>
        <v>5.5517045500000002</v>
      </c>
      <c r="H42" s="22">
        <v>198</v>
      </c>
      <c r="I42" s="33">
        <v>1182.78</v>
      </c>
      <c r="J42" s="40">
        <f>I42-(K42*H42)</f>
        <v>7.1999988904281054E-7</v>
      </c>
      <c r="K42" s="48">
        <f>ROUND(I42/H42,8)</f>
        <v>5.9736363600000004</v>
      </c>
      <c r="L42" s="22">
        <v>203.5</v>
      </c>
      <c r="M42" s="33">
        <v>1206.3399999999999</v>
      </c>
      <c r="N42" s="40">
        <f>M42-(O42*L42)</f>
        <v>-4.1500015868223272E-7</v>
      </c>
      <c r="O42" s="48">
        <f>ROUND(M42/L42,8)</f>
        <v>5.9279606899999999</v>
      </c>
      <c r="P42" s="22">
        <v>139.5</v>
      </c>
      <c r="Q42" s="33">
        <v>932.03</v>
      </c>
      <c r="R42" s="40">
        <f>Q42-(S42*P42)</f>
        <v>-2.7999999474559445E-7</v>
      </c>
      <c r="S42" s="48">
        <f>ROUND(Q42/P42,8)</f>
        <v>6.68121864</v>
      </c>
      <c r="T42" s="22">
        <v>58.5</v>
      </c>
      <c r="U42" s="33">
        <v>588.91</v>
      </c>
      <c r="V42" s="40">
        <f>U42-(W42*T42)</f>
        <v>-1.8500008991395589E-7</v>
      </c>
      <c r="W42" s="48">
        <f>ROUND(U42/T42,8)</f>
        <v>10.06683761</v>
      </c>
      <c r="X42" s="22">
        <v>37.5</v>
      </c>
      <c r="Y42" s="33">
        <v>497.44</v>
      </c>
      <c r="Z42" s="40">
        <f>Y42-(AA42*X42)</f>
        <v>-1.2499998547355062E-7</v>
      </c>
      <c r="AA42" s="48">
        <f>ROUND(Y42/X42,8)</f>
        <v>13.26506667</v>
      </c>
      <c r="AB42" s="22">
        <v>78.5</v>
      </c>
      <c r="AC42" s="33">
        <v>676.04</v>
      </c>
      <c r="AD42" s="40">
        <f>AC42-(AE42*AB42)</f>
        <v>1.7999991541728377E-7</v>
      </c>
      <c r="AE42" s="48">
        <f>ROUND(AC42/AB42,8)</f>
        <v>8.6119745200000004</v>
      </c>
      <c r="AF42" s="22">
        <v>385</v>
      </c>
      <c r="AG42" s="33">
        <v>2011.12</v>
      </c>
      <c r="AH42" s="40">
        <f>AG42-(AI42*AF42)</f>
        <v>6.4999994719983079E-7</v>
      </c>
      <c r="AI42" s="48">
        <f>ROUND(AG42/AF42,8)</f>
        <v>5.22368831</v>
      </c>
      <c r="AJ42" s="22"/>
      <c r="AK42" s="33"/>
      <c r="AL42" s="40" t="e">
        <f>AK42-(AM42*AJ42)</f>
        <v>#DIV/0!</v>
      </c>
      <c r="AM42" s="48" t="e">
        <f>ROUND(AK42/AJ42,8)</f>
        <v>#DIV/0!</v>
      </c>
      <c r="AN42" s="22"/>
      <c r="AO42" s="33"/>
      <c r="AP42" s="40" t="e">
        <f>AO42-(AQ42*AN42)</f>
        <v>#DIV/0!</v>
      </c>
      <c r="AQ42" s="48" t="e">
        <f>ROUND(AO42/AN42,8)</f>
        <v>#DIV/0!</v>
      </c>
      <c r="AR42" s="22"/>
      <c r="AS42" s="23"/>
      <c r="AT42" s="40" t="e">
        <f>AS42-(AU42*AR42)</f>
        <v>#DIV/0!</v>
      </c>
      <c r="AU42" s="48" t="e">
        <f>ROUND(AS42/AR42,8)</f>
        <v>#DIV/0!</v>
      </c>
      <c r="AV42" s="22"/>
      <c r="AW42" s="23"/>
      <c r="AX42" s="40" t="e">
        <f>AW42-(AY42*AV42)</f>
        <v>#DIV/0!</v>
      </c>
      <c r="AY42" s="48" t="e">
        <f>ROUND(AW42/AV42,8)</f>
        <v>#DIV/0!</v>
      </c>
      <c r="AZ42" s="55"/>
      <c r="BA42" s="55"/>
    </row>
    <row r="43" spans="1:65" x14ac:dyDescent="0.55000000000000004">
      <c r="A43" s="24" t="s">
        <v>5</v>
      </c>
      <c r="B43" s="25"/>
      <c r="C43" s="108"/>
      <c r="D43" s="30">
        <f>SUM(D38:D42)</f>
        <v>27504.49</v>
      </c>
      <c r="E43" s="31">
        <f>SUM(E38:E42)</f>
        <v>125181.9</v>
      </c>
      <c r="F43" s="49"/>
      <c r="G43" s="49" t="s">
        <v>42</v>
      </c>
      <c r="H43" s="30">
        <f>SUM(H38:H42)</f>
        <v>29699.910000000003</v>
      </c>
      <c r="I43" s="31">
        <f>SUM(I38:I42)</f>
        <v>140053.87</v>
      </c>
      <c r="J43" s="49"/>
      <c r="K43" s="49" t="s">
        <v>42</v>
      </c>
      <c r="L43" s="30">
        <f>SUM(L38:L42)</f>
        <v>31940.25</v>
      </c>
      <c r="M43" s="31">
        <f>SUM(M38:M42)</f>
        <v>122122.85</v>
      </c>
      <c r="N43" s="49"/>
      <c r="O43" s="49" t="s">
        <v>42</v>
      </c>
      <c r="P43" s="30">
        <f>SUM(P38:P42)</f>
        <v>24779.03</v>
      </c>
      <c r="Q43" s="31">
        <f>SUM(Q38:Q42)</f>
        <v>113100.94</v>
      </c>
      <c r="R43" s="49"/>
      <c r="S43" s="49" t="s">
        <v>42</v>
      </c>
      <c r="T43" s="30">
        <f>SUM(T38:T42)</f>
        <v>24496.739999999998</v>
      </c>
      <c r="U43" s="31">
        <f>SUM(U38:U42)</f>
        <v>113626.17000000001</v>
      </c>
      <c r="V43" s="49"/>
      <c r="W43" s="49" t="s">
        <v>42</v>
      </c>
      <c r="X43" s="30">
        <f>SUM(X38:X42)</f>
        <v>24263.48</v>
      </c>
      <c r="Y43" s="31">
        <f>SUM(Y38:Y42)</f>
        <v>116924.15</v>
      </c>
      <c r="Z43" s="49"/>
      <c r="AA43" s="49" t="s">
        <v>42</v>
      </c>
      <c r="AB43" s="30">
        <f>SUM(AB38:AB42)</f>
        <v>33904.42</v>
      </c>
      <c r="AC43" s="31">
        <f>SUM(AC38:AC42)</f>
        <v>162935.97</v>
      </c>
      <c r="AD43" s="49"/>
      <c r="AE43" s="49" t="s">
        <v>42</v>
      </c>
      <c r="AF43" s="30">
        <f>SUM(AF38:AF42)</f>
        <v>33705.4</v>
      </c>
      <c r="AG43" s="31">
        <f>SUM(AG38:AG42)</f>
        <v>160202.54</v>
      </c>
      <c r="AH43" s="49"/>
      <c r="AI43" s="49" t="s">
        <v>42</v>
      </c>
      <c r="AJ43" s="30">
        <f>SUM(AJ38:AJ42)</f>
        <v>0</v>
      </c>
      <c r="AK43" s="31">
        <f>SUM(AK38:AK42)</f>
        <v>0</v>
      </c>
      <c r="AL43" s="49"/>
      <c r="AM43" s="49" t="s">
        <v>42</v>
      </c>
      <c r="AN43" s="30">
        <f>SUM(AN38:AN42)</f>
        <v>0</v>
      </c>
      <c r="AO43" s="31">
        <f>SUM(AO38:AO42)</f>
        <v>0</v>
      </c>
      <c r="AP43" s="49"/>
      <c r="AQ43" s="49" t="s">
        <v>42</v>
      </c>
      <c r="AR43" s="30">
        <f>SUM(AR38:AR42)</f>
        <v>0</v>
      </c>
      <c r="AS43" s="31">
        <f>SUM(AS38:AS42)</f>
        <v>0</v>
      </c>
      <c r="AT43" s="49"/>
      <c r="AU43" s="49" t="s">
        <v>42</v>
      </c>
      <c r="AV43" s="30">
        <f>SUM(AV38:AV42)</f>
        <v>0</v>
      </c>
      <c r="AW43" s="31">
        <f>SUM(AW38:AW42)</f>
        <v>0</v>
      </c>
      <c r="AX43" s="49"/>
      <c r="AY43" s="49" t="s">
        <v>42</v>
      </c>
      <c r="AZ43" s="32">
        <f>AV43+AR43+AN43+AJ43+AF43+AB43+X43+AB43+P43+L43+H43+D43</f>
        <v>239701.4</v>
      </c>
      <c r="BA43" s="32">
        <f>AW43+AS43+AO43+AK43+AG43+AC43+Y43+U43+Q43+M43+I43+E43</f>
        <v>1054148.3899999999</v>
      </c>
      <c r="BB43" s="56">
        <f>AJ43+AF43+AB43+X43+AB43+P43+L43+H43+D43</f>
        <v>239701.4</v>
      </c>
      <c r="BC43" s="57">
        <f>AK43+AG43+AC43+Y43+U43+Q43+M43+I43+E43</f>
        <v>1054148.3899999999</v>
      </c>
      <c r="BD43" s="56">
        <f>AV43+AR43+AN43</f>
        <v>0</v>
      </c>
      <c r="BE43" s="73">
        <f>AW43+AS43+AO43</f>
        <v>0</v>
      </c>
      <c r="BF43" s="80">
        <f>(BD43+BB43)-AZ43</f>
        <v>0</v>
      </c>
      <c r="BG43" s="80">
        <f>(BE43+BC43)-BA43</f>
        <v>0</v>
      </c>
      <c r="BM43" s="147">
        <f>X43/X45*100</f>
        <v>2.3263117557732964</v>
      </c>
    </row>
    <row r="44" spans="1:65" x14ac:dyDescent="0.55000000000000004">
      <c r="A44" s="45"/>
      <c r="C44" s="109"/>
      <c r="D44" s="114"/>
      <c r="E44" s="100"/>
      <c r="F44" s="100"/>
      <c r="G44" s="109"/>
      <c r="H44" s="114"/>
      <c r="I44" s="100"/>
      <c r="J44" s="100"/>
      <c r="K44" s="109"/>
      <c r="L44" s="114"/>
      <c r="M44" s="100"/>
      <c r="N44" s="100"/>
      <c r="O44" s="109"/>
      <c r="P44" s="114"/>
      <c r="Q44" s="100"/>
      <c r="R44" s="100"/>
      <c r="S44" s="109"/>
      <c r="T44" s="114"/>
      <c r="U44" s="100"/>
      <c r="V44" s="100"/>
      <c r="W44" s="109"/>
      <c r="X44" s="114"/>
      <c r="Y44" s="100"/>
      <c r="Z44" s="100"/>
      <c r="AA44" s="109"/>
      <c r="AB44" s="114"/>
      <c r="AC44" s="100"/>
      <c r="AD44" s="100"/>
      <c r="AE44" s="109"/>
      <c r="AF44" s="114"/>
      <c r="AG44" s="100"/>
      <c r="AH44" s="100"/>
      <c r="AI44" s="109"/>
      <c r="AJ44" s="114"/>
      <c r="AK44" s="100"/>
      <c r="AL44" s="100"/>
      <c r="AM44" s="109"/>
      <c r="AN44" s="114"/>
      <c r="AO44" s="100"/>
      <c r="AP44" s="100"/>
      <c r="AQ44" s="109"/>
      <c r="AR44" s="114"/>
      <c r="AS44" s="3"/>
      <c r="AT44" s="100"/>
      <c r="AU44" s="109"/>
      <c r="AV44" s="114"/>
      <c r="AX44" s="100"/>
      <c r="AY44" s="109"/>
      <c r="AZ44" s="55"/>
      <c r="BA44" s="55"/>
    </row>
    <row r="45" spans="1:65" x14ac:dyDescent="0.55000000000000004">
      <c r="A45" s="24" t="s">
        <v>45</v>
      </c>
      <c r="B45" s="25"/>
      <c r="C45" s="108"/>
      <c r="D45" s="30">
        <f>D43+D36+D31+D27+D25+D21+D17+D11+D9+D7+D5</f>
        <v>882423.97000000009</v>
      </c>
      <c r="E45" s="40">
        <f>E43+E36+E31+E27+E25+E21+E17+E11+E9+E7+E5</f>
        <v>3523205.7800000003</v>
      </c>
      <c r="F45" s="40"/>
      <c r="G45" s="49" t="s">
        <v>42</v>
      </c>
      <c r="H45" s="30">
        <f>H43+H36+H31+H27+H25+H21+H17+H11+H9+H7+H5</f>
        <v>1021156.75</v>
      </c>
      <c r="I45" s="40">
        <f>I43+I36+I31+I27+I25+I21+I17+I11+I9+I7+I5</f>
        <v>4251821.76</v>
      </c>
      <c r="J45" s="40"/>
      <c r="K45" s="49" t="s">
        <v>42</v>
      </c>
      <c r="L45" s="30">
        <f>L43+L36+L31+L27+L25+L21+L17+L11+L9+L7+L5</f>
        <v>1021136.61</v>
      </c>
      <c r="M45" s="40">
        <f>M43+M36+M31+M27+M25+M21+M17+M11+M9+M7+M5</f>
        <v>4141674.96</v>
      </c>
      <c r="N45" s="40"/>
      <c r="O45" s="49" t="s">
        <v>42</v>
      </c>
      <c r="P45" s="30">
        <f>P43+P36+P31+P27+P25+P21+P17+P11+P9+P7+P5</f>
        <v>913533.47</v>
      </c>
      <c r="Q45" s="40">
        <f>Q43+Q36+Q31+Q27+Q25+Q21+Q17+Q11+Q9+Q7+Q5</f>
        <v>3763159.63</v>
      </c>
      <c r="R45" s="40"/>
      <c r="S45" s="49" t="s">
        <v>42</v>
      </c>
      <c r="T45" s="30">
        <f>T43+T36+T31+T27+T25+T21+T17+T11+T9+T7+T5</f>
        <v>950583.33</v>
      </c>
      <c r="U45" s="40">
        <f>U43+U36+U31+U27+U25+U21+U17+U11+U9+U7+U5</f>
        <v>3907243.37</v>
      </c>
      <c r="V45" s="40"/>
      <c r="W45" s="49" t="s">
        <v>42</v>
      </c>
      <c r="X45" s="30">
        <f>X43+X36+X31+X27+X25+X21+X17+X11+X9+X7+X5</f>
        <v>1043002.08</v>
      </c>
      <c r="Y45" s="40">
        <f>Y43+Y36+Y31+Y27+Y25+Y21+Y17+Y11+Y9+Y7+Y5</f>
        <v>4255382.67</v>
      </c>
      <c r="Z45" s="40"/>
      <c r="AA45" s="49" t="s">
        <v>42</v>
      </c>
      <c r="AB45" s="30">
        <f>AB43+AB36+AB31+AB27+AB25+AB21+AB17+AB11+AB9+AB7+AB5</f>
        <v>1277660.77</v>
      </c>
      <c r="AC45" s="40">
        <f>AC43+AC36+AC31+AC27+AC25+AC21+AC17+AC11+AC9+AC7+AC5</f>
        <v>5391028.5599999996</v>
      </c>
      <c r="AD45" s="40"/>
      <c r="AE45" s="49" t="s">
        <v>42</v>
      </c>
      <c r="AF45" s="30">
        <f>AF43+AF36+AF31+AF27+AF25+AF21+AF17+AF11+AF9+AF7+AF5</f>
        <v>1343713.95</v>
      </c>
      <c r="AG45" s="40">
        <f>AG43+AG36+AG31+AG27+AG25+AG21+AG17+AG11+AG9+AG7+AG5</f>
        <v>5596764.9900000002</v>
      </c>
      <c r="AH45" s="40"/>
      <c r="AI45" s="49" t="s">
        <v>42</v>
      </c>
      <c r="AJ45" s="30">
        <f>AJ43+AJ36+AJ31+AJ27+AJ25+AJ21+AJ17+AJ11+AJ9+AJ7+AJ5</f>
        <v>0</v>
      </c>
      <c r="AK45" s="40">
        <f>AK43+AK36+AK31+AK27+AK25+AK21+AK17+AK11+AK9+AK7+AK5</f>
        <v>0</v>
      </c>
      <c r="AL45" s="40"/>
      <c r="AM45" s="49" t="s">
        <v>42</v>
      </c>
      <c r="AN45" s="30">
        <f>AN43+AN36+AN31+AN27+AN25+AN21+AN17+AN11+AN9+AN7+AN5</f>
        <v>0</v>
      </c>
      <c r="AO45" s="40">
        <f>AO43+AO36+AO31+AO27+AO25+AO21+AO17+AO11+AO9+AO7+AO5</f>
        <v>0</v>
      </c>
      <c r="AP45" s="40"/>
      <c r="AQ45" s="49" t="s">
        <v>42</v>
      </c>
      <c r="AR45" s="30">
        <f>AR43+AR36+AR31+AR27+AR25+AR21+AR17+AR11+AR9+AR7+AR5</f>
        <v>0</v>
      </c>
      <c r="AS45" s="40">
        <f>AS43+AS36+AS31+AS27+AS25+AS21+AS17+AS11+AS9+AS7+AS5</f>
        <v>0</v>
      </c>
      <c r="AT45" s="40"/>
      <c r="AU45" s="49" t="s">
        <v>42</v>
      </c>
      <c r="AV45" s="30">
        <f>AV43+AV36+AV31+AV27+AV25+AV21+AV17+AV11+AV9+AV7+AV5</f>
        <v>0</v>
      </c>
      <c r="AW45" s="40">
        <f>AW43+AW36+AW31+AW27+AW25+AW21+AW17+AW11+AW9+AW7+AW5</f>
        <v>0</v>
      </c>
      <c r="AX45" s="40"/>
      <c r="AY45" s="49" t="s">
        <v>42</v>
      </c>
      <c r="AZ45" s="32">
        <f>AV45+AR45+AN45+AJ45+AF45+AB45+X45+AB45+P45+L45+H45+D45</f>
        <v>8780288.370000001</v>
      </c>
      <c r="BA45" s="32">
        <f>AW45+AS45+AO45+AK45+AG45+AC45+Y45+U45+Q45+M45+I45+E45</f>
        <v>34830281.719999999</v>
      </c>
      <c r="BB45" s="56">
        <f>AJ45+AF45+AB45+X45+AB45+P45+L45+H45+D45</f>
        <v>8780288.370000001</v>
      </c>
      <c r="BC45" s="57">
        <f>AK45+AG45+AC45+Y45+U45+Q45+M45+I45+E45</f>
        <v>34830281.719999999</v>
      </c>
      <c r="BD45" s="56">
        <f>AV45+AR45+AN45</f>
        <v>0</v>
      </c>
      <c r="BE45" s="73">
        <f>AW45+AS45+AO45</f>
        <v>0</v>
      </c>
      <c r="BF45" s="80">
        <f>(BD45+BB45)-AZ45</f>
        <v>0</v>
      </c>
      <c r="BG45" s="80">
        <f>(BE45+BC45)-BA45</f>
        <v>0</v>
      </c>
      <c r="BM45" s="89">
        <f>SUM(BM31:BM44)</f>
        <v>2.3263117557732964</v>
      </c>
    </row>
    <row r="46" spans="1:65" x14ac:dyDescent="0.55000000000000004">
      <c r="C46" s="110"/>
      <c r="D46" s="115"/>
      <c r="E46" s="110"/>
      <c r="F46" s="110"/>
      <c r="G46" s="110"/>
      <c r="H46" s="115"/>
      <c r="I46" s="110"/>
      <c r="J46" s="110"/>
      <c r="K46" s="110"/>
      <c r="L46" s="115"/>
      <c r="M46" s="110"/>
      <c r="N46" s="110"/>
      <c r="O46" s="110"/>
      <c r="P46" s="115"/>
      <c r="Q46" s="110"/>
      <c r="R46" s="110"/>
      <c r="S46" s="110"/>
      <c r="T46" s="115"/>
      <c r="U46" s="110"/>
      <c r="V46" s="110"/>
      <c r="W46" s="110"/>
      <c r="X46" s="115"/>
      <c r="Y46" s="110"/>
      <c r="Z46" s="110"/>
      <c r="AA46" s="110"/>
      <c r="AB46" s="115"/>
      <c r="AC46" s="110"/>
      <c r="AD46" s="110"/>
      <c r="AE46" s="110"/>
      <c r="AF46" s="115"/>
      <c r="AG46" s="110"/>
      <c r="AH46" s="110"/>
      <c r="AI46" s="110"/>
      <c r="AJ46" s="115"/>
      <c r="AK46" s="110"/>
      <c r="AL46" s="110"/>
      <c r="AM46" s="110"/>
      <c r="AN46" s="115"/>
      <c r="AO46" s="110"/>
      <c r="AP46" s="110"/>
      <c r="AQ46" s="110"/>
      <c r="AR46" s="115"/>
      <c r="AS46" s="2"/>
      <c r="AT46" s="110"/>
      <c r="AU46" s="110"/>
      <c r="AV46" s="115"/>
      <c r="AW46" s="2"/>
      <c r="AX46" s="110"/>
      <c r="AY46" s="110"/>
      <c r="AZ46" s="55"/>
      <c r="BA46" s="55"/>
    </row>
    <row r="47" spans="1:65" x14ac:dyDescent="0.55000000000000004">
      <c r="B47" s="4"/>
      <c r="C47" s="111"/>
      <c r="E47" s="111"/>
      <c r="F47" s="111"/>
      <c r="G47" s="111"/>
      <c r="I47" s="111"/>
      <c r="J47" s="111"/>
      <c r="K47" s="152"/>
      <c r="M47" s="111"/>
      <c r="N47" s="111"/>
      <c r="O47" s="111"/>
      <c r="P47" s="5"/>
      <c r="Q47" s="111"/>
      <c r="R47" s="111"/>
      <c r="S47" s="111"/>
      <c r="T47" s="5"/>
      <c r="U47" s="111"/>
      <c r="V47" s="111"/>
      <c r="W47" s="111"/>
      <c r="Z47" s="111"/>
      <c r="AA47" s="111"/>
      <c r="AC47" s="111"/>
      <c r="AD47" s="111"/>
      <c r="AE47" s="111"/>
      <c r="AG47" s="111"/>
      <c r="AH47" s="111"/>
      <c r="AI47" s="111"/>
      <c r="AK47" s="111"/>
      <c r="AL47" s="111"/>
      <c r="AM47" s="111"/>
      <c r="AP47" s="111"/>
      <c r="AQ47" s="111"/>
      <c r="AT47" s="111"/>
      <c r="AU47" s="111"/>
      <c r="AX47" s="111"/>
      <c r="AY47" s="111"/>
      <c r="AZ47" s="55"/>
      <c r="BA47" s="55"/>
    </row>
    <row r="48" spans="1:65" x14ac:dyDescent="0.55000000000000004">
      <c r="B48" s="4"/>
      <c r="C48" s="111"/>
      <c r="E48" s="111"/>
      <c r="F48" s="111"/>
      <c r="G48" s="111"/>
      <c r="I48" s="111"/>
      <c r="J48" s="111"/>
      <c r="K48" s="111"/>
      <c r="M48" s="111"/>
      <c r="N48" s="111"/>
      <c r="O48" s="111"/>
      <c r="P48" s="5"/>
      <c r="Q48" s="111"/>
      <c r="R48" s="111"/>
      <c r="S48" s="111"/>
      <c r="T48" s="5"/>
      <c r="U48" s="111"/>
      <c r="V48" s="111"/>
      <c r="W48" s="111"/>
      <c r="Z48" s="111"/>
      <c r="AA48" s="111"/>
      <c r="AC48" s="111"/>
      <c r="AD48" s="111"/>
      <c r="AE48" s="111"/>
      <c r="AG48" s="111"/>
      <c r="AH48" s="111"/>
      <c r="AI48" s="111"/>
      <c r="AK48" s="111"/>
      <c r="AL48" s="111"/>
      <c r="AM48" s="111"/>
      <c r="AP48" s="111"/>
      <c r="AQ48" s="111"/>
      <c r="AT48" s="111"/>
      <c r="AU48" s="111"/>
      <c r="AX48" s="111"/>
      <c r="AY48" s="111"/>
      <c r="AZ48" s="55"/>
      <c r="BA48" s="55"/>
    </row>
    <row r="49" spans="1:60" ht="31.5" customHeight="1" x14ac:dyDescent="0.6">
      <c r="A49" s="1" t="s">
        <v>84</v>
      </c>
      <c r="E49" s="44"/>
      <c r="F49" s="44"/>
      <c r="I49" s="44"/>
      <c r="J49" s="44"/>
      <c r="M49" s="44"/>
      <c r="N49" s="44"/>
      <c r="P49" s="5"/>
      <c r="Q49" s="44"/>
      <c r="R49" s="44"/>
      <c r="T49" s="5"/>
      <c r="U49" s="44"/>
      <c r="V49" s="44"/>
      <c r="Y49" s="44"/>
      <c r="Z49" s="44"/>
      <c r="AC49" s="44"/>
      <c r="AD49" s="44"/>
      <c r="AG49" s="44"/>
      <c r="AH49" s="44"/>
      <c r="AK49" s="44"/>
      <c r="AL49" s="44"/>
      <c r="AO49" s="44"/>
      <c r="AP49" s="44"/>
      <c r="AT49" s="44"/>
      <c r="AX49" s="44"/>
    </row>
    <row r="50" spans="1:60" s="111" customFormat="1" x14ac:dyDescent="0.55000000000000004">
      <c r="A50" s="116" t="s">
        <v>0</v>
      </c>
      <c r="B50" s="117" t="s">
        <v>1</v>
      </c>
      <c r="C50" s="101" t="s">
        <v>2</v>
      </c>
      <c r="D50" s="41" t="s">
        <v>113</v>
      </c>
      <c r="E50" s="12"/>
      <c r="F50" s="43"/>
      <c r="G50" s="47"/>
      <c r="H50" s="11" t="s">
        <v>114</v>
      </c>
      <c r="I50" s="12"/>
      <c r="J50" s="43"/>
      <c r="K50" s="47"/>
      <c r="L50" s="11" t="s">
        <v>115</v>
      </c>
      <c r="M50" s="12"/>
      <c r="N50" s="43"/>
      <c r="O50" s="47"/>
      <c r="P50" s="14" t="s">
        <v>116</v>
      </c>
      <c r="Q50" s="13"/>
      <c r="R50" s="43"/>
      <c r="S50" s="47"/>
      <c r="T50" s="14" t="s">
        <v>117</v>
      </c>
      <c r="U50" s="13"/>
      <c r="V50" s="43"/>
      <c r="W50" s="47"/>
      <c r="X50" s="11" t="s">
        <v>118</v>
      </c>
      <c r="Y50" s="12"/>
      <c r="Z50" s="43"/>
      <c r="AA50" s="47"/>
      <c r="AB50" s="11" t="s">
        <v>119</v>
      </c>
      <c r="AC50" s="12"/>
      <c r="AD50" s="43"/>
      <c r="AE50" s="47"/>
      <c r="AF50" s="11" t="s">
        <v>120</v>
      </c>
      <c r="AG50" s="12"/>
      <c r="AH50" s="43"/>
      <c r="AI50" s="47"/>
      <c r="AJ50" s="11" t="s">
        <v>121</v>
      </c>
      <c r="AK50" s="12"/>
      <c r="AL50" s="43"/>
      <c r="AM50" s="47"/>
      <c r="AN50" s="11" t="s">
        <v>122</v>
      </c>
      <c r="AO50" s="12"/>
      <c r="AP50" s="43"/>
      <c r="AQ50" s="47"/>
      <c r="AR50" s="11" t="s">
        <v>123</v>
      </c>
      <c r="AS50" s="12"/>
      <c r="AT50" s="43"/>
      <c r="AU50" s="47"/>
      <c r="AV50" s="11" t="s">
        <v>124</v>
      </c>
      <c r="AW50" s="12"/>
      <c r="AX50" s="43"/>
      <c r="AY50" s="47"/>
      <c r="AZ50" s="51" t="s">
        <v>51</v>
      </c>
      <c r="BA50" s="52"/>
      <c r="BB50" s="51" t="s">
        <v>105</v>
      </c>
      <c r="BC50" s="52"/>
      <c r="BD50" s="51" t="s">
        <v>106</v>
      </c>
      <c r="BE50" s="52"/>
      <c r="BF50" s="51" t="s">
        <v>44</v>
      </c>
      <c r="BG50" s="52"/>
    </row>
    <row r="51" spans="1:60" x14ac:dyDescent="0.55000000000000004">
      <c r="A51" s="15"/>
      <c r="B51" s="16"/>
      <c r="C51" s="102" t="s">
        <v>17</v>
      </c>
      <c r="D51" s="42" t="s">
        <v>3</v>
      </c>
      <c r="E51" s="18" t="s">
        <v>4</v>
      </c>
      <c r="F51" s="58" t="s">
        <v>44</v>
      </c>
      <c r="G51" s="59" t="s">
        <v>43</v>
      </c>
      <c r="H51" s="42" t="s">
        <v>3</v>
      </c>
      <c r="I51" s="18" t="s">
        <v>4</v>
      </c>
      <c r="J51" s="58" t="s">
        <v>44</v>
      </c>
      <c r="K51" s="59" t="s">
        <v>43</v>
      </c>
      <c r="L51" s="42" t="s">
        <v>3</v>
      </c>
      <c r="M51" s="18" t="s">
        <v>4</v>
      </c>
      <c r="N51" s="58" t="s">
        <v>44</v>
      </c>
      <c r="O51" s="59" t="s">
        <v>43</v>
      </c>
      <c r="P51" s="42" t="s">
        <v>3</v>
      </c>
      <c r="Q51" s="18" t="s">
        <v>4</v>
      </c>
      <c r="R51" s="58" t="s">
        <v>44</v>
      </c>
      <c r="S51" s="59" t="s">
        <v>43</v>
      </c>
      <c r="T51" s="42" t="s">
        <v>3</v>
      </c>
      <c r="U51" s="18" t="s">
        <v>4</v>
      </c>
      <c r="V51" s="58" t="s">
        <v>44</v>
      </c>
      <c r="W51" s="59" t="s">
        <v>43</v>
      </c>
      <c r="X51" s="42" t="s">
        <v>3</v>
      </c>
      <c r="Y51" s="18" t="s">
        <v>4</v>
      </c>
      <c r="Z51" s="58" t="s">
        <v>44</v>
      </c>
      <c r="AA51" s="59" t="s">
        <v>43</v>
      </c>
      <c r="AB51" s="42" t="s">
        <v>3</v>
      </c>
      <c r="AC51" s="18" t="s">
        <v>4</v>
      </c>
      <c r="AD51" s="58" t="s">
        <v>44</v>
      </c>
      <c r="AE51" s="59" t="s">
        <v>43</v>
      </c>
      <c r="AF51" s="42" t="s">
        <v>3</v>
      </c>
      <c r="AG51" s="18" t="s">
        <v>4</v>
      </c>
      <c r="AH51" s="58" t="s">
        <v>44</v>
      </c>
      <c r="AI51" s="59" t="s">
        <v>43</v>
      </c>
      <c r="AJ51" s="42" t="s">
        <v>3</v>
      </c>
      <c r="AK51" s="18" t="s">
        <v>4</v>
      </c>
      <c r="AL51" s="58" t="s">
        <v>44</v>
      </c>
      <c r="AM51" s="59" t="s">
        <v>43</v>
      </c>
      <c r="AN51" s="42" t="s">
        <v>3</v>
      </c>
      <c r="AO51" s="18" t="s">
        <v>4</v>
      </c>
      <c r="AP51" s="58" t="s">
        <v>44</v>
      </c>
      <c r="AQ51" s="59" t="s">
        <v>43</v>
      </c>
      <c r="AR51" s="17" t="s">
        <v>3</v>
      </c>
      <c r="AS51" s="18" t="s">
        <v>4</v>
      </c>
      <c r="AT51" s="58" t="s">
        <v>44</v>
      </c>
      <c r="AU51" s="59" t="s">
        <v>43</v>
      </c>
      <c r="AV51" s="17" t="s">
        <v>3</v>
      </c>
      <c r="AW51" s="18" t="s">
        <v>4</v>
      </c>
      <c r="AX51" s="58" t="s">
        <v>44</v>
      </c>
      <c r="AY51" s="59" t="s">
        <v>43</v>
      </c>
      <c r="AZ51" s="60" t="s">
        <v>3</v>
      </c>
      <c r="BA51" s="18" t="s">
        <v>4</v>
      </c>
      <c r="BB51" s="50" t="s">
        <v>3</v>
      </c>
      <c r="BC51" s="18" t="s">
        <v>4</v>
      </c>
      <c r="BD51" s="50" t="s">
        <v>3</v>
      </c>
      <c r="BE51" s="18" t="s">
        <v>4</v>
      </c>
      <c r="BF51" s="50" t="s">
        <v>3</v>
      </c>
      <c r="BG51" s="18" t="s">
        <v>4</v>
      </c>
    </row>
    <row r="52" spans="1:60" x14ac:dyDescent="0.55000000000000004">
      <c r="A52" s="90" t="s">
        <v>79</v>
      </c>
      <c r="B52" s="91"/>
      <c r="C52" s="103"/>
      <c r="D52" s="27"/>
      <c r="E52" s="112"/>
      <c r="F52" s="112"/>
      <c r="G52" s="113"/>
      <c r="H52" s="27"/>
      <c r="I52" s="112"/>
      <c r="J52" s="112"/>
      <c r="K52" s="113"/>
      <c r="L52" s="27"/>
      <c r="M52" s="112"/>
      <c r="N52" s="112"/>
      <c r="O52" s="113"/>
      <c r="P52" s="27"/>
      <c r="Q52" s="112"/>
      <c r="R52" s="112"/>
      <c r="S52" s="113"/>
      <c r="T52" s="27"/>
      <c r="U52" s="112"/>
      <c r="V52" s="112"/>
      <c r="W52" s="113"/>
      <c r="X52" s="27"/>
      <c r="Y52" s="112"/>
      <c r="Z52" s="112"/>
      <c r="AA52" s="113"/>
      <c r="AB52" s="27"/>
      <c r="AC52" s="112"/>
      <c r="AD52" s="112"/>
      <c r="AE52" s="113"/>
      <c r="AF52" s="27"/>
      <c r="AG52" s="112"/>
      <c r="AH52" s="112"/>
      <c r="AI52" s="113"/>
      <c r="AJ52" s="27"/>
      <c r="AK52" s="112"/>
      <c r="AL52" s="112"/>
      <c r="AM52" s="113"/>
      <c r="AN52" s="27"/>
      <c r="AO52" s="112"/>
      <c r="AP52" s="112"/>
      <c r="AQ52" s="113"/>
      <c r="AR52" s="27"/>
      <c r="AS52" s="92"/>
      <c r="AT52" s="112"/>
      <c r="AU52" s="4"/>
      <c r="AV52" s="113"/>
      <c r="AW52" s="92"/>
      <c r="AX52" s="112"/>
      <c r="AY52" s="113"/>
      <c r="AZ52" s="55"/>
      <c r="BA52" s="55"/>
    </row>
    <row r="53" spans="1:60" x14ac:dyDescent="0.55000000000000004">
      <c r="A53" s="93">
        <v>1</v>
      </c>
      <c r="B53" s="94" t="s">
        <v>79</v>
      </c>
      <c r="C53" s="99" t="s">
        <v>80</v>
      </c>
      <c r="D53" s="22">
        <v>1928</v>
      </c>
      <c r="E53" s="33">
        <v>8597.91</v>
      </c>
      <c r="F53" s="33">
        <f>E53-(G53*D53)</f>
        <v>-3.9199985621962696E-6</v>
      </c>
      <c r="G53" s="48">
        <f>ROUND(E53/D53,8)</f>
        <v>4.4594968899999996</v>
      </c>
      <c r="H53" s="22">
        <v>2116</v>
      </c>
      <c r="I53" s="33">
        <v>9403.7099999999991</v>
      </c>
      <c r="J53" s="33">
        <f>I53-(K53*H53)</f>
        <v>7.3999999585794285E-6</v>
      </c>
      <c r="K53" s="48">
        <f>ROUND(I53/H53,8)</f>
        <v>4.4440973499999998</v>
      </c>
      <c r="L53" s="22">
        <v>1900</v>
      </c>
      <c r="M53" s="33">
        <v>8477.89</v>
      </c>
      <c r="N53" s="33">
        <f>M53-(O53*L53)</f>
        <v>-2.9999991966178641E-6</v>
      </c>
      <c r="O53" s="48">
        <f>ROUND(M53/L53,8)</f>
        <v>4.4620473699999996</v>
      </c>
      <c r="P53" s="22">
        <v>2708</v>
      </c>
      <c r="Q53" s="33">
        <v>11941.15</v>
      </c>
      <c r="R53" s="33">
        <f>Q53-(S53*P53)</f>
        <v>-5.7600009313318878E-6</v>
      </c>
      <c r="S53" s="48">
        <f>ROUND(Q53/P53,8)</f>
        <v>4.4095827200000004</v>
      </c>
      <c r="T53" s="22">
        <v>2260</v>
      </c>
      <c r="U53" s="33">
        <v>10178.34</v>
      </c>
      <c r="V53" s="33">
        <f>U53-(W53*T53)</f>
        <v>-1.0199999451288022E-5</v>
      </c>
      <c r="W53" s="48">
        <f>ROUND(U53/T53,8)</f>
        <v>4.5036902699999999</v>
      </c>
      <c r="X53" s="22">
        <v>1848</v>
      </c>
      <c r="Y53" s="33">
        <v>8383.73</v>
      </c>
      <c r="Z53" s="33">
        <f>Y53-(AA53*X53)</f>
        <v>5.3599997045239434E-6</v>
      </c>
      <c r="AA53" s="48">
        <f>ROUND(Y53/X53,8)</f>
        <v>4.5366504299999999</v>
      </c>
      <c r="AB53" s="22">
        <v>1748</v>
      </c>
      <c r="AC53" s="33">
        <v>7948.14</v>
      </c>
      <c r="AD53" s="33">
        <f>AC53-(AE53*AB53)</f>
        <v>-5.8000005083158612E-6</v>
      </c>
      <c r="AE53" s="48">
        <f>ROUND(AC53/AB53,8)</f>
        <v>4.5469908500000003</v>
      </c>
      <c r="AF53" s="22">
        <v>2404</v>
      </c>
      <c r="AG53" s="33">
        <v>10805.59</v>
      </c>
      <c r="AH53" s="33">
        <f>AG53-(AI53*AF53)</f>
        <v>9.1999936557840556E-7</v>
      </c>
      <c r="AI53" s="48">
        <f>ROUND(AG53/AF53,8)</f>
        <v>4.4948377700000002</v>
      </c>
      <c r="AJ53" s="22"/>
      <c r="AK53" s="33"/>
      <c r="AL53" s="33" t="e">
        <f>AK53-(AM53*AJ53)</f>
        <v>#DIV/0!</v>
      </c>
      <c r="AM53" s="48" t="e">
        <f>ROUND(AK53/AJ53,8)</f>
        <v>#DIV/0!</v>
      </c>
      <c r="AN53" s="22"/>
      <c r="AO53" s="33"/>
      <c r="AP53" s="33" t="e">
        <f>AO53-(AQ53*AN53)</f>
        <v>#DIV/0!</v>
      </c>
      <c r="AQ53" s="48" t="e">
        <f>ROUND(AO53/AN53,8)</f>
        <v>#DIV/0!</v>
      </c>
      <c r="AR53" s="22"/>
      <c r="AS53" s="95"/>
      <c r="AT53" s="33" t="e">
        <f>AS53-(AU53*AR53)</f>
        <v>#DIV/0!</v>
      </c>
      <c r="AU53" s="48" t="e">
        <f>ROUND(AS53/AR53,8)</f>
        <v>#DIV/0!</v>
      </c>
      <c r="AV53" s="22"/>
      <c r="AW53" s="95"/>
      <c r="AX53" s="33" t="e">
        <f>AW53-(AY53*AV53)</f>
        <v>#DIV/0!</v>
      </c>
      <c r="AY53" s="48" t="e">
        <f>ROUND(AW53/AV53,8)</f>
        <v>#DIV/0!</v>
      </c>
      <c r="AZ53" s="96">
        <f>AV53+AR53+AN53+AJ53+AF53+AB53+X53+AB53+P53+L53+H53+D53</f>
        <v>16400</v>
      </c>
      <c r="BA53" s="23">
        <f>AW53+AS53+AO53+AK53+AG53+AC53+Y53+U53+Q53+M53+I53+E53</f>
        <v>75736.460000000006</v>
      </c>
      <c r="BB53" s="88">
        <f>AJ53+AF53+AB53+X53+AB53+P53+L53+H53+D53</f>
        <v>16400</v>
      </c>
      <c r="BC53" s="77">
        <f>AK53+AG53+AC53+Y53+U53+Q53+M53+I53+E53</f>
        <v>75736.460000000006</v>
      </c>
      <c r="BD53" s="88">
        <f>AV53+AR53+AN53</f>
        <v>0</v>
      </c>
      <c r="BE53" s="97">
        <f>AW53+AS53+AO53</f>
        <v>0</v>
      </c>
      <c r="BF53" s="118">
        <f>(BD53+BB53)-AZ53</f>
        <v>0</v>
      </c>
      <c r="BG53" s="98">
        <f>(BE53+BC53)-BA53</f>
        <v>0</v>
      </c>
      <c r="BH53" s="139">
        <v>23</v>
      </c>
    </row>
    <row r="54" spans="1:60" s="75" customFormat="1" x14ac:dyDescent="0.55000000000000004">
      <c r="A54" s="90" t="s">
        <v>24</v>
      </c>
      <c r="B54" s="127"/>
      <c r="C54" s="128"/>
      <c r="D54" s="27"/>
      <c r="E54" s="112"/>
      <c r="F54" s="112"/>
      <c r="G54" s="33"/>
      <c r="H54" s="27"/>
      <c r="I54" s="112"/>
      <c r="J54" s="112"/>
      <c r="K54" s="33"/>
      <c r="L54" s="27"/>
      <c r="M54" s="112"/>
      <c r="N54" s="112"/>
      <c r="O54" s="33"/>
      <c r="P54" s="27"/>
      <c r="Q54" s="112"/>
      <c r="R54" s="112"/>
      <c r="S54" s="33"/>
      <c r="T54" s="27"/>
      <c r="U54" s="112"/>
      <c r="V54" s="112"/>
      <c r="W54" s="33"/>
      <c r="X54" s="27"/>
      <c r="Y54" s="112"/>
      <c r="Z54" s="112"/>
      <c r="AA54" s="33"/>
      <c r="AB54" s="27"/>
      <c r="AC54" s="112"/>
      <c r="AD54" s="112"/>
      <c r="AE54" s="33"/>
      <c r="AF54" s="27"/>
      <c r="AG54" s="112"/>
      <c r="AH54" s="112"/>
      <c r="AI54" s="33"/>
      <c r="AJ54" s="27"/>
      <c r="AK54" s="112"/>
      <c r="AL54" s="112"/>
      <c r="AM54" s="33"/>
      <c r="AN54" s="27"/>
      <c r="AO54" s="112"/>
      <c r="AP54" s="112"/>
      <c r="AQ54" s="33"/>
      <c r="AR54" s="27"/>
      <c r="AS54" s="112"/>
      <c r="AT54" s="112"/>
      <c r="AU54" s="112"/>
      <c r="AV54" s="27"/>
      <c r="AW54" s="112"/>
      <c r="AX54" s="112"/>
      <c r="AY54" s="33"/>
      <c r="AZ54" s="129"/>
      <c r="BA54" s="129"/>
      <c r="BH54" s="140"/>
    </row>
    <row r="55" spans="1:60" s="75" customFormat="1" x14ac:dyDescent="0.55000000000000004">
      <c r="A55" s="82">
        <v>1</v>
      </c>
      <c r="B55" s="130" t="s">
        <v>88</v>
      </c>
      <c r="C55" s="83" t="s">
        <v>82</v>
      </c>
      <c r="D55" s="131">
        <v>1760</v>
      </c>
      <c r="E55" s="132">
        <v>7877.81</v>
      </c>
      <c r="F55" s="132">
        <v>0</v>
      </c>
      <c r="G55" s="48">
        <f>ROUND(E55/D55,8)</f>
        <v>4.4760284099999996</v>
      </c>
      <c r="H55" s="131">
        <v>1620</v>
      </c>
      <c r="I55" s="132">
        <v>7277.74</v>
      </c>
      <c r="J55" s="132">
        <v>0</v>
      </c>
      <c r="K55" s="48">
        <f>ROUND(I55/H55,8)</f>
        <v>4.4924321000000003</v>
      </c>
      <c r="L55" s="131">
        <v>1474</v>
      </c>
      <c r="M55" s="132">
        <v>6651.95</v>
      </c>
      <c r="N55" s="132">
        <v>0</v>
      </c>
      <c r="O55" s="48">
        <f>ROUND(M55/L55,8)</f>
        <v>4.5128561700000001</v>
      </c>
      <c r="P55" s="131">
        <v>1539</v>
      </c>
      <c r="Q55" s="132">
        <v>6930.57</v>
      </c>
      <c r="R55" s="132">
        <v>0</v>
      </c>
      <c r="S55" s="48">
        <f>ROUND(Q55/P55,8)</f>
        <v>4.50329435</v>
      </c>
      <c r="T55" s="131">
        <v>1817</v>
      </c>
      <c r="U55" s="132">
        <v>8248.7000000000007</v>
      </c>
      <c r="V55" s="132">
        <v>0</v>
      </c>
      <c r="W55" s="48">
        <f>ROUND(U55/T55,8)</f>
        <v>4.5397358299999997</v>
      </c>
      <c r="X55" s="131">
        <v>1590</v>
      </c>
      <c r="Y55" s="132">
        <v>7259.92</v>
      </c>
      <c r="Z55" s="132">
        <v>0</v>
      </c>
      <c r="AA55" s="48">
        <f>ROUND(Y55/X55,8)</f>
        <v>4.5659874199999999</v>
      </c>
      <c r="AB55" s="131">
        <v>1261</v>
      </c>
      <c r="AC55" s="132">
        <v>5826.83</v>
      </c>
      <c r="AD55" s="132">
        <v>0</v>
      </c>
      <c r="AE55" s="48">
        <f>ROUND(AC55/AB55,8)</f>
        <v>4.6208009499999996</v>
      </c>
      <c r="AF55" s="131">
        <v>1164</v>
      </c>
      <c r="AG55" s="132">
        <v>5404.32</v>
      </c>
      <c r="AH55" s="132">
        <v>0</v>
      </c>
      <c r="AI55" s="48">
        <f>ROUND(AG55/AF55,8)</f>
        <v>4.6428865999999998</v>
      </c>
      <c r="AJ55" s="131"/>
      <c r="AK55" s="132"/>
      <c r="AL55" s="132">
        <v>0</v>
      </c>
      <c r="AM55" s="48" t="e">
        <f>ROUND(AK55/AJ55,8)</f>
        <v>#DIV/0!</v>
      </c>
      <c r="AN55" s="131"/>
      <c r="AO55" s="132"/>
      <c r="AP55" s="132">
        <v>0</v>
      </c>
      <c r="AQ55" s="48" t="e">
        <f>ROUND(AO55/AN55,8)</f>
        <v>#DIV/0!</v>
      </c>
      <c r="AR55" s="22"/>
      <c r="AS55" s="95"/>
      <c r="AT55" s="33" t="e">
        <f>AS55-(AU55*AR55)</f>
        <v>#DIV/0!</v>
      </c>
      <c r="AU55" s="48" t="e">
        <f>ROUND(AS55/AR55,8)</f>
        <v>#DIV/0!</v>
      </c>
      <c r="AV55" s="22"/>
      <c r="AW55" s="95"/>
      <c r="AX55" s="33" t="e">
        <f>AW55-(AY55*AV55)</f>
        <v>#DIV/0!</v>
      </c>
      <c r="AY55" s="48" t="e">
        <f>ROUND(AW55/AV55,8)</f>
        <v>#DIV/0!</v>
      </c>
      <c r="AZ55" s="96">
        <f>AV55+AR55+AN55+AJ55+AF55+AB55+X55+AB55+P55+L55+H55+D55</f>
        <v>11669</v>
      </c>
      <c r="BA55" s="23">
        <f>AW55+AS55+AO55+AK55+AG55+AC55+Y55+U55+Q55+M55+I55+E55</f>
        <v>55477.839999999989</v>
      </c>
      <c r="BB55" s="88">
        <f>AJ55+AF55+AB55+X55+AB55+P55+L55+H55+D55</f>
        <v>11669</v>
      </c>
      <c r="BC55" s="77">
        <f>AK55+AG55+AC55+Y55+U55+Q55+M55+I55+E55</f>
        <v>55477.839999999989</v>
      </c>
      <c r="BD55" s="88">
        <f>AV55+AR55+AN55</f>
        <v>0</v>
      </c>
      <c r="BE55" s="97">
        <f>AW55+AS55+AO55</f>
        <v>0</v>
      </c>
      <c r="BF55" s="118">
        <f>(BD55+BB55)-AZ55</f>
        <v>0</v>
      </c>
      <c r="BG55" s="98">
        <f>(BE55+BC55)-BA55</f>
        <v>0</v>
      </c>
      <c r="BH55" s="140">
        <v>10</v>
      </c>
    </row>
    <row r="56" spans="1:60" x14ac:dyDescent="0.55000000000000004">
      <c r="A56" s="90" t="s">
        <v>85</v>
      </c>
      <c r="B56" s="91"/>
      <c r="C56" s="103"/>
      <c r="D56" s="27"/>
      <c r="E56" s="112"/>
      <c r="F56" s="112"/>
      <c r="G56" s="113"/>
      <c r="H56" s="27"/>
      <c r="I56" s="112"/>
      <c r="J56" s="112"/>
      <c r="K56" s="113"/>
      <c r="L56" s="27"/>
      <c r="M56" s="112"/>
      <c r="N56" s="112"/>
      <c r="O56" s="113"/>
      <c r="P56" s="27"/>
      <c r="Q56" s="112"/>
      <c r="R56" s="112"/>
      <c r="S56" s="113"/>
      <c r="T56" s="27"/>
      <c r="U56" s="112"/>
      <c r="V56" s="112"/>
      <c r="W56" s="113"/>
      <c r="X56" s="27"/>
      <c r="Y56" s="112"/>
      <c r="Z56" s="112"/>
      <c r="AA56" s="113"/>
      <c r="AB56" s="27"/>
      <c r="AC56" s="112"/>
      <c r="AD56" s="112"/>
      <c r="AE56" s="113"/>
      <c r="AF56" s="27"/>
      <c r="AG56" s="112"/>
      <c r="AH56" s="112"/>
      <c r="AI56" s="113"/>
      <c r="AJ56" s="27"/>
      <c r="AK56" s="112"/>
      <c r="AL56" s="112"/>
      <c r="AM56" s="113"/>
      <c r="AN56" s="27"/>
      <c r="AO56" s="112"/>
      <c r="AP56" s="112"/>
      <c r="AQ56" s="113"/>
      <c r="AR56" s="27"/>
      <c r="AS56" s="92"/>
      <c r="AT56" s="112"/>
      <c r="AU56" s="113"/>
      <c r="AV56" s="27"/>
      <c r="AW56" s="92"/>
      <c r="AX56" s="112"/>
      <c r="AY56" s="113"/>
      <c r="AZ56" s="55"/>
      <c r="BA56" s="74"/>
      <c r="BF56" s="119"/>
      <c r="BH56" s="139"/>
    </row>
    <row r="57" spans="1:60" x14ac:dyDescent="0.55000000000000004">
      <c r="A57" s="93">
        <v>1</v>
      </c>
      <c r="B57" s="94" t="s">
        <v>91</v>
      </c>
      <c r="C57" s="99" t="s">
        <v>86</v>
      </c>
      <c r="D57" s="22">
        <v>67</v>
      </c>
      <c r="E57" s="33">
        <v>621.27</v>
      </c>
      <c r="F57" s="33">
        <f>E57-(G57*D57)</f>
        <v>-1.8999992335011484E-7</v>
      </c>
      <c r="G57" s="48">
        <f>ROUND(E57/D57,8)</f>
        <v>9.2726865699999994</v>
      </c>
      <c r="H57" s="22">
        <v>363</v>
      </c>
      <c r="I57" s="33">
        <v>1889.98</v>
      </c>
      <c r="J57" s="33">
        <f>I57-(K57*H57)</f>
        <v>1.3900000794819789E-6</v>
      </c>
      <c r="K57" s="48">
        <f>ROUND(I57/H57,8)</f>
        <v>5.2065564699999998</v>
      </c>
      <c r="L57" s="22">
        <v>595</v>
      </c>
      <c r="M57" s="33">
        <v>2884.39</v>
      </c>
      <c r="N57" s="33">
        <f>M57-(O57*L57)</f>
        <v>-2.5499998628220055E-6</v>
      </c>
      <c r="O57" s="48">
        <f>ROUND(M57/L57,8)</f>
        <v>4.8477142899999999</v>
      </c>
      <c r="P57" s="22">
        <v>893</v>
      </c>
      <c r="Q57" s="33">
        <v>4161.68</v>
      </c>
      <c r="R57" s="33">
        <f>Q57-(S57*P57)</f>
        <v>-3.35000004270114E-6</v>
      </c>
      <c r="S57" s="48">
        <f>ROUND(Q57/P57,8)</f>
        <v>4.6603359500000003</v>
      </c>
      <c r="T57" s="22">
        <v>889</v>
      </c>
      <c r="U57" s="33">
        <v>4206.46</v>
      </c>
      <c r="V57" s="33">
        <f>U57-(W57*T57)</f>
        <v>4.3999989429721609E-7</v>
      </c>
      <c r="W57" s="48">
        <f>ROUND(U57/T57,8)</f>
        <v>4.73167604</v>
      </c>
      <c r="X57" s="22">
        <v>905</v>
      </c>
      <c r="Y57" s="33">
        <v>4276.1499999999996</v>
      </c>
      <c r="Z57" s="33">
        <f>Y57-(AA57*X57)</f>
        <v>3.8999996831989847E-6</v>
      </c>
      <c r="AA57" s="48">
        <f>ROUND(Y57/X57,8)</f>
        <v>4.7250276199999997</v>
      </c>
      <c r="AB57" s="22">
        <v>727</v>
      </c>
      <c r="AC57" s="33">
        <v>3500.8</v>
      </c>
      <c r="AD57" s="33">
        <f>AC57-(AE57*AB57)</f>
        <v>-2.0599995878001209E-6</v>
      </c>
      <c r="AE57" s="48">
        <f>ROUND(AC57/AB57,8)</f>
        <v>4.8154057799999999</v>
      </c>
      <c r="AF57" s="22">
        <v>841</v>
      </c>
      <c r="AG57" s="33">
        <v>3997.38</v>
      </c>
      <c r="AH57" s="33">
        <f>AG57-(AI57*AF57)</f>
        <v>-4.2999954530387186E-7</v>
      </c>
      <c r="AI57" s="48">
        <f>ROUND(AG57/AF57,8)</f>
        <v>4.7531272299999996</v>
      </c>
      <c r="AJ57" s="22"/>
      <c r="AK57" s="33"/>
      <c r="AL57" s="33" t="e">
        <f>AK57-(AM57*AJ57)</f>
        <v>#DIV/0!</v>
      </c>
      <c r="AM57" s="48" t="e">
        <f>ROUND(AK57/AJ57,8)</f>
        <v>#DIV/0!</v>
      </c>
      <c r="AN57" s="22"/>
      <c r="AO57" s="33"/>
      <c r="AP57" s="33" t="e">
        <f>AO57-(AQ57*AN57)</f>
        <v>#DIV/0!</v>
      </c>
      <c r="AQ57" s="48" t="e">
        <f>ROUND(AO57/AN57,8)</f>
        <v>#DIV/0!</v>
      </c>
      <c r="AR57" s="22"/>
      <c r="AS57" s="95"/>
      <c r="AT57" s="33" t="e">
        <f>AS57-(AU57*AR57)</f>
        <v>#DIV/0!</v>
      </c>
      <c r="AU57" s="48" t="e">
        <f>ROUND(AS57/AR57,8)</f>
        <v>#DIV/0!</v>
      </c>
      <c r="AV57" s="22"/>
      <c r="AW57" s="95"/>
      <c r="AX57" s="33" t="e">
        <f>AW57-(AY57*AV57)</f>
        <v>#DIV/0!</v>
      </c>
      <c r="AY57" s="48" t="e">
        <f>ROUND(AW57/AV57,8)</f>
        <v>#DIV/0!</v>
      </c>
      <c r="AZ57" s="55"/>
      <c r="BA57" s="74"/>
      <c r="BF57" s="119"/>
      <c r="BH57" s="139">
        <v>24</v>
      </c>
    </row>
    <row r="58" spans="1:60" x14ac:dyDescent="0.55000000000000004">
      <c r="A58" s="93">
        <v>2</v>
      </c>
      <c r="B58" s="94" t="s">
        <v>90</v>
      </c>
      <c r="C58" s="99" t="s">
        <v>87</v>
      </c>
      <c r="D58" s="22">
        <v>2411</v>
      </c>
      <c r="E58" s="33">
        <v>10668.14</v>
      </c>
      <c r="F58" s="33">
        <f>E58-(G58*D58)</f>
        <v>8.9999957708641887E-7</v>
      </c>
      <c r="G58" s="48">
        <f>ROUND(E58/D58,8)</f>
        <v>4.4247781000000002</v>
      </c>
      <c r="H58" s="22">
        <v>3174</v>
      </c>
      <c r="I58" s="33">
        <v>13938.5</v>
      </c>
      <c r="J58" s="33">
        <f>I58-(K58*H58)</f>
        <v>-7.1199992817128077E-6</v>
      </c>
      <c r="K58" s="48">
        <f>ROUND(I58/H58,8)</f>
        <v>4.3914618799999996</v>
      </c>
      <c r="L58" s="22">
        <v>3470</v>
      </c>
      <c r="M58" s="33">
        <v>15207.21</v>
      </c>
      <c r="N58" s="33">
        <f>M58-(O58*L58)</f>
        <v>-6.9000016083009541E-6</v>
      </c>
      <c r="O58" s="48">
        <f>ROUND(M58/L58,8)</f>
        <v>4.3824812700000004</v>
      </c>
      <c r="P58" s="22">
        <v>3097</v>
      </c>
      <c r="Q58" s="33">
        <v>13608.47</v>
      </c>
      <c r="R58" s="33">
        <f>Q58-(S58*P58)</f>
        <v>-2.890001269406639E-6</v>
      </c>
      <c r="S58" s="48">
        <f>ROUND(Q58/P58,8)</f>
        <v>4.3940813700000003</v>
      </c>
      <c r="T58" s="22">
        <v>5326</v>
      </c>
      <c r="U58" s="33">
        <v>23533.43</v>
      </c>
      <c r="V58" s="33">
        <f>U58-(W58*T58)</f>
        <v>7.0599999162368476E-6</v>
      </c>
      <c r="W58" s="48">
        <f>ROUND(U58/T58,8)</f>
        <v>4.4185936899999998</v>
      </c>
      <c r="X58" s="22">
        <v>3601</v>
      </c>
      <c r="Y58" s="33">
        <v>16019.59</v>
      </c>
      <c r="Z58" s="33">
        <f>Y58-(AA58*X58)</f>
        <v>1.7630000002100132E-5</v>
      </c>
      <c r="AA58" s="48">
        <f>ROUND(Y58/X58,8)</f>
        <v>4.4486503700000002</v>
      </c>
      <c r="AB58" s="22">
        <v>8093</v>
      </c>
      <c r="AC58" s="33">
        <v>35586.089999999997</v>
      </c>
      <c r="AD58" s="33">
        <f>AC58-(AE58*AB58)</f>
        <v>-3.385000309208408E-5</v>
      </c>
      <c r="AE58" s="48">
        <f>ROUND(AC58/AB58,8)</f>
        <v>4.3971444499999999</v>
      </c>
      <c r="AF58" s="22"/>
      <c r="AG58" s="33"/>
      <c r="AH58" s="33" t="e">
        <f>AG58-(AI58*AF58)</f>
        <v>#DIV/0!</v>
      </c>
      <c r="AI58" s="48" t="e">
        <f>ROUND(AG58/AF58,8)</f>
        <v>#DIV/0!</v>
      </c>
      <c r="AJ58" s="22"/>
      <c r="AK58" s="33"/>
      <c r="AL58" s="33" t="e">
        <f>AK58-(AM58*AJ58)</f>
        <v>#DIV/0!</v>
      </c>
      <c r="AM58" s="48" t="e">
        <f>ROUND(AK58/AJ58,8)</f>
        <v>#DIV/0!</v>
      </c>
      <c r="AN58" s="22"/>
      <c r="AO58" s="33"/>
      <c r="AP58" s="33" t="e">
        <f>AO58-(AQ58*AN58)</f>
        <v>#DIV/0!</v>
      </c>
      <c r="AQ58" s="48" t="e">
        <f>ROUND(AO58/AN58,8)</f>
        <v>#DIV/0!</v>
      </c>
      <c r="AR58" s="22"/>
      <c r="AS58" s="95"/>
      <c r="AT58" s="33" t="e">
        <f>AS58-(AU58*AR58)</f>
        <v>#DIV/0!</v>
      </c>
      <c r="AU58" s="48" t="e">
        <f>ROUND(AS58/AR58,8)</f>
        <v>#DIV/0!</v>
      </c>
      <c r="AV58" s="22"/>
      <c r="AW58" s="95"/>
      <c r="AX58" s="33" t="e">
        <f>AW58-(AY58*AV58)</f>
        <v>#DIV/0!</v>
      </c>
      <c r="AY58" s="48" t="e">
        <f>ROUND(AW58/AV58,8)</f>
        <v>#DIV/0!</v>
      </c>
      <c r="AZ58" s="55"/>
      <c r="BA58" s="74"/>
      <c r="BF58" s="119"/>
      <c r="BH58" s="139">
        <v>25</v>
      </c>
    </row>
    <row r="59" spans="1:60" x14ac:dyDescent="0.55000000000000004">
      <c r="A59" s="93">
        <v>3</v>
      </c>
      <c r="B59" s="94" t="s">
        <v>92</v>
      </c>
      <c r="C59" s="120" t="s">
        <v>89</v>
      </c>
      <c r="D59" s="22">
        <v>25.7</v>
      </c>
      <c r="E59" s="33">
        <v>444.25</v>
      </c>
      <c r="F59" s="33">
        <f>E59-(G59*D59)</f>
        <v>-5.3999997362552676E-8</v>
      </c>
      <c r="G59" s="48">
        <f>ROUND(E59/D59,8)</f>
        <v>17.285992220000001</v>
      </c>
      <c r="H59" s="22">
        <v>35.200000000000003</v>
      </c>
      <c r="I59" s="33">
        <v>484.97</v>
      </c>
      <c r="J59" s="33">
        <f>I59-(K59*H59)</f>
        <v>-6.4000005295383744E-8</v>
      </c>
      <c r="K59" s="48">
        <f>ROUND(I59/H59,8)</f>
        <v>13.777556819999999</v>
      </c>
      <c r="L59" s="22">
        <v>37.6</v>
      </c>
      <c r="M59" s="33">
        <v>495.25</v>
      </c>
      <c r="N59" s="33">
        <f>M59-(O59*L59)</f>
        <v>1.1999998150713509E-7</v>
      </c>
      <c r="O59" s="48">
        <f>ROUND(M59/L59,8)</f>
        <v>13.17154255</v>
      </c>
      <c r="P59" s="22">
        <v>46</v>
      </c>
      <c r="Q59" s="33">
        <v>531.27</v>
      </c>
      <c r="R59" s="33">
        <f>Q59-(S59*P59)</f>
        <v>-1.800000291041215E-7</v>
      </c>
      <c r="S59" s="48">
        <f>ROUND(Q59/P59,8)</f>
        <v>11.54934783</v>
      </c>
      <c r="T59" s="22">
        <v>53.9</v>
      </c>
      <c r="U59" s="33">
        <v>568.89</v>
      </c>
      <c r="V59" s="33">
        <f>U59-(W59*T59)</f>
        <v>2.4499991013726685E-7</v>
      </c>
      <c r="W59" s="48">
        <f>ROUND(U59/T59,8)</f>
        <v>10.554545450000001</v>
      </c>
      <c r="X59" s="22">
        <v>50.3</v>
      </c>
      <c r="Y59" s="33">
        <v>553.20000000000005</v>
      </c>
      <c r="Z59" s="33">
        <f>Y59-(AA59*X59)</f>
        <v>-7.8999960351211485E-8</v>
      </c>
      <c r="AA59" s="48">
        <f>ROUND(Y59/X59,8)</f>
        <v>10.998011930000001</v>
      </c>
      <c r="AB59" s="22">
        <v>47</v>
      </c>
      <c r="AC59" s="33">
        <v>538.82000000000005</v>
      </c>
      <c r="AD59" s="33">
        <f>AC59-(AE59*AB59)</f>
        <v>-3.9999918044486549E-8</v>
      </c>
      <c r="AE59" s="48">
        <f>ROUND(AC59/AB59,8)</f>
        <v>11.464255319999999</v>
      </c>
      <c r="AF59" s="22">
        <v>46.1</v>
      </c>
      <c r="AG59" s="33">
        <v>534.89</v>
      </c>
      <c r="AH59" s="33">
        <f>AG59-(AI59*AF59)</f>
        <v>-1.5600005554006202E-7</v>
      </c>
      <c r="AI59" s="48">
        <f>ROUND(AG59/AF59,8)</f>
        <v>11.60281996</v>
      </c>
      <c r="AJ59" s="22"/>
      <c r="AK59" s="33"/>
      <c r="AL59" s="33" t="e">
        <f>AK59-(AM59*AJ59)</f>
        <v>#DIV/0!</v>
      </c>
      <c r="AM59" s="48" t="e">
        <f>ROUND(AK59/AJ59,8)</f>
        <v>#DIV/0!</v>
      </c>
      <c r="AN59" s="22"/>
      <c r="AO59" s="33"/>
      <c r="AP59" s="33" t="e">
        <f>AO59-(AQ59*AN59)</f>
        <v>#DIV/0!</v>
      </c>
      <c r="AQ59" s="48" t="e">
        <f>ROUND(AO59/AN59,8)</f>
        <v>#DIV/0!</v>
      </c>
      <c r="AR59" s="22"/>
      <c r="AS59" s="95"/>
      <c r="AT59" s="33" t="e">
        <f>AS59-(AU59*AR59)</f>
        <v>#DIV/0!</v>
      </c>
      <c r="AU59" s="48" t="e">
        <f>ROUND(AS59/AR59,8)</f>
        <v>#DIV/0!</v>
      </c>
      <c r="AV59" s="22"/>
      <c r="AW59" s="95"/>
      <c r="AX59" s="33" t="e">
        <f>AW59-(AY59*AV59)</f>
        <v>#DIV/0!</v>
      </c>
      <c r="AY59" s="48" t="e">
        <f>ROUND(AW59/AV59,8)</f>
        <v>#DIV/0!</v>
      </c>
      <c r="AZ59" s="55"/>
      <c r="BA59" s="74"/>
      <c r="BF59" s="119"/>
      <c r="BH59" s="139">
        <v>26</v>
      </c>
    </row>
    <row r="60" spans="1:60" x14ac:dyDescent="0.55000000000000004">
      <c r="A60" s="24" t="s">
        <v>5</v>
      </c>
      <c r="B60" s="25"/>
      <c r="C60" s="108"/>
      <c r="D60" s="30">
        <f>SUM(D57:D59)</f>
        <v>2503.6999999999998</v>
      </c>
      <c r="E60" s="30">
        <f>SUM(E57:E59)</f>
        <v>11733.66</v>
      </c>
      <c r="F60" s="40"/>
      <c r="G60" s="49" t="s">
        <v>42</v>
      </c>
      <c r="H60" s="30">
        <f>SUM(H57:H59)</f>
        <v>3572.2</v>
      </c>
      <c r="I60" s="30">
        <f>SUM(I57:I59)</f>
        <v>16313.449999999999</v>
      </c>
      <c r="J60" s="40"/>
      <c r="K60" s="49" t="s">
        <v>42</v>
      </c>
      <c r="L60" s="30">
        <f>SUM(L57:L59)</f>
        <v>4102.6000000000004</v>
      </c>
      <c r="M60" s="30">
        <f>SUM(M57:M59)</f>
        <v>18586.849999999999</v>
      </c>
      <c r="N60" s="40"/>
      <c r="O60" s="49" t="s">
        <v>42</v>
      </c>
      <c r="P60" s="30">
        <f>SUM(P57:P59)</f>
        <v>4036</v>
      </c>
      <c r="Q60" s="30">
        <f>SUM(Q57:Q59)</f>
        <v>18301.420000000002</v>
      </c>
      <c r="R60" s="40"/>
      <c r="S60" s="49" t="s">
        <v>42</v>
      </c>
      <c r="T60" s="30">
        <f>SUM(T57:T59)</f>
        <v>6268.9</v>
      </c>
      <c r="U60" s="30">
        <f>SUM(U57:U59)</f>
        <v>28308.78</v>
      </c>
      <c r="V60" s="40"/>
      <c r="W60" s="49" t="s">
        <v>42</v>
      </c>
      <c r="X60" s="30">
        <f>SUM(X57:X59)</f>
        <v>4556.3</v>
      </c>
      <c r="Y60" s="30">
        <f>SUM(Y57:Y59)</f>
        <v>20848.939999999999</v>
      </c>
      <c r="Z60" s="40"/>
      <c r="AA60" s="49" t="s">
        <v>42</v>
      </c>
      <c r="AB60" s="30">
        <f>SUM(AB57:AB59)</f>
        <v>8867</v>
      </c>
      <c r="AC60" s="30">
        <f>SUM(AC57:AC59)</f>
        <v>39625.71</v>
      </c>
      <c r="AD60" s="40"/>
      <c r="AE60" s="49" t="s">
        <v>42</v>
      </c>
      <c r="AF60" s="30">
        <f>SUM(AF57:AF59)</f>
        <v>887.1</v>
      </c>
      <c r="AG60" s="30">
        <f>SUM(AG57:AG59)</f>
        <v>4532.2700000000004</v>
      </c>
      <c r="AH60" s="40"/>
      <c r="AI60" s="49" t="s">
        <v>42</v>
      </c>
      <c r="AJ60" s="30">
        <f>SUM(AJ57:AJ59)</f>
        <v>0</v>
      </c>
      <c r="AK60" s="30">
        <f>SUM(AK57:AK59)</f>
        <v>0</v>
      </c>
      <c r="AL60" s="40"/>
      <c r="AM60" s="49" t="s">
        <v>42</v>
      </c>
      <c r="AN60" s="30">
        <f>SUM(AN57:AN59)</f>
        <v>0</v>
      </c>
      <c r="AO60" s="30">
        <f>SUM(AO57:AO59)</f>
        <v>0</v>
      </c>
      <c r="AP60" s="40"/>
      <c r="AQ60" s="49" t="s">
        <v>42</v>
      </c>
      <c r="AR60" s="30">
        <f>SUM(AR53:AR59)</f>
        <v>0</v>
      </c>
      <c r="AS60" s="31">
        <f>SUM(AS53:AS59)</f>
        <v>0</v>
      </c>
      <c r="AT60" s="40"/>
      <c r="AU60" s="49" t="s">
        <v>42</v>
      </c>
      <c r="AV60" s="30">
        <f>SUM(AV53:AV59)</f>
        <v>0</v>
      </c>
      <c r="AW60" s="31">
        <f>SUM(AW53:AW59)</f>
        <v>0</v>
      </c>
      <c r="AX60" s="40"/>
      <c r="AY60" s="49" t="s">
        <v>42</v>
      </c>
      <c r="AZ60" s="32">
        <f>AV60+AR60+AN60+AJ60+AF60+AB60+X60+AB60+P60+L60+H60+D60</f>
        <v>37391.899999999994</v>
      </c>
      <c r="BA60" s="31">
        <f>AW60+AS60+AO60+AK60+AG60+AC60+Y60+U60+Q60+M60+I60+E60</f>
        <v>158251.08000000002</v>
      </c>
      <c r="BB60" s="56">
        <f>AJ60+AF60+AB60+X60+AB60+P60+L60+H60+D60</f>
        <v>37391.899999999994</v>
      </c>
      <c r="BC60" s="57">
        <f>AK60+AG60+AC60+Y60+U60+Q60+M60+I60+E60</f>
        <v>158251.08000000002</v>
      </c>
      <c r="BD60" s="56">
        <f>AV60+AR60+AN60</f>
        <v>0</v>
      </c>
      <c r="BE60" s="73">
        <f>AW60+AS60+AO60</f>
        <v>0</v>
      </c>
      <c r="BF60" s="138">
        <f>(BD60+BB60)-AZ60</f>
        <v>0</v>
      </c>
      <c r="BG60" s="80">
        <f>(BE60+BC60)-BA60</f>
        <v>0</v>
      </c>
    </row>
  </sheetData>
  <autoFilter ref="A3:M3"/>
  <mergeCells count="1">
    <mergeCell ref="L20:AY20"/>
  </mergeCells>
  <pageMargins left="0.55118110236220474" right="0.15748031496062992" top="0.59055118110236227" bottom="1.5748031496062993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colBreaks count="2" manualBreakCount="2">
    <brk id="35" max="132" man="1"/>
    <brk id="5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tabSelected="1" view="pageBreakPreview" topLeftCell="B1" zoomScaleNormal="100" zoomScaleSheetLayoutView="100" workbookViewId="0">
      <selection activeCell="P16" sqref="P16"/>
    </sheetView>
  </sheetViews>
  <sheetFormatPr defaultRowHeight="19.8" x14ac:dyDescent="0.5"/>
  <cols>
    <col min="1" max="1" width="0" style="61" hidden="1" customWidth="1"/>
    <col min="2" max="2" width="9" style="62" customWidth="1"/>
    <col min="3" max="4" width="12.77734375" style="62" customWidth="1"/>
    <col min="5" max="12" width="10.77734375" style="61" customWidth="1"/>
    <col min="13" max="16384" width="8.88671875" style="61"/>
  </cols>
  <sheetData>
    <row r="2" spans="2:4" x14ac:dyDescent="0.5">
      <c r="B2" s="63" t="s">
        <v>46</v>
      </c>
      <c r="C2" s="64" t="s">
        <v>6</v>
      </c>
      <c r="D2" s="65"/>
    </row>
    <row r="3" spans="2:4" x14ac:dyDescent="0.5">
      <c r="B3" s="66"/>
      <c r="C3" s="64" t="s">
        <v>7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'2568-บิลค่าไฟฟ้า'!D5</f>
        <v>621643</v>
      </c>
      <c r="D5" s="69">
        <f>'2569-บิลค่าไฟฟ้า'!D5</f>
        <v>662720.31000000006</v>
      </c>
    </row>
    <row r="6" spans="2:4" x14ac:dyDescent="0.5">
      <c r="B6" s="68" t="s">
        <v>55</v>
      </c>
      <c r="C6" s="69">
        <f>'2568-บิลค่าไฟฟ้า'!H5</f>
        <v>723443</v>
      </c>
      <c r="D6" s="69">
        <f>'2569-บิลค่าไฟฟ้า'!H5</f>
        <v>784824.81</v>
      </c>
    </row>
    <row r="7" spans="2:4" x14ac:dyDescent="0.5">
      <c r="B7" s="68" t="s">
        <v>56</v>
      </c>
      <c r="C7" s="69">
        <f>'2568-บิลค่าไฟฟ้า'!L5</f>
        <v>854947</v>
      </c>
      <c r="D7" s="69">
        <f>'2569-บิลค่าไฟฟ้า'!L5</f>
        <v>760511.41</v>
      </c>
    </row>
    <row r="8" spans="2:4" x14ac:dyDescent="0.5">
      <c r="B8" s="68" t="s">
        <v>57</v>
      </c>
      <c r="C8" s="69">
        <f>'2568-บิลค่าไฟฟ้า'!P5</f>
        <v>713467</v>
      </c>
      <c r="D8" s="69">
        <f>'2569-บิลค่าไฟฟ้า'!P5</f>
        <v>670856.01</v>
      </c>
    </row>
    <row r="9" spans="2:4" x14ac:dyDescent="0.5">
      <c r="B9" s="68" t="s">
        <v>58</v>
      </c>
      <c r="C9" s="69">
        <f>'2568-บิลค่าไฟฟ้า'!T5</f>
        <v>703971.99</v>
      </c>
      <c r="D9" s="69">
        <f>'2569-บิลค่าไฟฟ้า'!T5</f>
        <v>709237.1</v>
      </c>
    </row>
    <row r="10" spans="2:4" x14ac:dyDescent="0.5">
      <c r="B10" s="68" t="s">
        <v>59</v>
      </c>
      <c r="C10" s="69">
        <f>'2568-บิลค่าไฟฟ้า'!X5</f>
        <v>897765</v>
      </c>
      <c r="D10" s="69">
        <f>'2569-บิลค่าไฟฟ้า'!X5</f>
        <v>811905.7</v>
      </c>
    </row>
    <row r="11" spans="2:4" x14ac:dyDescent="0.5">
      <c r="B11" s="68" t="s">
        <v>60</v>
      </c>
      <c r="C11" s="69">
        <f>'2568-บิลค่าไฟฟ้า'!AB5</f>
        <v>1065556.5</v>
      </c>
      <c r="D11" s="69">
        <f>'2569-บิลค่าไฟฟ้า'!AB5</f>
        <v>1004451</v>
      </c>
    </row>
    <row r="12" spans="2:4" x14ac:dyDescent="0.5">
      <c r="B12" s="68" t="s">
        <v>61</v>
      </c>
      <c r="C12" s="69">
        <f>'2568-บิลค่าไฟฟ้า'!AF5</f>
        <v>1058378.5</v>
      </c>
      <c r="D12" s="69">
        <f>'2569-บิลค่าไฟฟ้า'!AF5</f>
        <v>1079791.8999999999</v>
      </c>
    </row>
    <row r="13" spans="2:4" x14ac:dyDescent="0.5">
      <c r="B13" s="68" t="s">
        <v>62</v>
      </c>
      <c r="C13" s="69">
        <f>'2568-บิลค่าไฟฟ้า'!AJ5</f>
        <v>1078213</v>
      </c>
      <c r="D13" s="69">
        <f>'2569-บิลค่าไฟฟ้า'!AJ5</f>
        <v>0</v>
      </c>
    </row>
    <row r="14" spans="2:4" x14ac:dyDescent="0.5">
      <c r="B14" s="68" t="s">
        <v>63</v>
      </c>
      <c r="C14" s="69">
        <f>'2568-บิลค่าไฟฟ้า'!AN5</f>
        <v>928769</v>
      </c>
      <c r="D14" s="69">
        <f>'2569-บิลค่าไฟฟ้า'!AN5</f>
        <v>0</v>
      </c>
    </row>
    <row r="15" spans="2:4" x14ac:dyDescent="0.5">
      <c r="B15" s="68" t="s">
        <v>64</v>
      </c>
      <c r="C15" s="69">
        <f>'2568-บิลค่าไฟฟ้า'!AR5</f>
        <v>699110.6</v>
      </c>
      <c r="D15" s="69">
        <f>'2569-บิลค่าไฟฟ้า'!AR5</f>
        <v>0</v>
      </c>
    </row>
    <row r="16" spans="2:4" x14ac:dyDescent="0.5">
      <c r="B16" s="68" t="s">
        <v>65</v>
      </c>
      <c r="C16" s="69">
        <f>'2568-บิลค่าไฟฟ้า'!AV5</f>
        <v>660682.1</v>
      </c>
      <c r="D16" s="69">
        <f>'2569-บิลค่าไฟฟ้า'!AV5</f>
        <v>0</v>
      </c>
    </row>
    <row r="28" spans="2:4" x14ac:dyDescent="0.5">
      <c r="B28" s="63" t="s">
        <v>46</v>
      </c>
      <c r="C28" s="64" t="s">
        <v>6</v>
      </c>
      <c r="D28" s="65"/>
    </row>
    <row r="29" spans="2:4" x14ac:dyDescent="0.5">
      <c r="B29" s="66"/>
      <c r="C29" s="64" t="s">
        <v>7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'2568-บิลค่าไฟฟ้า'!E5</f>
        <v>2608168.0499999998</v>
      </c>
      <c r="D31" s="69">
        <f>'2569-บิลค่าไฟฟ้า'!E5</f>
        <v>2594110.27</v>
      </c>
    </row>
    <row r="32" spans="2:4" x14ac:dyDescent="0.5">
      <c r="B32" s="68" t="s">
        <v>55</v>
      </c>
      <c r="C32" s="69">
        <f>'2568-บิลค่าไฟฟ้า'!I5</f>
        <v>3143026.74</v>
      </c>
      <c r="D32" s="69">
        <f>'2569-บิลค่าไฟฟ้า'!I5</f>
        <v>3218927.01</v>
      </c>
    </row>
    <row r="33" spans="2:4" x14ac:dyDescent="0.5">
      <c r="B33" s="68" t="s">
        <v>56</v>
      </c>
      <c r="C33" s="69">
        <f>'2568-บิลค่าไฟฟ้า'!M5</f>
        <v>3673806.97</v>
      </c>
      <c r="D33" s="69">
        <f>'2569-บิลค่าไฟฟ้า'!M5</f>
        <v>3039870.77</v>
      </c>
    </row>
    <row r="34" spans="2:4" x14ac:dyDescent="0.5">
      <c r="B34" s="68" t="s">
        <v>57</v>
      </c>
      <c r="C34" s="69">
        <f>'2568-บิลค่าไฟฟ้า'!Q5</f>
        <v>3142174.05</v>
      </c>
      <c r="D34" s="69">
        <f>'2569-บิลค่าไฟฟ้า'!Q5</f>
        <v>2723683.62</v>
      </c>
    </row>
    <row r="35" spans="2:4" x14ac:dyDescent="0.5">
      <c r="B35" s="68" t="s">
        <v>58</v>
      </c>
      <c r="C35" s="69">
        <f>'2568-บิลค่าไฟฟ้า'!U5</f>
        <v>2899419.45</v>
      </c>
      <c r="D35" s="69">
        <f>'2569-บิลค่าไฟฟ้า'!U5</f>
        <v>2846769.8</v>
      </c>
    </row>
    <row r="36" spans="2:4" x14ac:dyDescent="0.5">
      <c r="B36" s="68" t="s">
        <v>59</v>
      </c>
      <c r="C36" s="69">
        <f>'2568-บิลค่าไฟฟ้า'!Y5</f>
        <v>3748635.91</v>
      </c>
      <c r="D36" s="69">
        <f>'2569-บิลค่าไฟฟ้า'!Y5</f>
        <v>3410218.39</v>
      </c>
    </row>
    <row r="37" spans="2:4" x14ac:dyDescent="0.5">
      <c r="B37" s="68" t="s">
        <v>60</v>
      </c>
      <c r="C37" s="69">
        <f>'2568-บิลค่าไฟฟ้า'!AC5</f>
        <v>4495970.6500000004</v>
      </c>
      <c r="D37" s="69">
        <f>'2569-บิลค่าไฟฟ้า'!AC5</f>
        <v>4164476.81</v>
      </c>
    </row>
    <row r="38" spans="2:4" x14ac:dyDescent="0.5">
      <c r="B38" s="68" t="s">
        <v>61</v>
      </c>
      <c r="C38" s="69">
        <f>'2568-บิลค่าไฟฟ้า'!AG5</f>
        <v>4389811.29</v>
      </c>
      <c r="D38" s="69">
        <f>'2569-บิลค่าไฟฟ้า'!AG5</f>
        <v>4433389.8</v>
      </c>
    </row>
    <row r="39" spans="2:4" x14ac:dyDescent="0.5">
      <c r="B39" s="68" t="s">
        <v>62</v>
      </c>
      <c r="C39" s="69">
        <f>'2568-บิลค่าไฟฟ้า'!AK5</f>
        <v>4521903.2</v>
      </c>
      <c r="D39" s="69">
        <f>'2569-บิลค่าไฟฟ้า'!AK5</f>
        <v>0</v>
      </c>
    </row>
    <row r="40" spans="2:4" x14ac:dyDescent="0.5">
      <c r="B40" s="68" t="s">
        <v>63</v>
      </c>
      <c r="C40" s="69">
        <f>'2568-บิลค่าไฟฟ้า'!AO5</f>
        <v>3849488.37</v>
      </c>
      <c r="D40" s="69">
        <f>'2569-บิลค่าไฟฟ้า'!AO5</f>
        <v>0</v>
      </c>
    </row>
    <row r="41" spans="2:4" x14ac:dyDescent="0.5">
      <c r="B41" s="68" t="s">
        <v>64</v>
      </c>
      <c r="C41" s="69">
        <f>'2568-บิลค่าไฟฟ้า'!AS5</f>
        <v>2792408.92</v>
      </c>
      <c r="D41" s="69">
        <f>'2569-บิลค่าไฟฟ้า'!AS5</f>
        <v>0</v>
      </c>
    </row>
    <row r="42" spans="2:4" x14ac:dyDescent="0.5">
      <c r="B42" s="68" t="s">
        <v>65</v>
      </c>
      <c r="C42" s="69">
        <f>'2568-บิลค่าไฟฟ้า'!AW5</f>
        <v>2639317.15</v>
      </c>
      <c r="D42" s="69">
        <f>'2569-บิลค่าไฟฟ้า'!AW5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S10" sqref="S10"/>
    </sheetView>
  </sheetViews>
  <sheetFormatPr defaultRowHeight="19.8" x14ac:dyDescent="0.5"/>
  <cols>
    <col min="1" max="1" width="6.109375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8</v>
      </c>
      <c r="D2" s="65"/>
    </row>
    <row r="3" spans="2:4" x14ac:dyDescent="0.5">
      <c r="B3" s="66"/>
      <c r="C3" s="70" t="s">
        <v>9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'2568-บิลค่าไฟฟ้า'!D7</f>
        <v>47268.01</v>
      </c>
      <c r="D5" s="69">
        <f>'2569-บิลค่าไฟฟ้า'!D7</f>
        <v>44632</v>
      </c>
    </row>
    <row r="6" spans="2:4" x14ac:dyDescent="0.5">
      <c r="B6" s="68" t="s">
        <v>55</v>
      </c>
      <c r="C6" s="69">
        <f>'2568-บิลค่าไฟฟ้า'!H7</f>
        <v>53628</v>
      </c>
      <c r="D6" s="69">
        <f>'2569-บิลค่าไฟฟ้า'!H7</f>
        <v>54860.01</v>
      </c>
    </row>
    <row r="7" spans="2:4" x14ac:dyDescent="0.5">
      <c r="B7" s="68" t="s">
        <v>56</v>
      </c>
      <c r="C7" s="69">
        <f>'2568-บิลค่าไฟฟ้า'!L7</f>
        <v>70820</v>
      </c>
      <c r="D7" s="69">
        <f>'2569-บิลค่าไฟฟ้า'!L7</f>
        <v>56488</v>
      </c>
    </row>
    <row r="8" spans="2:4" x14ac:dyDescent="0.5">
      <c r="B8" s="68" t="s">
        <v>57</v>
      </c>
      <c r="C8" s="69">
        <f>'2568-บิลค่าไฟฟ้า'!P7</f>
        <v>65476</v>
      </c>
      <c r="D8" s="69">
        <f>'2569-บิลค่าไฟฟ้า'!P7</f>
        <v>61940.01</v>
      </c>
    </row>
    <row r="9" spans="2:4" x14ac:dyDescent="0.5">
      <c r="B9" s="68" t="s">
        <v>58</v>
      </c>
      <c r="C9" s="69">
        <f>'2568-บิลค่าไฟฟ้า'!T7</f>
        <v>54860.01</v>
      </c>
      <c r="D9" s="69">
        <f>'2569-บิลค่าไฟฟ้า'!T7</f>
        <v>69448</v>
      </c>
    </row>
    <row r="10" spans="2:4" x14ac:dyDescent="0.5">
      <c r="B10" s="68" t="s">
        <v>59</v>
      </c>
      <c r="C10" s="69">
        <f>'2568-บิลค่าไฟฟ้า'!X7</f>
        <v>50527.99</v>
      </c>
      <c r="D10" s="69">
        <f>'2569-บิลค่าไฟฟ้า'!X7</f>
        <v>55484</v>
      </c>
    </row>
    <row r="11" spans="2:4" x14ac:dyDescent="0.5">
      <c r="B11" s="68" t="s">
        <v>60</v>
      </c>
      <c r="C11" s="69">
        <f>'2568-บิลค่าไฟฟ้า'!AB7</f>
        <v>59984.01</v>
      </c>
      <c r="D11" s="69">
        <f>'2569-บิลค่าไฟฟ้า'!AB7</f>
        <v>60036</v>
      </c>
    </row>
    <row r="12" spans="2:4" x14ac:dyDescent="0.5">
      <c r="B12" s="68" t="s">
        <v>61</v>
      </c>
      <c r="C12" s="69">
        <f>'2568-บิลค่าไฟฟ้า'!AF7</f>
        <v>54847.99</v>
      </c>
      <c r="D12" s="69">
        <f>'2569-บิลค่าไฟฟ้า'!AF7</f>
        <v>48792</v>
      </c>
    </row>
    <row r="13" spans="2:4" x14ac:dyDescent="0.5">
      <c r="B13" s="68" t="s">
        <v>62</v>
      </c>
      <c r="C13" s="69">
        <f>'2568-บิลค่าไฟฟ้า'!AJ7</f>
        <v>59884</v>
      </c>
      <c r="D13" s="69">
        <f>'2569-บิลค่าไฟฟ้า'!AJ7</f>
        <v>0</v>
      </c>
    </row>
    <row r="14" spans="2:4" x14ac:dyDescent="0.5">
      <c r="B14" s="68" t="s">
        <v>63</v>
      </c>
      <c r="C14" s="69">
        <f>'2568-บิลค่าไฟฟ้า'!AN7</f>
        <v>51100</v>
      </c>
      <c r="D14" s="69">
        <f>'2569-บิลค่าไฟฟ้า'!AN7</f>
        <v>0</v>
      </c>
    </row>
    <row r="15" spans="2:4" x14ac:dyDescent="0.5">
      <c r="B15" s="68" t="s">
        <v>64</v>
      </c>
      <c r="C15" s="69">
        <f>'2568-บิลค่าไฟฟ้า'!AR7</f>
        <v>40088</v>
      </c>
      <c r="D15" s="69">
        <f>'2569-บิลค่าไฟฟ้า'!AR7</f>
        <v>0</v>
      </c>
    </row>
    <row r="16" spans="2:4" x14ac:dyDescent="0.5">
      <c r="B16" s="68" t="s">
        <v>65</v>
      </c>
      <c r="C16" s="69">
        <f>'2568-บิลค่าไฟฟ้า'!AV7</f>
        <v>39628.01</v>
      </c>
      <c r="D16" s="69">
        <f>'2569-บิลค่าไฟฟ้า'!AV7</f>
        <v>0</v>
      </c>
    </row>
    <row r="28" spans="2:4" x14ac:dyDescent="0.5">
      <c r="B28" s="63" t="s">
        <v>46</v>
      </c>
      <c r="C28" s="64" t="s">
        <v>8</v>
      </c>
      <c r="D28" s="65"/>
    </row>
    <row r="29" spans="2:4" x14ac:dyDescent="0.5">
      <c r="B29" s="66"/>
      <c r="C29" s="70" t="s">
        <v>9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'2568-บิลค่าไฟฟ้า'!E7</f>
        <v>208113.87</v>
      </c>
      <c r="D31" s="69">
        <f>'2569-บิลค่าไฟฟ้า'!E7</f>
        <v>188362.59</v>
      </c>
    </row>
    <row r="32" spans="2:4" x14ac:dyDescent="0.5">
      <c r="B32" s="68" t="s">
        <v>55</v>
      </c>
      <c r="C32" s="69">
        <f>'2568-บิลค่าไฟฟ้า'!I7</f>
        <v>241001.73</v>
      </c>
      <c r="D32" s="69">
        <f>'2569-บิลค่าไฟฟ้า'!I7</f>
        <v>231305.27</v>
      </c>
    </row>
    <row r="33" spans="2:4" x14ac:dyDescent="0.5">
      <c r="B33" s="68" t="s">
        <v>56</v>
      </c>
      <c r="C33" s="69">
        <f>'2568-บิลค่าไฟฟ้า'!M7</f>
        <v>319021.92</v>
      </c>
      <c r="D33" s="69">
        <f>'2569-บิลค่าไฟฟ้า'!M7</f>
        <v>239054.99</v>
      </c>
    </row>
    <row r="34" spans="2:4" x14ac:dyDescent="0.5">
      <c r="B34" s="68" t="s">
        <v>57</v>
      </c>
      <c r="C34" s="69">
        <f>'2568-บิลค่าไฟฟ้า'!Q7</f>
        <v>290323.83</v>
      </c>
      <c r="D34" s="69">
        <f>'2569-บิลค่าไฟฟ้า'!Q7</f>
        <v>252408.12</v>
      </c>
    </row>
    <row r="35" spans="2:4" x14ac:dyDescent="0.5">
      <c r="B35" s="68" t="s">
        <v>58</v>
      </c>
      <c r="C35" s="69">
        <f>'2568-บิลค่าไฟฟ้า'!U7</f>
        <v>235726.16</v>
      </c>
      <c r="D35" s="69">
        <f>'2569-บิลค่าไฟฟ้า'!U7</f>
        <v>294991.46000000002</v>
      </c>
    </row>
    <row r="36" spans="2:4" x14ac:dyDescent="0.5">
      <c r="B36" s="68" t="s">
        <v>59</v>
      </c>
      <c r="C36" s="69">
        <f>'2568-บิลค่าไฟฟ้า'!Y7</f>
        <v>215174.85</v>
      </c>
      <c r="D36" s="69">
        <f>'2569-บิลค่าไฟฟ้า'!Y7</f>
        <v>15284.81</v>
      </c>
    </row>
    <row r="37" spans="2:4" x14ac:dyDescent="0.5">
      <c r="B37" s="68" t="s">
        <v>60</v>
      </c>
      <c r="C37" s="69">
        <f>'2568-บิลค่าไฟฟ้า'!AC7</f>
        <v>247528.69</v>
      </c>
      <c r="D37" s="69">
        <f>'2569-บิลค่าไฟฟ้า'!AC7</f>
        <v>249478.08</v>
      </c>
    </row>
    <row r="38" spans="2:4" x14ac:dyDescent="0.5">
      <c r="B38" s="68" t="s">
        <v>61</v>
      </c>
      <c r="C38" s="69">
        <f>'2568-บิลค่าไฟฟ้า'!AG7</f>
        <v>235210.89</v>
      </c>
      <c r="D38" s="69">
        <f>'2569-บิลค่าไฟฟ้า'!AG7</f>
        <v>203507.85</v>
      </c>
    </row>
    <row r="39" spans="2:4" x14ac:dyDescent="0.5">
      <c r="B39" s="68" t="s">
        <v>62</v>
      </c>
      <c r="C39" s="69">
        <f>'2568-บิลค่าไฟฟ้า'!AK7</f>
        <v>251710.22</v>
      </c>
      <c r="D39" s="69">
        <f>'2569-บิลค่าไฟฟ้า'!AK7</f>
        <v>0</v>
      </c>
    </row>
    <row r="40" spans="2:4" x14ac:dyDescent="0.5">
      <c r="B40" s="68" t="s">
        <v>63</v>
      </c>
      <c r="C40" s="69">
        <f>'2568-บิลค่าไฟฟ้า'!AO7</f>
        <v>211628.95</v>
      </c>
      <c r="D40" s="69">
        <f>'2569-บิลค่าไฟฟ้า'!AO7</f>
        <v>0</v>
      </c>
    </row>
    <row r="41" spans="2:4" x14ac:dyDescent="0.5">
      <c r="B41" s="68" t="s">
        <v>64</v>
      </c>
      <c r="C41" s="69">
        <f>'2568-บิลค่าไฟฟ้า'!AS7</f>
        <v>167800.01</v>
      </c>
      <c r="D41" s="69">
        <f>'2569-บิลค่าไฟฟ้า'!AS7</f>
        <v>0</v>
      </c>
    </row>
    <row r="42" spans="2:4" x14ac:dyDescent="0.5">
      <c r="B42" s="68" t="s">
        <v>65</v>
      </c>
      <c r="C42" s="69">
        <f>'2568-บิลค่าไฟฟ้า'!AW7</f>
        <v>163900.13</v>
      </c>
      <c r="D42" s="69">
        <f>'2569-บิลค่าไฟฟ้า'!AW7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R15" sqref="R15"/>
    </sheetView>
  </sheetViews>
  <sheetFormatPr defaultRowHeight="19.8" x14ac:dyDescent="0.5"/>
  <cols>
    <col min="1" max="1" width="6.109375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10</v>
      </c>
      <c r="D2" s="65"/>
    </row>
    <row r="3" spans="2:4" x14ac:dyDescent="0.5">
      <c r="B3" s="66"/>
      <c r="C3" s="70" t="s">
        <v>52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'2568-บิลค่าไฟฟ้า'!D9</f>
        <v>9220</v>
      </c>
      <c r="D5" s="69">
        <f>'2569-บิลค่าไฟฟ้า'!D9</f>
        <v>21680</v>
      </c>
    </row>
    <row r="6" spans="2:4" x14ac:dyDescent="0.5">
      <c r="B6" s="68" t="s">
        <v>55</v>
      </c>
      <c r="C6" s="69">
        <f>'2568-บิลค่าไฟฟ้า'!H9</f>
        <v>8760</v>
      </c>
      <c r="D6" s="69">
        <f>'2569-บิลค่าไฟฟ้า'!H9</f>
        <v>11480</v>
      </c>
    </row>
    <row r="7" spans="2:4" x14ac:dyDescent="0.5">
      <c r="B7" s="68" t="s">
        <v>56</v>
      </c>
      <c r="C7" s="69">
        <f>'2568-บิลค่าไฟฟ้า'!L9</f>
        <v>10620</v>
      </c>
      <c r="D7" s="69">
        <f>'2569-บิลค่าไฟฟ้า'!L9</f>
        <v>10140</v>
      </c>
    </row>
    <row r="8" spans="2:4" x14ac:dyDescent="0.5">
      <c r="B8" s="68" t="s">
        <v>57</v>
      </c>
      <c r="C8" s="69">
        <f>'2568-บิลค่าไฟฟ้า'!P9</f>
        <v>10340</v>
      </c>
      <c r="D8" s="69">
        <f>'2569-บิลค่าไฟฟ้า'!P9</f>
        <v>9400</v>
      </c>
    </row>
    <row r="9" spans="2:4" x14ac:dyDescent="0.5">
      <c r="B9" s="68" t="s">
        <v>58</v>
      </c>
      <c r="C9" s="69">
        <f>'2568-บิลค่าไฟฟ้า'!T9</f>
        <v>11280</v>
      </c>
      <c r="D9" s="69">
        <f>'2569-บิลค่าไฟฟ้า'!T9</f>
        <v>13420</v>
      </c>
    </row>
    <row r="10" spans="2:4" x14ac:dyDescent="0.5">
      <c r="B10" s="68" t="s">
        <v>59</v>
      </c>
      <c r="C10" s="69">
        <f>'2568-บิลค่าไฟฟ้า'!X9</f>
        <v>11520</v>
      </c>
      <c r="D10" s="69">
        <f>'2569-บิลค่าไฟฟ้า'!X9</f>
        <v>14560</v>
      </c>
    </row>
    <row r="11" spans="2:4" x14ac:dyDescent="0.5">
      <c r="B11" s="68" t="s">
        <v>60</v>
      </c>
      <c r="C11" s="69">
        <f>'2568-บิลค่าไฟฟ้า'!AB9</f>
        <v>15020</v>
      </c>
      <c r="D11" s="69">
        <f>'2569-บิลค่าไฟฟ้า'!AB9</f>
        <v>16200</v>
      </c>
    </row>
    <row r="12" spans="2:4" x14ac:dyDescent="0.5">
      <c r="B12" s="68" t="s">
        <v>61</v>
      </c>
      <c r="C12" s="69">
        <f>'2568-บิลค่าไฟฟ้า'!AF9</f>
        <v>13680</v>
      </c>
      <c r="D12" s="69">
        <f>'2569-บิลค่าไฟฟ้า'!AF9</f>
        <v>18260</v>
      </c>
    </row>
    <row r="13" spans="2:4" x14ac:dyDescent="0.5">
      <c r="B13" s="68" t="s">
        <v>62</v>
      </c>
      <c r="C13" s="69">
        <f>'2568-บิลค่าไฟฟ้า'!AJ9</f>
        <v>14400</v>
      </c>
      <c r="D13" s="69">
        <f>'2569-บิลค่าไฟฟ้า'!AJ9</f>
        <v>0</v>
      </c>
    </row>
    <row r="14" spans="2:4" x14ac:dyDescent="0.5">
      <c r="B14" s="68" t="s">
        <v>63</v>
      </c>
      <c r="C14" s="69">
        <f>'2568-บิลค่าไฟฟ้า'!AN9</f>
        <v>14320</v>
      </c>
      <c r="D14" s="69">
        <f>'2569-บิลค่าไฟฟ้า'!AN9</f>
        <v>0</v>
      </c>
    </row>
    <row r="15" spans="2:4" x14ac:dyDescent="0.5">
      <c r="B15" s="68" t="s">
        <v>64</v>
      </c>
      <c r="C15" s="69">
        <f>'2568-บิลค่าไฟฟ้า'!AR9</f>
        <v>13640</v>
      </c>
      <c r="D15" s="69">
        <f>'2569-บิลค่าไฟฟ้า'!AR9</f>
        <v>0</v>
      </c>
    </row>
    <row r="16" spans="2:4" x14ac:dyDescent="0.5">
      <c r="B16" s="68" t="s">
        <v>65</v>
      </c>
      <c r="C16" s="69">
        <f>'2568-บิลค่าไฟฟ้า'!AV9</f>
        <v>18800</v>
      </c>
      <c r="D16" s="69">
        <f>'2569-บิลค่าไฟฟ้า'!AV9</f>
        <v>0</v>
      </c>
    </row>
    <row r="28" spans="2:4" x14ac:dyDescent="0.5">
      <c r="B28" s="63" t="s">
        <v>46</v>
      </c>
      <c r="C28" s="64" t="s">
        <v>10</v>
      </c>
      <c r="D28" s="65"/>
    </row>
    <row r="29" spans="2:4" x14ac:dyDescent="0.5">
      <c r="B29" s="66"/>
      <c r="C29" s="70" t="s">
        <v>52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'2568-บิลค่าไฟฟ้า'!E9</f>
        <v>40019.97</v>
      </c>
      <c r="D31" s="69">
        <f>'2569-บิลค่าไฟฟ้า'!E9</f>
        <v>81019.039999999994</v>
      </c>
    </row>
    <row r="32" spans="2:4" x14ac:dyDescent="0.5">
      <c r="B32" s="68" t="s">
        <v>55</v>
      </c>
      <c r="C32" s="69">
        <f>'2568-บิลค่าไฟฟ้า'!I9</f>
        <v>38733.29</v>
      </c>
      <c r="D32" s="69">
        <f>'2569-บิลค่าไฟฟ้า'!I9</f>
        <v>50232.65</v>
      </c>
    </row>
    <row r="33" spans="2:4" x14ac:dyDescent="0.5">
      <c r="B33" s="68" t="s">
        <v>56</v>
      </c>
      <c r="C33" s="69">
        <f>'2568-บิลค่าไฟฟ้า'!M9</f>
        <v>46870.35</v>
      </c>
      <c r="D33" s="69">
        <f>'2569-บิลค่าไฟฟ้า'!M9</f>
        <v>43746.18</v>
      </c>
    </row>
    <row r="34" spans="2:4" x14ac:dyDescent="0.5">
      <c r="B34" s="68" t="s">
        <v>57</v>
      </c>
      <c r="C34" s="69">
        <f>'2568-บิลค่าไฟฟ้า'!Q9</f>
        <v>46649.1</v>
      </c>
      <c r="D34" s="69">
        <f>'2569-บิลค่าไฟฟ้า'!Q9</f>
        <v>40965.089999999997</v>
      </c>
    </row>
    <row r="35" spans="2:4" x14ac:dyDescent="0.5">
      <c r="B35" s="68" t="s">
        <v>58</v>
      </c>
      <c r="C35" s="69">
        <f>'2568-บิลค่าไฟฟ้า'!U9</f>
        <v>49903.72</v>
      </c>
      <c r="D35" s="69">
        <f>'2569-บิลค่าไฟฟ้า'!U9</f>
        <v>63117.77</v>
      </c>
    </row>
    <row r="36" spans="2:4" x14ac:dyDescent="0.5">
      <c r="B36" s="68" t="s">
        <v>59</v>
      </c>
      <c r="C36" s="69">
        <f>'2568-บิลค่าไฟฟ้า'!Y9</f>
        <v>53192.2</v>
      </c>
      <c r="D36" s="69">
        <f>'2569-บิลค่าไฟฟ้า'!Y9</f>
        <v>69320.429999999993</v>
      </c>
    </row>
    <row r="37" spans="2:4" x14ac:dyDescent="0.5">
      <c r="B37" s="68" t="s">
        <v>60</v>
      </c>
      <c r="C37" s="69">
        <f>'2568-บิลค่าไฟฟ้า'!AC9</f>
        <v>73281.789999999994</v>
      </c>
      <c r="D37" s="69">
        <f>'2569-บิลค่าไฟฟ้า'!AC9</f>
        <v>83684.84</v>
      </c>
    </row>
    <row r="38" spans="2:4" x14ac:dyDescent="0.5">
      <c r="B38" s="68" t="s">
        <v>61</v>
      </c>
      <c r="C38" s="69">
        <f>'2568-บิลค่าไฟฟ้า'!AG9</f>
        <v>63666.03</v>
      </c>
      <c r="D38" s="69">
        <f>'2569-บิลค่าไฟฟ้า'!AG9</f>
        <v>90436.05</v>
      </c>
    </row>
    <row r="39" spans="2:4" x14ac:dyDescent="0.5">
      <c r="B39" s="68" t="s">
        <v>62</v>
      </c>
      <c r="C39" s="69">
        <f>'2568-บิลค่าไฟฟ้า'!AK9</f>
        <v>67664.240000000005</v>
      </c>
      <c r="D39" s="69">
        <f>'2569-บิลค่าไฟฟ้า'!AK9</f>
        <v>0</v>
      </c>
    </row>
    <row r="40" spans="2:4" x14ac:dyDescent="0.5">
      <c r="B40" s="68" t="s">
        <v>63</v>
      </c>
      <c r="C40" s="69">
        <f>'2568-บิลค่าไฟฟ้า'!AO9</f>
        <v>63364.12</v>
      </c>
      <c r="D40" s="69">
        <f>'2569-บิลค่าไฟฟ้า'!AO9</f>
        <v>0</v>
      </c>
    </row>
    <row r="41" spans="2:4" x14ac:dyDescent="0.5">
      <c r="B41" s="68" t="s">
        <v>64</v>
      </c>
      <c r="C41" s="69">
        <f>'2568-บิลค่าไฟฟ้า'!AS9</f>
        <v>58005.04</v>
      </c>
      <c r="D41" s="69">
        <f>'2569-บิลค่าไฟฟ้า'!AS9</f>
        <v>0</v>
      </c>
    </row>
    <row r="42" spans="2:4" x14ac:dyDescent="0.5">
      <c r="B42" s="68" t="s">
        <v>65</v>
      </c>
      <c r="C42" s="69">
        <f>'2568-บิลค่าไฟฟ้า'!AW9</f>
        <v>74465.91</v>
      </c>
      <c r="D42" s="69">
        <f>'2569-บิลค่าไฟฟ้า'!AW9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Q28" sqref="Q28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14</v>
      </c>
      <c r="D2" s="65"/>
    </row>
    <row r="3" spans="2:4" x14ac:dyDescent="0.5">
      <c r="B3" s="66"/>
      <c r="C3" s="64" t="s">
        <v>15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'2568-บิลค่าไฟฟ้า'!D11</f>
        <v>1675.5</v>
      </c>
      <c r="D5" s="69">
        <f>'2569-บิลค่าไฟฟ้า'!D11</f>
        <v>593.5</v>
      </c>
    </row>
    <row r="6" spans="2:4" x14ac:dyDescent="0.5">
      <c r="B6" s="68" t="s">
        <v>55</v>
      </c>
      <c r="C6" s="69">
        <f>'2568-บิลค่าไฟฟ้า'!H11</f>
        <v>2438</v>
      </c>
      <c r="D6" s="69">
        <f>'2569-บิลค่าไฟฟ้า'!H11</f>
        <v>405.99</v>
      </c>
    </row>
    <row r="7" spans="2:4" x14ac:dyDescent="0.5">
      <c r="B7" s="68" t="s">
        <v>56</v>
      </c>
      <c r="C7" s="69">
        <f>'2568-บิลค่าไฟฟ้า'!L11</f>
        <v>2387.5</v>
      </c>
      <c r="D7" s="69">
        <f>'2569-บิลค่าไฟฟ้า'!L11</f>
        <v>454.99</v>
      </c>
    </row>
    <row r="8" spans="2:4" x14ac:dyDescent="0.5">
      <c r="B8" s="68" t="s">
        <v>57</v>
      </c>
      <c r="C8" s="69">
        <f>'2568-บิลค่าไฟฟ้า'!P11</f>
        <v>1187.51</v>
      </c>
      <c r="D8" s="69">
        <f>'2569-บิลค่าไฟฟ้า'!P11</f>
        <v>490.5</v>
      </c>
    </row>
    <row r="9" spans="2:4" x14ac:dyDescent="0.5">
      <c r="B9" s="68" t="s">
        <v>58</v>
      </c>
      <c r="C9" s="69">
        <f>'2568-บิลค่าไฟฟ้า'!T11</f>
        <v>765.5</v>
      </c>
      <c r="D9" s="69">
        <f>'2569-บิลค่าไฟฟ้า'!T11</f>
        <v>411.5</v>
      </c>
    </row>
    <row r="10" spans="2:4" x14ac:dyDescent="0.5">
      <c r="B10" s="68" t="s">
        <v>59</v>
      </c>
      <c r="C10" s="69">
        <f>'2568-บิลค่าไฟฟ้า'!X11</f>
        <v>806</v>
      </c>
      <c r="D10" s="69">
        <f>'2569-บิลค่าไฟฟ้า'!X11</f>
        <v>510.01</v>
      </c>
    </row>
    <row r="11" spans="2:4" x14ac:dyDescent="0.5">
      <c r="B11" s="68" t="s">
        <v>60</v>
      </c>
      <c r="C11" s="69">
        <f>'2568-บิลค่าไฟฟ้า'!AB11</f>
        <v>721</v>
      </c>
      <c r="D11" s="69">
        <f>'2569-บิลค่าไฟฟ้า'!AB11</f>
        <v>673</v>
      </c>
    </row>
    <row r="12" spans="2:4" x14ac:dyDescent="0.5">
      <c r="B12" s="68" t="s">
        <v>61</v>
      </c>
      <c r="C12" s="69">
        <f>'2568-บิลค่าไฟฟ้า'!AF11</f>
        <v>850.51</v>
      </c>
      <c r="D12" s="69">
        <f>'2569-บิลค่าไฟฟ้า'!AF11</f>
        <v>681</v>
      </c>
    </row>
    <row r="13" spans="2:4" x14ac:dyDescent="0.5">
      <c r="B13" s="68" t="s">
        <v>62</v>
      </c>
      <c r="C13" s="69">
        <f>'2568-บิลค่าไฟฟ้า'!AJ11</f>
        <v>975.51</v>
      </c>
      <c r="D13" s="69">
        <f>'2569-บิลค่าไฟฟ้า'!AJ11</f>
        <v>0</v>
      </c>
    </row>
    <row r="14" spans="2:4" x14ac:dyDescent="0.5">
      <c r="B14" s="68" t="s">
        <v>63</v>
      </c>
      <c r="C14" s="69">
        <f>'2568-บิลค่าไฟฟ้า'!AN11</f>
        <v>1162.5</v>
      </c>
      <c r="D14" s="69">
        <f>'2569-บิลค่าไฟฟ้า'!AN11</f>
        <v>0</v>
      </c>
    </row>
    <row r="15" spans="2:4" x14ac:dyDescent="0.5">
      <c r="B15" s="68" t="s">
        <v>64</v>
      </c>
      <c r="C15" s="69">
        <f>'2568-บิลค่าไฟฟ้า'!AR11</f>
        <v>957.5</v>
      </c>
      <c r="D15" s="69">
        <f>'2569-บิลค่าไฟฟ้า'!AR11</f>
        <v>0</v>
      </c>
    </row>
    <row r="16" spans="2:4" x14ac:dyDescent="0.5">
      <c r="B16" s="68" t="s">
        <v>65</v>
      </c>
      <c r="C16" s="69">
        <f>'2568-บิลค่าไฟฟ้า'!AV11</f>
        <v>636.99</v>
      </c>
      <c r="D16" s="69">
        <f>'2569-บิลค่าไฟฟ้า'!AV11</f>
        <v>0</v>
      </c>
    </row>
    <row r="28" spans="2:4" x14ac:dyDescent="0.5">
      <c r="B28" s="63" t="s">
        <v>46</v>
      </c>
      <c r="C28" s="64" t="s">
        <v>14</v>
      </c>
      <c r="D28" s="65"/>
    </row>
    <row r="29" spans="2:4" x14ac:dyDescent="0.5">
      <c r="B29" s="66"/>
      <c r="C29" s="64" t="s">
        <v>15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'2568-บิลค่าไฟฟ้า'!E11</f>
        <v>7999.68</v>
      </c>
      <c r="D31" s="69">
        <f>'2569-บิลค่าไฟฟ้า'!E11</f>
        <v>2877.96</v>
      </c>
    </row>
    <row r="32" spans="2:4" x14ac:dyDescent="0.5">
      <c r="B32" s="68" t="s">
        <v>55</v>
      </c>
      <c r="C32" s="69">
        <f>'2568-บิลค่าไฟฟ้า'!I11</f>
        <v>11488.19</v>
      </c>
      <c r="D32" s="69">
        <f>'2569-บิลค่าไฟฟ้า'!I11</f>
        <v>2074.25</v>
      </c>
    </row>
    <row r="33" spans="2:4" x14ac:dyDescent="0.5">
      <c r="B33" s="68" t="s">
        <v>56</v>
      </c>
      <c r="C33" s="69">
        <f>'2568-บิลค่าไฟฟ้า'!M11</f>
        <v>11257.17</v>
      </c>
      <c r="D33" s="69">
        <f>'2569-บิลค่าไฟฟ้า'!M11</f>
        <v>2284.29</v>
      </c>
    </row>
    <row r="34" spans="2:4" x14ac:dyDescent="0.5">
      <c r="B34" s="68" t="s">
        <v>57</v>
      </c>
      <c r="C34" s="69">
        <f>'2568-บิลค่าไฟฟ้า'!Q11</f>
        <v>5767.08</v>
      </c>
      <c r="D34" s="69">
        <f>'2569-บิลค่าไฟฟ้า'!Q11</f>
        <v>2136.4899999999998</v>
      </c>
    </row>
    <row r="35" spans="2:4" x14ac:dyDescent="0.5">
      <c r="B35" s="68" t="s">
        <v>58</v>
      </c>
      <c r="C35" s="69">
        <f>'2568-บิลค่าไฟฟ้า'!U11</f>
        <v>3697.1</v>
      </c>
      <c r="D35" s="69">
        <f>'2569-บิลค่าไฟฟ้า'!U11</f>
        <v>2126.5300000000002</v>
      </c>
    </row>
    <row r="36" spans="2:4" x14ac:dyDescent="0.5">
      <c r="B36" s="68" t="s">
        <v>59</v>
      </c>
      <c r="C36" s="69">
        <f>'2568-บิลค่าไฟฟ้า'!Y11</f>
        <v>3875.02</v>
      </c>
      <c r="D36" s="69">
        <f>'2569-บิลค่าไฟฟ้า'!Y11</f>
        <v>2555.62</v>
      </c>
    </row>
    <row r="37" spans="2:4" x14ac:dyDescent="0.5">
      <c r="B37" s="68" t="s">
        <v>60</v>
      </c>
      <c r="C37" s="69">
        <f>'2568-บิลค่าไฟฟ้า'!AC11</f>
        <v>3501.6</v>
      </c>
      <c r="D37" s="69">
        <f>'2569-บิลค่าไฟฟ้า'!AC11</f>
        <v>3265.6</v>
      </c>
    </row>
    <row r="38" spans="2:4" x14ac:dyDescent="0.5">
      <c r="B38" s="68" t="s">
        <v>61</v>
      </c>
      <c r="C38" s="69">
        <f>'2568-บิลค่าไฟฟ้า'!AG11</f>
        <v>4070.57</v>
      </c>
      <c r="D38" s="69">
        <f>'2569-บิลค่าไฟฟ้า'!AG11</f>
        <v>3300.44</v>
      </c>
    </row>
    <row r="39" spans="2:4" x14ac:dyDescent="0.5">
      <c r="B39" s="68" t="s">
        <v>62</v>
      </c>
      <c r="C39" s="69">
        <f>'2568-บิลค่าไฟฟ้า'!AK11</f>
        <v>4577.97</v>
      </c>
      <c r="D39" s="69">
        <f>'2569-บิลค่าไฟฟ้า'!AK11</f>
        <v>0</v>
      </c>
    </row>
    <row r="40" spans="2:4" x14ac:dyDescent="0.5">
      <c r="B40" s="68" t="s">
        <v>63</v>
      </c>
      <c r="C40" s="69">
        <f>'2568-บิลค่าไฟฟ้า'!AO11</f>
        <v>5391.45</v>
      </c>
      <c r="D40" s="69">
        <f>'2569-บิลค่าไฟฟ้า'!AO11</f>
        <v>0</v>
      </c>
    </row>
    <row r="41" spans="2:4" x14ac:dyDescent="0.5">
      <c r="B41" s="68" t="s">
        <v>64</v>
      </c>
      <c r="C41" s="69">
        <f>'2568-บิลค่าไฟฟ้า'!AS11</f>
        <v>4499.6099999999997</v>
      </c>
      <c r="D41" s="69">
        <f>'2569-บิลค่าไฟฟ้า'!AS11</f>
        <v>0</v>
      </c>
    </row>
    <row r="42" spans="2:4" x14ac:dyDescent="0.5">
      <c r="B42" s="68" t="s">
        <v>65</v>
      </c>
      <c r="C42" s="69">
        <f>'2568-บิลค่าไฟฟ้า'!AW11</f>
        <v>3105.26</v>
      </c>
      <c r="D42" s="69">
        <f>'2569-บิลค่าไฟฟ้า'!AW11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W37" sqref="W37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66</v>
      </c>
      <c r="D2" s="65"/>
    </row>
    <row r="3" spans="2:4" x14ac:dyDescent="0.5">
      <c r="B3" s="66"/>
      <c r="C3" s="64" t="s">
        <v>78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'2568-บิลค่าไฟฟ้า'!D13</f>
        <v>28131.279999999999</v>
      </c>
      <c r="D5" s="69">
        <f>'2569-บิลค่าไฟฟ้า'!D13</f>
        <v>22315.4</v>
      </c>
    </row>
    <row r="6" spans="2:4" x14ac:dyDescent="0.5">
      <c r="B6" s="68" t="s">
        <v>55</v>
      </c>
      <c r="C6" s="69">
        <f>'2568-บิลค่าไฟฟ้า'!H13</f>
        <v>32671.18</v>
      </c>
      <c r="D6" s="69">
        <f>'2569-บิลค่าไฟฟ้า'!H13</f>
        <v>25817</v>
      </c>
    </row>
    <row r="7" spans="2:4" x14ac:dyDescent="0.5">
      <c r="B7" s="68" t="s">
        <v>56</v>
      </c>
      <c r="C7" s="69">
        <f>'2568-บิลค่าไฟฟ้า'!L13</f>
        <v>41678.71</v>
      </c>
      <c r="D7" s="69">
        <f>'2569-บิลค่าไฟฟ้า'!L13</f>
        <v>30360</v>
      </c>
    </row>
    <row r="8" spans="2:4" x14ac:dyDescent="0.5">
      <c r="B8" s="68" t="s">
        <v>57</v>
      </c>
      <c r="C8" s="69">
        <f>'2568-บิลค่าไฟฟ้า'!P13</f>
        <v>39121.120000000003</v>
      </c>
      <c r="D8" s="69">
        <f>'2569-บิลค่าไฟฟ้า'!P13</f>
        <v>39631</v>
      </c>
    </row>
    <row r="9" spans="2:4" x14ac:dyDescent="0.5">
      <c r="B9" s="68" t="s">
        <v>58</v>
      </c>
      <c r="C9" s="69">
        <f>'2568-บิลค่าไฟฟ้า'!T13</f>
        <v>41111.360000000001</v>
      </c>
      <c r="D9" s="69">
        <f>'2569-บิลค่าไฟฟ้า'!T13</f>
        <v>40536</v>
      </c>
    </row>
    <row r="10" spans="2:4" x14ac:dyDescent="0.5">
      <c r="B10" s="68" t="s">
        <v>59</v>
      </c>
      <c r="C10" s="69">
        <f>'2568-บิลค่าไฟฟ้า'!X13</f>
        <v>31015.35</v>
      </c>
      <c r="D10" s="69">
        <f>'2569-บิลค่าไฟฟ้า'!X13</f>
        <v>36009</v>
      </c>
    </row>
    <row r="11" spans="2:4" x14ac:dyDescent="0.5">
      <c r="B11" s="68" t="s">
        <v>60</v>
      </c>
      <c r="C11" s="69">
        <f>'2568-บิลค่าไฟฟ้า'!AB13</f>
        <v>27788.48</v>
      </c>
      <c r="D11" s="69">
        <f>'2569-บิลค่าไฟฟ้า'!AB13</f>
        <v>28003</v>
      </c>
    </row>
    <row r="12" spans="2:4" x14ac:dyDescent="0.5">
      <c r="B12" s="68" t="s">
        <v>61</v>
      </c>
      <c r="C12" s="69">
        <f>'2568-บิลค่าไฟฟ้า'!AF13</f>
        <v>28100.97</v>
      </c>
      <c r="D12" s="69">
        <f>'2569-บิลค่าไฟฟ้า'!AF13</f>
        <v>32208</v>
      </c>
    </row>
    <row r="13" spans="2:4" x14ac:dyDescent="0.5">
      <c r="B13" s="68" t="s">
        <v>62</v>
      </c>
      <c r="C13" s="69">
        <f>'2568-บิลค่าไฟฟ้า'!AJ13</f>
        <v>29992.3</v>
      </c>
      <c r="D13" s="69">
        <f>'2569-บิลค่าไฟฟ้า'!AJ13</f>
        <v>0</v>
      </c>
    </row>
    <row r="14" spans="2:4" x14ac:dyDescent="0.5">
      <c r="B14" s="68" t="s">
        <v>63</v>
      </c>
      <c r="C14" s="69">
        <f>'2568-บิลค่าไฟฟ้า'!AN13</f>
        <v>33133.07</v>
      </c>
      <c r="D14" s="69">
        <f>'2569-บิลค่าไฟฟ้า'!AN13</f>
        <v>0</v>
      </c>
    </row>
    <row r="15" spans="2:4" x14ac:dyDescent="0.5">
      <c r="B15" s="68" t="s">
        <v>64</v>
      </c>
      <c r="C15" s="69">
        <f>'2568-บิลค่าไฟฟ้า'!AR13</f>
        <v>23641.13</v>
      </c>
      <c r="D15" s="69">
        <f>'2569-บิลค่าไฟฟ้า'!AR13</f>
        <v>0</v>
      </c>
    </row>
    <row r="16" spans="2:4" x14ac:dyDescent="0.5">
      <c r="B16" s="68" t="s">
        <v>65</v>
      </c>
      <c r="C16" s="69">
        <f>'2568-บิลค่าไฟฟ้า'!AV13</f>
        <v>23030.21</v>
      </c>
      <c r="D16" s="69">
        <f>'2569-บิลค่าไฟฟ้า'!AV13</f>
        <v>0</v>
      </c>
    </row>
    <row r="28" spans="2:4" x14ac:dyDescent="0.5">
      <c r="B28" s="63" t="s">
        <v>46</v>
      </c>
      <c r="C28" s="64" t="s">
        <v>66</v>
      </c>
      <c r="D28" s="65"/>
    </row>
    <row r="29" spans="2:4" x14ac:dyDescent="0.5">
      <c r="B29" s="66"/>
      <c r="C29" s="64" t="s">
        <v>78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'2568-บิลค่าไฟฟ้า'!E13</f>
        <v>123983.37</v>
      </c>
      <c r="D31" s="69">
        <f>'2569-บิลค่าไฟฟ้า'!E13</f>
        <v>91458.71</v>
      </c>
    </row>
    <row r="32" spans="2:4" x14ac:dyDescent="0.5">
      <c r="B32" s="68" t="s">
        <v>55</v>
      </c>
      <c r="C32" s="69">
        <f>'2568-บิลค่าไฟฟ้า'!I13</f>
        <v>146407.42000000001</v>
      </c>
      <c r="D32" s="69">
        <f>'2569-บิลค่าไฟฟ้า'!I13</f>
        <v>108777.58</v>
      </c>
    </row>
    <row r="33" spans="2:4" x14ac:dyDescent="0.5">
      <c r="B33" s="68" t="s">
        <v>56</v>
      </c>
      <c r="C33" s="69">
        <f>'2568-บิลค่าไฟฟ้า'!M13</f>
        <v>184611.74</v>
      </c>
      <c r="D33" s="69">
        <f>'2569-บิลค่าไฟฟ้า'!M13</f>
        <v>127100.01</v>
      </c>
    </row>
    <row r="34" spans="2:4" x14ac:dyDescent="0.5">
      <c r="B34" s="68" t="s">
        <v>57</v>
      </c>
      <c r="C34" s="69">
        <f>'2568-บิลค่าไฟฟ้า'!Q13</f>
        <v>174589.24</v>
      </c>
      <c r="D34" s="69">
        <f>'2569-บิลค่าไฟฟ้า'!Q13</f>
        <v>166225.06</v>
      </c>
    </row>
    <row r="35" spans="2:4" x14ac:dyDescent="0.5">
      <c r="B35" s="68" t="s">
        <v>58</v>
      </c>
      <c r="C35" s="69">
        <f>'2568-บิลค่าไฟฟ้า'!U13</f>
        <v>174546.29</v>
      </c>
      <c r="D35" s="69">
        <f>'2569-บิลค่าไฟฟ้า'!U13</f>
        <v>168334.86</v>
      </c>
    </row>
    <row r="36" spans="2:4" x14ac:dyDescent="0.5">
      <c r="B36" s="68" t="s">
        <v>59</v>
      </c>
      <c r="C36" s="69">
        <f>'2568-บิลค่าไฟฟ้า'!Y13</f>
        <v>132324.69</v>
      </c>
      <c r="D36" s="69">
        <f>'2569-บิลค่าไฟฟ้า'!Y13</f>
        <v>152044.54</v>
      </c>
    </row>
    <row r="37" spans="2:4" x14ac:dyDescent="0.5">
      <c r="B37" s="68" t="s">
        <v>60</v>
      </c>
      <c r="C37" s="69">
        <f>'2568-บิลค่าไฟฟ้า'!AC13</f>
        <v>115968.72</v>
      </c>
      <c r="D37" s="69">
        <f>'2569-บิลค่าไฟฟ้า'!AC13</f>
        <v>114335.07</v>
      </c>
    </row>
    <row r="38" spans="2:4" x14ac:dyDescent="0.5">
      <c r="B38" s="68" t="s">
        <v>61</v>
      </c>
      <c r="C38" s="69">
        <f>'2568-บิลค่าไฟฟ้า'!AG13</f>
        <v>117799.05</v>
      </c>
      <c r="D38" s="69">
        <f>'2569-บิลค่าไฟฟ้า'!AG13</f>
        <v>131953.66</v>
      </c>
    </row>
    <row r="39" spans="2:4" x14ac:dyDescent="0.5">
      <c r="B39" s="68" t="s">
        <v>62</v>
      </c>
      <c r="C39" s="69">
        <f>'2568-บิลค่าไฟฟ้า'!AK13</f>
        <v>126048.1</v>
      </c>
      <c r="D39" s="69">
        <f>'2569-บิลค่าไฟฟ้า'!AK13</f>
        <v>0</v>
      </c>
    </row>
    <row r="40" spans="2:4" x14ac:dyDescent="0.5">
      <c r="B40" s="68" t="s">
        <v>63</v>
      </c>
      <c r="C40" s="69">
        <f>'2568-บิลค่าไฟฟ้า'!AO13</f>
        <v>138860.88</v>
      </c>
      <c r="D40" s="69">
        <f>'2569-บิลค่าไฟฟ้า'!AO13</f>
        <v>0</v>
      </c>
    </row>
    <row r="41" spans="2:4" x14ac:dyDescent="0.5">
      <c r="B41" s="68" t="s">
        <v>64</v>
      </c>
      <c r="C41" s="69">
        <f>'2568-บิลค่าไฟฟ้า'!AS13</f>
        <v>99147.7</v>
      </c>
      <c r="D41" s="69">
        <f>'2569-บิลค่าไฟฟ้า'!AS13</f>
        <v>0</v>
      </c>
    </row>
    <row r="42" spans="2:4" x14ac:dyDescent="0.5">
      <c r="B42" s="68" t="s">
        <v>65</v>
      </c>
      <c r="C42" s="69">
        <f>'2568-บิลค่าไฟฟ้า'!AW13</f>
        <v>94057.89</v>
      </c>
      <c r="D42" s="69">
        <f>'2569-บิลค่าไฟฟ้า'!AW13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3" zoomScaleNormal="100" zoomScaleSheetLayoutView="100" workbookViewId="0">
      <selection activeCell="O53" sqref="O53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6" width="12.77734375" style="62" customWidth="1"/>
    <col min="7" max="16384" width="8.88671875" style="62"/>
  </cols>
  <sheetData>
    <row r="1" spans="2:6" hidden="1" x14ac:dyDescent="0.5"/>
    <row r="2" spans="2:6" hidden="1" x14ac:dyDescent="0.5">
      <c r="B2" s="63" t="s">
        <v>46</v>
      </c>
      <c r="C2" s="64" t="s">
        <v>12</v>
      </c>
      <c r="D2" s="65"/>
      <c r="E2" s="64" t="s">
        <v>13</v>
      </c>
      <c r="F2" s="65"/>
    </row>
    <row r="3" spans="2:6" x14ac:dyDescent="0.5">
      <c r="B3" s="63" t="s">
        <v>46</v>
      </c>
      <c r="C3" s="64" t="s">
        <v>67</v>
      </c>
      <c r="D3" s="65"/>
      <c r="E3" s="64" t="s">
        <v>68</v>
      </c>
      <c r="F3" s="65"/>
    </row>
    <row r="4" spans="2:6" ht="21.6" x14ac:dyDescent="0.5">
      <c r="B4" s="66"/>
      <c r="C4" s="67" t="s">
        <v>107</v>
      </c>
      <c r="D4" s="67" t="s">
        <v>127</v>
      </c>
      <c r="E4" s="67" t="s">
        <v>107</v>
      </c>
      <c r="F4" s="67" t="s">
        <v>127</v>
      </c>
    </row>
    <row r="5" spans="2:6" x14ac:dyDescent="0.5">
      <c r="B5" s="68" t="s">
        <v>54</v>
      </c>
      <c r="C5" s="69">
        <f>'2568-บิลค่าไฟฟ้า'!D14</f>
        <v>498</v>
      </c>
      <c r="D5" s="69">
        <f>'2569-บิลค่าไฟฟ้า'!D14</f>
        <v>493</v>
      </c>
      <c r="E5" s="69">
        <f>'2568-บิลค่าไฟฟ้า'!D15</f>
        <v>0</v>
      </c>
      <c r="F5" s="69">
        <f>'2569-บิลค่าไฟฟ้า'!D15</f>
        <v>0</v>
      </c>
    </row>
    <row r="6" spans="2:6" x14ac:dyDescent="0.5">
      <c r="B6" s="68" t="s">
        <v>55</v>
      </c>
      <c r="C6" s="69">
        <f>'2568-บิลค่าไฟฟ้า'!H14</f>
        <v>553</v>
      </c>
      <c r="D6" s="69">
        <f>'2569-บิลค่าไฟฟ้า'!H14</f>
        <v>422</v>
      </c>
      <c r="E6" s="69">
        <f>'2568-บิลค่าไฟฟ้า'!H15</f>
        <v>0</v>
      </c>
      <c r="F6" s="69">
        <f>'2569-บิลค่าไฟฟ้า'!H15</f>
        <v>0</v>
      </c>
    </row>
    <row r="7" spans="2:6" x14ac:dyDescent="0.5">
      <c r="B7" s="68" t="s">
        <v>56</v>
      </c>
      <c r="C7" s="69">
        <f>'2568-บิลค่าไฟฟ้า'!L14</f>
        <v>606</v>
      </c>
      <c r="D7" s="69">
        <f>'2569-บิลค่าไฟฟ้า'!L14</f>
        <v>434</v>
      </c>
      <c r="E7" s="69">
        <f>'2568-บิลค่าไฟฟ้า'!L15</f>
        <v>0</v>
      </c>
      <c r="F7" s="69">
        <f>'2569-บิลค่าไฟฟ้า'!L15</f>
        <v>0</v>
      </c>
    </row>
    <row r="8" spans="2:6" x14ac:dyDescent="0.5">
      <c r="B8" s="68" t="s">
        <v>57</v>
      </c>
      <c r="C8" s="69">
        <f>'2568-บิลค่าไฟฟ้า'!P14</f>
        <v>606</v>
      </c>
      <c r="D8" s="69">
        <f>'2569-บิลค่าไฟฟ้า'!P14</f>
        <v>482</v>
      </c>
      <c r="E8" s="69">
        <f>'2568-บิลค่าไฟฟ้า'!P15</f>
        <v>0</v>
      </c>
      <c r="F8" s="69">
        <f>'2569-บิลค่าไฟฟ้า'!P15</f>
        <v>0</v>
      </c>
    </row>
    <row r="9" spans="2:6" x14ac:dyDescent="0.5">
      <c r="B9" s="68" t="s">
        <v>58</v>
      </c>
      <c r="C9" s="69">
        <f>'2568-บิลค่าไฟฟ้า'!T14</f>
        <v>469</v>
      </c>
      <c r="D9" s="69">
        <f>'2569-บิลค่าไฟฟ้า'!T14</f>
        <v>442</v>
      </c>
      <c r="E9" s="69">
        <f>'2568-บิลค่าไฟฟ้า'!T15</f>
        <v>0</v>
      </c>
      <c r="F9" s="69">
        <f>'2569-บิลค่าไฟฟ้า'!T15</f>
        <v>0</v>
      </c>
    </row>
    <row r="10" spans="2:6" x14ac:dyDescent="0.5">
      <c r="B10" s="68" t="s">
        <v>59</v>
      </c>
      <c r="C10" s="69">
        <f>'2568-บิลค่าไฟฟ้า'!X14</f>
        <v>499</v>
      </c>
      <c r="D10" s="69">
        <f>'2569-บิลค่าไฟฟ้า'!X14</f>
        <v>422</v>
      </c>
      <c r="E10" s="69">
        <f>'2568-บิลค่าไฟฟ้า'!X15</f>
        <v>0</v>
      </c>
      <c r="F10" s="69">
        <f>'2569-บิลค่าไฟฟ้า'!X15</f>
        <v>0</v>
      </c>
    </row>
    <row r="11" spans="2:6" x14ac:dyDescent="0.5">
      <c r="B11" s="68" t="s">
        <v>60</v>
      </c>
      <c r="C11" s="69">
        <f>'2568-บิลค่าไฟฟ้า'!AB14</f>
        <v>431</v>
      </c>
      <c r="D11" s="69">
        <f>'2569-บิลค่าไฟฟ้า'!AB14</f>
        <v>516</v>
      </c>
      <c r="E11" s="69">
        <f>'2568-บิลค่าไฟฟ้า'!AB15</f>
        <v>0</v>
      </c>
      <c r="F11" s="69">
        <f>'2569-บิลค่าไฟฟ้า'!AB15</f>
        <v>0</v>
      </c>
    </row>
    <row r="12" spans="2:6" x14ac:dyDescent="0.5">
      <c r="B12" s="68" t="s">
        <v>61</v>
      </c>
      <c r="C12" s="69">
        <f>'2568-บิลค่าไฟฟ้า'!AF14</f>
        <v>445</v>
      </c>
      <c r="D12" s="69">
        <f>'2569-บิลค่าไฟฟ้า'!AF14</f>
        <v>608</v>
      </c>
      <c r="E12" s="69">
        <f>'2568-บิลค่าไฟฟ้า'!AF15</f>
        <v>0</v>
      </c>
      <c r="F12" s="148">
        <f>'2569-บิลค่าไฟฟ้า'!AF15</f>
        <v>0</v>
      </c>
    </row>
    <row r="13" spans="2:6" x14ac:dyDescent="0.5">
      <c r="B13" s="68" t="s">
        <v>62</v>
      </c>
      <c r="C13" s="69">
        <f>'2568-บิลค่าไฟฟ้า'!AJ14</f>
        <v>448</v>
      </c>
      <c r="D13" s="69">
        <f>'2569-บิลค่าไฟฟ้า'!AJ14</f>
        <v>0</v>
      </c>
      <c r="E13" s="69">
        <f>'2568-บิลค่าไฟฟ้า'!AJ15</f>
        <v>0</v>
      </c>
      <c r="F13" s="148">
        <f>'2569-บิลค่าไฟฟ้า'!AJ15</f>
        <v>0</v>
      </c>
    </row>
    <row r="14" spans="2:6" x14ac:dyDescent="0.5">
      <c r="B14" s="68" t="s">
        <v>63</v>
      </c>
      <c r="C14" s="69">
        <f>'2568-บิลค่าไฟฟ้า'!AN14</f>
        <v>419</v>
      </c>
      <c r="D14" s="69">
        <f>'2569-บิลค่าไฟฟ้า'!AN14</f>
        <v>0</v>
      </c>
      <c r="E14" s="69">
        <f>'2568-บิลค่าไฟฟ้า'!AN15</f>
        <v>0</v>
      </c>
      <c r="F14" s="69">
        <f>'2569-บิลค่าไฟฟ้า'!AN15</f>
        <v>0</v>
      </c>
    </row>
    <row r="15" spans="2:6" x14ac:dyDescent="0.5">
      <c r="B15" s="68" t="s">
        <v>64</v>
      </c>
      <c r="C15" s="69">
        <f>'2568-บิลค่าไฟฟ้า'!AR14</f>
        <v>380</v>
      </c>
      <c r="D15" s="69">
        <f>'2569-บิลค่าไฟฟ้า'!AR14</f>
        <v>0</v>
      </c>
      <c r="E15" s="69">
        <f>'2568-บิลค่าไฟฟ้า'!AR15</f>
        <v>0</v>
      </c>
      <c r="F15" s="69">
        <f>'2569-บิลค่าไฟฟ้า'!AR15</f>
        <v>0</v>
      </c>
    </row>
    <row r="16" spans="2:6" x14ac:dyDescent="0.5">
      <c r="B16" s="68" t="s">
        <v>65</v>
      </c>
      <c r="C16" s="69">
        <f>'2568-บิลค่าไฟฟ้า'!AV14</f>
        <v>439</v>
      </c>
      <c r="D16" s="69">
        <f>'2569-บิลค่าไฟฟ้า'!AV14</f>
        <v>0</v>
      </c>
      <c r="E16" s="69">
        <f>'2568-บิลค่าไฟฟ้า'!AV15</f>
        <v>0</v>
      </c>
      <c r="F16" s="69">
        <f>'2569-บิลค่าไฟฟ้า'!AV15</f>
        <v>0</v>
      </c>
    </row>
    <row r="33" spans="2:6" x14ac:dyDescent="0.5">
      <c r="B33" s="63" t="s">
        <v>46</v>
      </c>
      <c r="C33" s="64" t="s">
        <v>12</v>
      </c>
      <c r="D33" s="65"/>
      <c r="E33" s="64" t="s">
        <v>13</v>
      </c>
      <c r="F33" s="65"/>
    </row>
    <row r="34" spans="2:6" x14ac:dyDescent="0.5">
      <c r="B34" s="63" t="s">
        <v>46</v>
      </c>
      <c r="C34" s="64" t="s">
        <v>67</v>
      </c>
      <c r="D34" s="65"/>
      <c r="E34" s="64" t="s">
        <v>68</v>
      </c>
      <c r="F34" s="65"/>
    </row>
    <row r="35" spans="2:6" ht="21.6" x14ac:dyDescent="0.5">
      <c r="B35" s="66"/>
      <c r="C35" s="67" t="s">
        <v>108</v>
      </c>
      <c r="D35" s="67" t="s">
        <v>128</v>
      </c>
      <c r="E35" s="67" t="s">
        <v>108</v>
      </c>
      <c r="F35" s="67" t="s">
        <v>128</v>
      </c>
    </row>
    <row r="36" spans="2:6" x14ac:dyDescent="0.5">
      <c r="B36" s="68" t="s">
        <v>54</v>
      </c>
      <c r="C36" s="69">
        <f>'2568-บิลค่าไฟฟ้า'!E14</f>
        <v>2345.65</v>
      </c>
      <c r="D36" s="69">
        <f>'2569-บิลค่าไฟฟ้า'!E14</f>
        <v>2177.6</v>
      </c>
      <c r="E36" s="69">
        <f>'2568-บิลค่าไฟฟ้า'!E15</f>
        <v>35.619999999999997</v>
      </c>
      <c r="F36" s="69">
        <f>'2569-บิลค่าไฟฟ้า'!E15</f>
        <v>35.619999999999997</v>
      </c>
    </row>
    <row r="37" spans="2:6" x14ac:dyDescent="0.5">
      <c r="B37" s="68" t="s">
        <v>55</v>
      </c>
      <c r="C37" s="69">
        <f>'2568-บิลค่าไฟฟ้า'!I14</f>
        <v>2627.47</v>
      </c>
      <c r="D37" s="69">
        <f>'2569-บิลค่าไฟฟ้า'!I14</f>
        <v>1834.3</v>
      </c>
      <c r="E37" s="69">
        <f>'2568-บิลค่าไฟฟ้า'!I15</f>
        <v>36.619999999999997</v>
      </c>
      <c r="F37" s="69">
        <f>'2569-บิลค่าไฟฟ้า'!I15</f>
        <v>35.619999999999997</v>
      </c>
    </row>
    <row r="38" spans="2:6" x14ac:dyDescent="0.5">
      <c r="B38" s="68" t="s">
        <v>56</v>
      </c>
      <c r="C38" s="69">
        <f>'2568-บิลค่าไฟฟ้า'!M14</f>
        <v>2899.05</v>
      </c>
      <c r="D38" s="69">
        <f>'2569-บิลค่าไฟฟ้า'!M14</f>
        <v>1892.32</v>
      </c>
      <c r="E38" s="69">
        <f>'2568-บิลค่าไฟฟ้า'!M15</f>
        <v>35.619999999999997</v>
      </c>
      <c r="F38" s="69">
        <f>'2569-บิลค่าไฟฟ้า'!M15</f>
        <v>35.619999999999997</v>
      </c>
    </row>
    <row r="39" spans="2:6" x14ac:dyDescent="0.5">
      <c r="B39" s="68" t="s">
        <v>57</v>
      </c>
      <c r="C39" s="69">
        <f>'2568-บิลค่าไฟฟ้า'!Q14</f>
        <v>2899.05</v>
      </c>
      <c r="D39" s="69">
        <f>'2569-บิลค่าไฟฟ้า'!Q14</f>
        <v>2124.41</v>
      </c>
      <c r="E39" s="69">
        <f>'2568-บิลค่าไฟฟ้า'!Q15</f>
        <v>35.619999999999997</v>
      </c>
      <c r="F39" s="69">
        <f>'2569-บิลค่าไฟฟ้า'!Q15</f>
        <v>35.619999999999997</v>
      </c>
    </row>
    <row r="40" spans="2:6" x14ac:dyDescent="0.5">
      <c r="B40" s="68" t="s">
        <v>58</v>
      </c>
      <c r="C40" s="69">
        <f>'2568-บิลค่าไฟฟ้า'!U14</f>
        <v>2111.7399999999998</v>
      </c>
      <c r="D40" s="69">
        <f>'2569-บิลค่าไฟฟ้า'!U14</f>
        <v>1961.79</v>
      </c>
      <c r="E40" s="69">
        <f>'2568-บิลค่าไฟฟ้า'!U15</f>
        <v>35.619999999999997</v>
      </c>
      <c r="F40" s="69">
        <f>'2569-บิลค่าไฟฟ้า'!U15</f>
        <v>35.619999999999997</v>
      </c>
    </row>
    <row r="41" spans="2:6" x14ac:dyDescent="0.5">
      <c r="B41" s="68" t="s">
        <v>59</v>
      </c>
      <c r="C41" s="69">
        <f>'2568-บิลค่าไฟฟ้า'!Y14</f>
        <v>2260</v>
      </c>
      <c r="D41" s="69">
        <f>'2569-บิลค่าไฟฟ้า'!Y14</f>
        <v>1863.69</v>
      </c>
      <c r="E41" s="69">
        <f>'2568-บิลค่าไฟฟ้า'!Y15</f>
        <v>35.619999999999997</v>
      </c>
      <c r="F41" s="69">
        <f>'2569-บิลค่าไฟฟ้า'!Y15</f>
        <v>35.619999999999997</v>
      </c>
    </row>
    <row r="42" spans="2:6" x14ac:dyDescent="0.5">
      <c r="B42" s="68" t="s">
        <v>60</v>
      </c>
      <c r="C42" s="69">
        <f>'2568-บิลค่าไฟฟ้า'!AC14</f>
        <v>1923.92</v>
      </c>
      <c r="D42" s="69">
        <f>'2569-บิลค่าไฟฟ้า'!AC14</f>
        <v>2324.7600000000002</v>
      </c>
      <c r="E42" s="69">
        <f>'2568-บิลค่าไฟฟ้า'!AC15</f>
        <v>35.619999999999997</v>
      </c>
      <c r="F42" s="69">
        <f>'2569-บิลค่าไฟฟ้า'!AC15</f>
        <v>35.619999999999997</v>
      </c>
    </row>
    <row r="43" spans="2:6" x14ac:dyDescent="0.5">
      <c r="B43" s="68" t="s">
        <v>61</v>
      </c>
      <c r="C43" s="69">
        <f>'2568-บิลค่าไฟฟ้า'!AG14</f>
        <v>1993.12</v>
      </c>
      <c r="D43" s="69">
        <f>'2569-บิลค่าไฟฟ้า'!AG14</f>
        <v>2776</v>
      </c>
      <c r="E43" s="69">
        <f>'2568-บิลค่าไฟฟ้า'!AG15</f>
        <v>35.619999999999997</v>
      </c>
      <c r="F43" s="69">
        <f>'2569-บิลค่าไฟฟ้า'!AG15</f>
        <v>35.619999999999997</v>
      </c>
    </row>
    <row r="44" spans="2:6" x14ac:dyDescent="0.5">
      <c r="B44" s="68" t="s">
        <v>62</v>
      </c>
      <c r="C44" s="69">
        <f>'2568-บิลค่าไฟฟ้า'!AK14</f>
        <v>1988.78</v>
      </c>
      <c r="D44" s="69">
        <f>'2569-บิลค่าไฟฟ้า'!AK14</f>
        <v>0</v>
      </c>
      <c r="E44" s="69">
        <f>'2568-บิลค่าไฟฟ้า'!AK15</f>
        <v>35.619999999999997</v>
      </c>
      <c r="F44" s="69">
        <f>'2569-บิลค่าไฟฟ้า'!AK15</f>
        <v>0</v>
      </c>
    </row>
    <row r="45" spans="2:6" x14ac:dyDescent="0.5">
      <c r="B45" s="68" t="s">
        <v>63</v>
      </c>
      <c r="C45" s="69">
        <f>'2568-บิลค่าไฟฟ้า'!AO14</f>
        <v>1846.69</v>
      </c>
      <c r="D45" s="69">
        <f>'2569-บิลค่าไฟฟ้า'!AO14</f>
        <v>0</v>
      </c>
      <c r="E45" s="69">
        <f>'2568-บิลค่าไฟฟ้า'!AO15</f>
        <v>35.619999999999997</v>
      </c>
      <c r="F45" s="69">
        <f>'2569-บิลค่าไฟฟ้า'!AO15</f>
        <v>0</v>
      </c>
    </row>
    <row r="46" spans="2:6" x14ac:dyDescent="0.5">
      <c r="B46" s="68" t="s">
        <v>64</v>
      </c>
      <c r="C46" s="69">
        <f>'2568-บิลค่าไฟฟ้า'!AS14</f>
        <v>1659.89</v>
      </c>
      <c r="D46" s="69">
        <f>'2569-บิลค่าไฟฟ้า'!AS14</f>
        <v>0</v>
      </c>
      <c r="E46" s="69">
        <f>'2568-บิลค่าไฟฟ้า'!AS15</f>
        <v>35.619999999999997</v>
      </c>
      <c r="F46" s="69">
        <f>'2569-บิลค่าไฟฟ้า'!AS15</f>
        <v>0</v>
      </c>
    </row>
    <row r="47" spans="2:6" x14ac:dyDescent="0.5">
      <c r="B47" s="68" t="s">
        <v>65</v>
      </c>
      <c r="C47" s="69">
        <f>'2568-บิลค่าไฟฟ้า'!AW14</f>
        <v>1944.68</v>
      </c>
      <c r="D47" s="69">
        <f>'2569-บิลค่าไฟฟ้า'!AW14</f>
        <v>0</v>
      </c>
      <c r="E47" s="69">
        <f>'2568-บิลค่าไฟฟ้า'!AW15</f>
        <v>35.619999999999997</v>
      </c>
      <c r="F47" s="69">
        <f>'2569-บิลค่าไฟฟ้า'!AW15</f>
        <v>0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Q17" sqref="Q17"/>
    </sheetView>
  </sheetViews>
  <sheetFormatPr defaultRowHeight="19.8" x14ac:dyDescent="0.5"/>
  <cols>
    <col min="1" max="1" width="0" style="62" hidden="1" customWidth="1"/>
    <col min="2" max="2" width="9" style="62" customWidth="1"/>
    <col min="3" max="6" width="14.77734375" style="62" customWidth="1"/>
    <col min="7" max="10" width="8.88671875" style="62"/>
    <col min="11" max="13" width="0" style="62" hidden="1" customWidth="1"/>
    <col min="14" max="16384" width="8.88671875" style="62"/>
  </cols>
  <sheetData>
    <row r="2" spans="2:6" x14ac:dyDescent="0.5">
      <c r="B2" s="63" t="s">
        <v>46</v>
      </c>
      <c r="C2" s="64" t="s">
        <v>73</v>
      </c>
      <c r="D2" s="64"/>
      <c r="E2" s="71" t="s">
        <v>74</v>
      </c>
      <c r="F2" s="71"/>
    </row>
    <row r="3" spans="2:6" ht="21.6" x14ac:dyDescent="0.5">
      <c r="B3" s="66"/>
      <c r="C3" s="67" t="s">
        <v>107</v>
      </c>
      <c r="D3" s="67" t="s">
        <v>127</v>
      </c>
      <c r="E3" s="67" t="s">
        <v>107</v>
      </c>
      <c r="F3" s="67" t="s">
        <v>127</v>
      </c>
    </row>
    <row r="4" spans="2:6" x14ac:dyDescent="0.5">
      <c r="B4" s="68" t="s">
        <v>54</v>
      </c>
      <c r="C4" s="69">
        <f>'2568-บิลค่าไฟฟ้า'!D19</f>
        <v>1836</v>
      </c>
      <c r="D4" s="69">
        <f>'2569-บิลค่าไฟฟ้า'!D19</f>
        <v>3276</v>
      </c>
      <c r="E4" s="69">
        <f>'2568-บิลค่าไฟฟ้า'!D20</f>
        <v>10471</v>
      </c>
      <c r="F4" s="69">
        <f>'2569-บิลค่าไฟฟ้า'!D20</f>
        <v>113.6</v>
      </c>
    </row>
    <row r="5" spans="2:6" x14ac:dyDescent="0.5">
      <c r="B5" s="68" t="s">
        <v>55</v>
      </c>
      <c r="C5" s="69">
        <f>'2568-บิลค่าไฟฟ้า'!H19</f>
        <v>2960</v>
      </c>
      <c r="D5" s="69">
        <f>'2569-บิลค่าไฟฟ้า'!H19</f>
        <v>3584</v>
      </c>
      <c r="E5" s="69">
        <f>'2568-บิลค่าไฟฟ้า'!H20</f>
        <v>9721.82</v>
      </c>
      <c r="F5" s="69">
        <f>'2569-บิลค่าไฟฟ้า'!H20</f>
        <v>40</v>
      </c>
    </row>
    <row r="6" spans="2:6" x14ac:dyDescent="0.5">
      <c r="B6" s="68" t="s">
        <v>56</v>
      </c>
      <c r="C6" s="69">
        <f>'2568-บิลค่าไฟฟ้า'!L19</f>
        <v>3952</v>
      </c>
      <c r="D6" s="69">
        <f>'2569-บิลค่าไฟฟ้า'!L19</f>
        <v>4292</v>
      </c>
      <c r="E6" s="69">
        <f>'2568-บิลค่าไฟฟ้า'!L20</f>
        <v>8389.2900000000009</v>
      </c>
      <c r="F6" s="69" t="str">
        <f>'2569-บิลค่าไฟฟ้า'!L20</f>
        <v>ยกเลิกใช้งาน</v>
      </c>
    </row>
    <row r="7" spans="2:6" x14ac:dyDescent="0.5">
      <c r="B7" s="68" t="s">
        <v>57</v>
      </c>
      <c r="C7" s="69">
        <f>'2568-บิลค่าไฟฟ้า'!P19</f>
        <v>4916</v>
      </c>
      <c r="D7" s="69">
        <f>'2569-บิลค่าไฟฟ้า'!P19</f>
        <v>3756</v>
      </c>
      <c r="E7" s="69">
        <f>'2568-บิลค่าไฟฟ้า'!P20</f>
        <v>4022.88</v>
      </c>
      <c r="F7" s="69" t="s">
        <v>129</v>
      </c>
    </row>
    <row r="8" spans="2:6" x14ac:dyDescent="0.5">
      <c r="B8" s="68" t="s">
        <v>58</v>
      </c>
      <c r="C8" s="69">
        <f>'2568-บิลค่าไฟฟ้า'!T19</f>
        <v>6384</v>
      </c>
      <c r="D8" s="69">
        <f>'2569-บิลค่าไฟฟ้า'!T19</f>
        <v>2420</v>
      </c>
      <c r="E8" s="69">
        <f>'2568-บิลค่าไฟฟ้า'!T20</f>
        <v>3500.64</v>
      </c>
      <c r="F8" s="69" t="s">
        <v>129</v>
      </c>
    </row>
    <row r="9" spans="2:6" x14ac:dyDescent="0.5">
      <c r="B9" s="68" t="s">
        <v>59</v>
      </c>
      <c r="C9" s="69">
        <f>'2568-บิลค่าไฟฟ้า'!X19</f>
        <v>5144</v>
      </c>
      <c r="D9" s="69">
        <f>'2569-บิลค่าไฟฟ้า'!X19</f>
        <v>3000</v>
      </c>
      <c r="E9" s="69">
        <f>'2568-บิลค่าไฟฟ้า'!X20</f>
        <v>3154.65</v>
      </c>
      <c r="F9" s="69" t="s">
        <v>129</v>
      </c>
    </row>
    <row r="10" spans="2:6" x14ac:dyDescent="0.5">
      <c r="B10" s="68" t="s">
        <v>60</v>
      </c>
      <c r="C10" s="69">
        <f>'2568-บิลค่าไฟฟ้า'!AB19</f>
        <v>4012</v>
      </c>
      <c r="D10" s="69">
        <f>'2569-บิลค่าไฟฟ้า'!AB19</f>
        <v>2964</v>
      </c>
      <c r="E10" s="69">
        <f>'2568-บิลค่าไฟฟ้า'!AB20</f>
        <v>2362.31</v>
      </c>
      <c r="F10" s="69" t="s">
        <v>129</v>
      </c>
    </row>
    <row r="11" spans="2:6" x14ac:dyDescent="0.5">
      <c r="B11" s="68" t="s">
        <v>61</v>
      </c>
      <c r="C11" s="69">
        <f>'2568-บิลค่าไฟฟ้า'!AF19</f>
        <v>2872</v>
      </c>
      <c r="D11" s="69">
        <f>'2569-บิลค่าไฟฟ้า'!AF19</f>
        <v>4292</v>
      </c>
      <c r="E11" s="69">
        <f>'2568-บิลค่าไฟฟ้า'!AF20</f>
        <v>2296.2199999999998</v>
      </c>
      <c r="F11" s="69">
        <f>'2569-บิลค่าไฟฟ้า'!AF20</f>
        <v>0</v>
      </c>
    </row>
    <row r="12" spans="2:6" x14ac:dyDescent="0.5">
      <c r="B12" s="68" t="s">
        <v>62</v>
      </c>
      <c r="C12" s="69">
        <f>'2568-บิลค่าไฟฟ้า'!AJ19</f>
        <v>3892</v>
      </c>
      <c r="D12" s="69">
        <f>'2569-บิลค่าไฟฟ้า'!AJ19</f>
        <v>0</v>
      </c>
      <c r="E12" s="69">
        <f>'2568-บิลค่าไฟฟ้า'!AJ20</f>
        <v>2045.71</v>
      </c>
      <c r="F12" s="69">
        <f>'2569-บิลค่าไฟฟ้า'!AJ20</f>
        <v>0</v>
      </c>
    </row>
    <row r="13" spans="2:6" x14ac:dyDescent="0.5">
      <c r="B13" s="68" t="s">
        <v>63</v>
      </c>
      <c r="C13" s="69">
        <f>'2568-บิลค่าไฟฟ้า'!AN19</f>
        <v>2988</v>
      </c>
      <c r="D13" s="69">
        <f>'2569-บิลค่าไฟฟ้า'!AN19</f>
        <v>0</v>
      </c>
      <c r="E13" s="69">
        <f>'2568-บิลค่าไฟฟ้า'!AN20</f>
        <v>638.92999999999995</v>
      </c>
      <c r="F13" s="69">
        <f>'2569-บิลค่าไฟฟ้า'!AN20</f>
        <v>0</v>
      </c>
    </row>
    <row r="14" spans="2:6" x14ac:dyDescent="0.5">
      <c r="B14" s="68" t="s">
        <v>64</v>
      </c>
      <c r="C14" s="69">
        <f>'2568-บิลค่าไฟฟ้า'!AR19</f>
        <v>1976</v>
      </c>
      <c r="D14" s="69">
        <f>'2569-บิลค่าไฟฟ้า'!AR19</f>
        <v>0</v>
      </c>
      <c r="E14" s="69">
        <f>'2568-บิลค่าไฟฟ้า'!AR20</f>
        <v>257.86</v>
      </c>
      <c r="F14" s="69">
        <f>'2569-บิลค่าไฟฟ้า'!AR20</f>
        <v>0</v>
      </c>
    </row>
    <row r="15" spans="2:6" x14ac:dyDescent="0.5">
      <c r="B15" s="68" t="s">
        <v>65</v>
      </c>
      <c r="C15" s="69">
        <f>'2568-บิลค่าไฟฟ้า'!AV19</f>
        <v>2608</v>
      </c>
      <c r="D15" s="69">
        <f>'2569-บิลค่าไฟฟ้า'!AV19</f>
        <v>0</v>
      </c>
      <c r="E15" s="69">
        <f>'2568-บิลค่าไฟฟ้า'!AV20</f>
        <v>180.8</v>
      </c>
      <c r="F15" s="69">
        <f>'2569-บิลค่าไฟฟ้า'!AV20</f>
        <v>0</v>
      </c>
    </row>
    <row r="29" spans="2:6" hidden="1" x14ac:dyDescent="0.5">
      <c r="B29" s="63" t="s">
        <v>46</v>
      </c>
      <c r="C29" s="64" t="s">
        <v>12</v>
      </c>
      <c r="D29" s="64"/>
      <c r="E29" s="64" t="s">
        <v>13</v>
      </c>
      <c r="F29" s="72"/>
    </row>
    <row r="30" spans="2:6" x14ac:dyDescent="0.5">
      <c r="B30" s="63" t="s">
        <v>46</v>
      </c>
      <c r="C30" s="64" t="s">
        <v>73</v>
      </c>
      <c r="D30" s="64"/>
      <c r="E30" s="71" t="s">
        <v>74</v>
      </c>
      <c r="F30" s="71"/>
    </row>
    <row r="31" spans="2:6" ht="21.6" x14ac:dyDescent="0.5">
      <c r="B31" s="66"/>
      <c r="C31" s="67" t="s">
        <v>108</v>
      </c>
      <c r="D31" s="67" t="s">
        <v>128</v>
      </c>
      <c r="E31" s="67" t="s">
        <v>108</v>
      </c>
      <c r="F31" s="67" t="s">
        <v>128</v>
      </c>
    </row>
    <row r="32" spans="2:6" x14ac:dyDescent="0.5">
      <c r="B32" s="68" t="s">
        <v>54</v>
      </c>
      <c r="C32" s="69">
        <f>'2568-บิลค่าไฟฟ้า'!E19</f>
        <v>8733.99</v>
      </c>
      <c r="D32" s="69">
        <f>'2569-บิลค่าไฟฟ้า'!E19</f>
        <v>14375.72</v>
      </c>
      <c r="E32" s="69">
        <f>'2568-บิลค่าไฟฟ้า'!E20</f>
        <v>49133.75</v>
      </c>
      <c r="F32" s="69">
        <f>'2569-บิลค่าไฟฟ้า'!E20</f>
        <v>821</v>
      </c>
    </row>
    <row r="33" spans="2:6" x14ac:dyDescent="0.5">
      <c r="B33" s="68" t="s">
        <v>55</v>
      </c>
      <c r="C33" s="69">
        <f>'2568-บิลค่าไฟฟ้า'!I19</f>
        <v>13876.4</v>
      </c>
      <c r="D33" s="69">
        <f>'2569-บิลค่าไฟฟ้า'!I19</f>
        <v>15695.86</v>
      </c>
      <c r="E33" s="69">
        <f>'2568-บิลค่าไฟฟ้า'!I20</f>
        <v>47830.64</v>
      </c>
      <c r="F33" s="69">
        <f>'2569-บิลค่าไฟฟ้า'!I20</f>
        <v>505.55</v>
      </c>
    </row>
    <row r="34" spans="2:6" x14ac:dyDescent="0.5">
      <c r="B34" s="68" t="s">
        <v>56</v>
      </c>
      <c r="C34" s="69">
        <f>'2568-บิลค่าไฟฟ้า'!M19</f>
        <v>18414.91</v>
      </c>
      <c r="D34" s="69">
        <f>'2569-บิลค่าไฟฟ้า'!M19</f>
        <v>18730.490000000002</v>
      </c>
      <c r="E34" s="69">
        <f>'2568-บิลค่าไฟฟ้า'!M20</f>
        <v>41274.51</v>
      </c>
      <c r="F34" s="69" t="s">
        <v>129</v>
      </c>
    </row>
    <row r="35" spans="2:6" x14ac:dyDescent="0.5">
      <c r="B35" s="68" t="s">
        <v>57</v>
      </c>
      <c r="C35" s="69">
        <f>'2568-บิลค่าไฟฟ้า'!Q19</f>
        <v>22825.31</v>
      </c>
      <c r="D35" s="69">
        <f>'2569-บิลค่าไฟฟ้า'!Q19</f>
        <v>16433.080000000002</v>
      </c>
      <c r="E35" s="69">
        <f>'2568-บิลค่าไฟฟ้า'!Q20</f>
        <v>20419.66</v>
      </c>
      <c r="F35" s="69" t="s">
        <v>129</v>
      </c>
    </row>
    <row r="36" spans="2:6" x14ac:dyDescent="0.5">
      <c r="B36" s="68" t="s">
        <v>58</v>
      </c>
      <c r="C36" s="69">
        <f>'2568-บิลค่าไฟฟ้า'!U19</f>
        <v>28380.33</v>
      </c>
      <c r="D36" s="69">
        <f>'2569-บิลค่าไฟฟ้า'!U19</f>
        <v>10875.29</v>
      </c>
      <c r="E36" s="69">
        <f>'2568-บิลค่าไฟฟ้า'!U20</f>
        <v>15592.7</v>
      </c>
      <c r="F36" s="69" t="s">
        <v>129</v>
      </c>
    </row>
    <row r="37" spans="2:6" x14ac:dyDescent="0.5">
      <c r="B37" s="68" t="s">
        <v>59</v>
      </c>
      <c r="C37" s="69">
        <f>'2568-บิลค่าไฟฟ้า'!Y19</f>
        <v>22932.75</v>
      </c>
      <c r="D37" s="69">
        <f>'2569-บิลค่าไฟฟ้า'!Y19</f>
        <v>13401.69</v>
      </c>
      <c r="E37" s="69">
        <f>'2568-บิลค่าไฟฟ้า'!Y20</f>
        <v>14423.76</v>
      </c>
      <c r="F37" s="69" t="s">
        <v>129</v>
      </c>
    </row>
    <row r="38" spans="2:6" x14ac:dyDescent="0.5">
      <c r="B38" s="68" t="s">
        <v>60</v>
      </c>
      <c r="C38" s="69">
        <f>'2568-บิลค่าไฟฟ้า'!AC19</f>
        <v>17959.64</v>
      </c>
      <c r="D38" s="69">
        <f>'2569-บิลค่าไฟฟ้า'!AC19</f>
        <v>13244.88</v>
      </c>
      <c r="E38" s="69">
        <f>'2568-บิลค่าไฟฟ้า'!AC20</f>
        <v>10875.73</v>
      </c>
      <c r="F38" s="69" t="s">
        <v>129</v>
      </c>
    </row>
    <row r="39" spans="2:6" x14ac:dyDescent="0.5">
      <c r="B39" s="68" t="s">
        <v>61</v>
      </c>
      <c r="C39" s="69">
        <f>'2568-บิลค่าไฟฟ้า'!AG19</f>
        <v>12951.38</v>
      </c>
      <c r="D39" s="69">
        <f>'2569-บิลค่าไฟฟ้า'!AG19</f>
        <v>19029.46</v>
      </c>
      <c r="E39" s="69">
        <f>'2568-บิลค่าไฟฟ้า'!AG20</f>
        <v>10658.84</v>
      </c>
      <c r="F39" s="69">
        <f>'2569-บิลค่าไฟฟ้า'!AG20</f>
        <v>0</v>
      </c>
    </row>
    <row r="40" spans="2:6" x14ac:dyDescent="0.5">
      <c r="B40" s="68" t="s">
        <v>62</v>
      </c>
      <c r="C40" s="69">
        <f>'2568-บิลค่าไฟฟ้า'!AK19</f>
        <v>17265.87</v>
      </c>
      <c r="D40" s="69">
        <f>'2569-บิลค่าไฟฟ้า'!AK19</f>
        <v>0</v>
      </c>
      <c r="E40" s="69">
        <f>'2568-บิลค่าไฟฟ้า'!AK20</f>
        <v>9823.64</v>
      </c>
      <c r="F40" s="69">
        <f>'2569-บิลค่าไฟฟ้า'!AK20</f>
        <v>0</v>
      </c>
    </row>
    <row r="41" spans="2:6" x14ac:dyDescent="0.5">
      <c r="B41" s="68" t="s">
        <v>63</v>
      </c>
      <c r="C41" s="69">
        <f>'2568-บิลค่าไฟฟ้า'!AO19</f>
        <v>13333.11</v>
      </c>
      <c r="D41" s="69">
        <f>'2569-บิลค่าไฟฟ้า'!AO19</f>
        <v>0</v>
      </c>
      <c r="E41" s="69">
        <f>'2568-บิลค่าไฟฟ้า'!AO20</f>
        <v>7051.36</v>
      </c>
      <c r="F41" s="69">
        <f>'2569-บิลค่าไฟฟ้า'!AO20</f>
        <v>0</v>
      </c>
    </row>
    <row r="42" spans="2:6" x14ac:dyDescent="0.5">
      <c r="B42" s="68" t="s">
        <v>64</v>
      </c>
      <c r="C42" s="69">
        <f>'2568-บิลค่าไฟฟ้า'!AS19</f>
        <v>8930.51</v>
      </c>
      <c r="D42" s="69">
        <f>'2569-บิลค่าไฟฟ้า'!AS19</f>
        <v>0</v>
      </c>
      <c r="E42" s="69">
        <f>'2568-บิลค่าไฟฟ้า'!AS20</f>
        <v>5288.26</v>
      </c>
      <c r="F42" s="69">
        <f>'2569-บิลค่าไฟฟ้า'!AS20</f>
        <v>0</v>
      </c>
    </row>
    <row r="43" spans="2:6" x14ac:dyDescent="0.5">
      <c r="B43" s="68" t="s">
        <v>65</v>
      </c>
      <c r="C43" s="69">
        <f>'2568-บิลค่าไฟฟ้า'!AW19</f>
        <v>11679.96</v>
      </c>
      <c r="D43" s="69">
        <f>'2569-บิลค่าไฟฟ้า'!AW19</f>
        <v>0</v>
      </c>
      <c r="E43" s="69">
        <f>'2568-บิลค่าไฟฟ้า'!AW20</f>
        <v>1120.6400000000001</v>
      </c>
      <c r="F43" s="69">
        <f>'2569-บิลค่าไฟฟ้า'!AW20</f>
        <v>0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D11" sqref="D11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48</v>
      </c>
      <c r="D2" s="65"/>
    </row>
    <row r="3" spans="2:4" x14ac:dyDescent="0.5">
      <c r="B3" s="66"/>
      <c r="C3" s="64" t="s">
        <v>22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'2568-บิลค่าไฟฟ้า'!D25</f>
        <v>8154.29</v>
      </c>
      <c r="D5" s="69">
        <f>'2569-บิลค่าไฟฟ้า'!D25</f>
        <v>12612.1</v>
      </c>
    </row>
    <row r="6" spans="2:4" x14ac:dyDescent="0.5">
      <c r="B6" s="68" t="s">
        <v>55</v>
      </c>
      <c r="C6" s="69">
        <f>'2568-บิลค่าไฟฟ้า'!H25</f>
        <v>8962.39</v>
      </c>
      <c r="D6" s="69">
        <f>'2569-บิลค่าไฟฟ้า'!H25</f>
        <v>13455.83</v>
      </c>
    </row>
    <row r="7" spans="2:4" x14ac:dyDescent="0.5">
      <c r="B7" s="68" t="s">
        <v>56</v>
      </c>
      <c r="C7" s="69">
        <f>'2568-บิลค่าไฟฟ้า'!L25</f>
        <v>18128</v>
      </c>
      <c r="D7" s="69">
        <f>'2569-บิลค่าไฟฟ้า'!L25</f>
        <v>14655.37</v>
      </c>
    </row>
    <row r="8" spans="2:4" x14ac:dyDescent="0.5">
      <c r="B8" s="68" t="s">
        <v>57</v>
      </c>
      <c r="C8" s="69">
        <f>'2568-บิลค่าไฟฟ้า'!P25</f>
        <v>15262.46</v>
      </c>
      <c r="D8" s="69">
        <f>'2569-บิลค่าไฟฟ้า'!P25</f>
        <v>16106.21</v>
      </c>
    </row>
    <row r="9" spans="2:4" x14ac:dyDescent="0.5">
      <c r="B9" s="68" t="s">
        <v>58</v>
      </c>
      <c r="C9" s="69">
        <f>'2568-บิลค่าไฟฟ้า'!T25</f>
        <v>4111.01</v>
      </c>
      <c r="D9" s="69">
        <f>'2569-บิลค่าไฟฟ้า'!T25</f>
        <v>7538.21</v>
      </c>
    </row>
    <row r="10" spans="2:4" x14ac:dyDescent="0.5">
      <c r="B10" s="68" t="s">
        <v>59</v>
      </c>
      <c r="C10" s="69">
        <f>'2568-บิลค่าไฟฟ้า'!X25</f>
        <v>2062.85</v>
      </c>
      <c r="D10" s="69">
        <f>'2569-บิลค่าไฟฟ้า'!X25</f>
        <v>3234.62</v>
      </c>
    </row>
    <row r="11" spans="2:4" x14ac:dyDescent="0.5">
      <c r="B11" s="68" t="s">
        <v>60</v>
      </c>
      <c r="C11" s="69">
        <f>'2568-บิลค่าไฟฟ้า'!AB25</f>
        <v>1682.59</v>
      </c>
      <c r="D11" s="69">
        <f>'2569-บิลค่าไฟฟ้า'!AB25</f>
        <v>1317.84</v>
      </c>
    </row>
    <row r="12" spans="2:4" x14ac:dyDescent="0.5">
      <c r="B12" s="68" t="s">
        <v>61</v>
      </c>
      <c r="C12" s="69">
        <f>'2568-บิลค่าไฟฟ้า'!AF25</f>
        <v>1774.81</v>
      </c>
      <c r="D12" s="69">
        <f>'2569-บิลค่าไฟฟ้า'!AF25</f>
        <v>1871.09</v>
      </c>
    </row>
    <row r="13" spans="2:4" x14ac:dyDescent="0.5">
      <c r="B13" s="68" t="s">
        <v>62</v>
      </c>
      <c r="C13" s="69">
        <f>'2568-บิลค่าไฟฟ้า'!AJ25</f>
        <v>1551.22</v>
      </c>
      <c r="D13" s="69">
        <f>'2569-บิลค่าไฟฟ้า'!AJ25</f>
        <v>0</v>
      </c>
    </row>
    <row r="14" spans="2:4" x14ac:dyDescent="0.5">
      <c r="B14" s="68" t="s">
        <v>63</v>
      </c>
      <c r="C14" s="69">
        <f>'2568-บิลค่าไฟฟ้า'!AN25</f>
        <v>1246.8499999999999</v>
      </c>
      <c r="D14" s="69">
        <f>'2569-บิลค่าไฟฟ้า'!AN25</f>
        <v>0</v>
      </c>
    </row>
    <row r="15" spans="2:4" x14ac:dyDescent="0.5">
      <c r="B15" s="68" t="s">
        <v>64</v>
      </c>
      <c r="C15" s="69">
        <f>'2568-บิลค่าไฟฟ้า'!AR25</f>
        <v>1529.18</v>
      </c>
      <c r="D15" s="69">
        <f>'2569-บิลค่าไฟฟ้า'!AR25</f>
        <v>0</v>
      </c>
    </row>
    <row r="16" spans="2:4" x14ac:dyDescent="0.5">
      <c r="B16" s="68" t="s">
        <v>65</v>
      </c>
      <c r="C16" s="69">
        <f>'2568-บิลค่าไฟฟ้า'!AV25</f>
        <v>4097.1400000000003</v>
      </c>
      <c r="D16" s="69">
        <f>'2569-บิลค่าไฟฟ้า'!AV25</f>
        <v>0</v>
      </c>
    </row>
    <row r="28" spans="2:4" x14ac:dyDescent="0.5">
      <c r="B28" s="63" t="s">
        <v>46</v>
      </c>
      <c r="C28" s="64" t="s">
        <v>48</v>
      </c>
      <c r="D28" s="65"/>
    </row>
    <row r="29" spans="2:4" x14ac:dyDescent="0.5">
      <c r="B29" s="66"/>
      <c r="C29" s="64" t="s">
        <v>22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'2568-บิลค่าไฟฟ้า'!E25</f>
        <v>49461.17</v>
      </c>
      <c r="D31" s="69">
        <f>'2569-บิลค่าไฟฟ้า'!E25</f>
        <v>62104.42</v>
      </c>
    </row>
    <row r="32" spans="2:4" x14ac:dyDescent="0.5">
      <c r="B32" s="68" t="s">
        <v>55</v>
      </c>
      <c r="C32" s="69">
        <f>'2568-บิลค่าไฟฟ้า'!I25</f>
        <v>51869.62</v>
      </c>
      <c r="D32" s="69">
        <f>'2569-บิลค่าไฟฟ้า'!I25</f>
        <v>65986.070000000007</v>
      </c>
    </row>
    <row r="33" spans="2:4" x14ac:dyDescent="0.5">
      <c r="B33" s="68" t="s">
        <v>56</v>
      </c>
      <c r="C33" s="69">
        <f>'2568-บิลค่าไฟฟ้า'!M25</f>
        <v>91946.63</v>
      </c>
      <c r="D33" s="69">
        <f>'2569-บิลค่าไฟฟ้า'!M25</f>
        <v>70611.61</v>
      </c>
    </row>
    <row r="34" spans="2:4" x14ac:dyDescent="0.5">
      <c r="B34" s="68" t="s">
        <v>57</v>
      </c>
      <c r="C34" s="69">
        <f>'2568-บิลค่าไฟฟ้า'!Q25</f>
        <v>75426.95</v>
      </c>
      <c r="D34" s="69">
        <f>'2569-บิลค่าไฟฟ้า'!Q25</f>
        <v>74513.55</v>
      </c>
    </row>
    <row r="35" spans="2:4" x14ac:dyDescent="0.5">
      <c r="B35" s="68" t="s">
        <v>58</v>
      </c>
      <c r="C35" s="69">
        <f>'2568-บิลค่าไฟฟ้า'!U25</f>
        <v>27372.92</v>
      </c>
      <c r="D35" s="69">
        <f>'2569-บิลค่าไฟฟ้า'!U25</f>
        <v>42256.800000000003</v>
      </c>
    </row>
    <row r="36" spans="2:4" x14ac:dyDescent="0.5">
      <c r="B36" s="68" t="s">
        <v>59</v>
      </c>
      <c r="C36" s="69">
        <f>'2568-บิลค่าไฟฟ้า'!Y25</f>
        <v>19760.03</v>
      </c>
      <c r="D36" s="69">
        <f>'2569-บิลค่าไฟฟ้า'!Y25</f>
        <v>25378.42</v>
      </c>
    </row>
    <row r="37" spans="2:4" x14ac:dyDescent="0.5">
      <c r="B37" s="68" t="s">
        <v>60</v>
      </c>
      <c r="C37" s="69">
        <f>'2568-บิลค่าไฟฟ้า'!AC25</f>
        <v>17984.41</v>
      </c>
      <c r="D37" s="69">
        <f>'2569-บิลค่าไฟฟ้า'!AC25</f>
        <v>17209.509999999998</v>
      </c>
    </row>
    <row r="38" spans="2:4" x14ac:dyDescent="0.5">
      <c r="B38" s="68" t="s">
        <v>61</v>
      </c>
      <c r="C38" s="69">
        <f>'2568-บิลค่าไฟฟ้า'!AG25</f>
        <v>18791.650000000001</v>
      </c>
      <c r="D38" s="69">
        <f>'2569-บิลค่าไฟฟ้า'!AG25</f>
        <v>19991.89</v>
      </c>
    </row>
    <row r="39" spans="2:4" x14ac:dyDescent="0.5">
      <c r="B39" s="68" t="s">
        <v>62</v>
      </c>
      <c r="C39" s="69">
        <f>'2568-บิลค่าไฟฟ้า'!AK25</f>
        <v>16994.64</v>
      </c>
      <c r="D39" s="69">
        <f>'2569-บิลค่าไฟฟ้า'!AK25</f>
        <v>0</v>
      </c>
    </row>
    <row r="40" spans="2:4" x14ac:dyDescent="0.5">
      <c r="B40" s="68" t="s">
        <v>63</v>
      </c>
      <c r="C40" s="69">
        <f>'2568-บิลค่าไฟฟ้า'!AO25</f>
        <v>17478.240000000002</v>
      </c>
      <c r="D40" s="69">
        <f>'2569-บิลค่าไฟฟ้า'!AO25</f>
        <v>0</v>
      </c>
    </row>
    <row r="41" spans="2:4" x14ac:dyDescent="0.5">
      <c r="B41" s="68" t="s">
        <v>64</v>
      </c>
      <c r="C41" s="69">
        <f>'2568-บิลค่าไฟฟ้า'!AS25</f>
        <v>18648.47</v>
      </c>
      <c r="D41" s="69">
        <f>'2569-บิลค่าไฟฟ้า'!AS25</f>
        <v>0</v>
      </c>
    </row>
    <row r="42" spans="2:4" x14ac:dyDescent="0.5">
      <c r="B42" s="68" t="s">
        <v>65</v>
      </c>
      <c r="C42" s="69">
        <f>'2568-บิลค่าไฟฟ้า'!AW25</f>
        <v>27766.55</v>
      </c>
      <c r="D42" s="69">
        <f>'2569-บิลค่าไฟฟ้า'!AW25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H25" sqref="H25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49</v>
      </c>
      <c r="D2" s="65"/>
    </row>
    <row r="3" spans="2:4" x14ac:dyDescent="0.5">
      <c r="B3" s="66"/>
      <c r="C3" s="64" t="s">
        <v>23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'2568-บิลค่าไฟฟ้า'!D27</f>
        <v>1117</v>
      </c>
      <c r="D5" s="69">
        <f>'2569-บิลค่าไฟฟ้า'!D27</f>
        <v>580</v>
      </c>
    </row>
    <row r="6" spans="2:4" x14ac:dyDescent="0.5">
      <c r="B6" s="68" t="s">
        <v>55</v>
      </c>
      <c r="C6" s="69">
        <f>'2568-บิลค่าไฟฟ้า'!H27</f>
        <v>1090</v>
      </c>
      <c r="D6" s="69">
        <f>'2569-บิลค่าไฟฟ้า'!H27</f>
        <v>518</v>
      </c>
    </row>
    <row r="7" spans="2:4" x14ac:dyDescent="0.5">
      <c r="B7" s="68" t="s">
        <v>56</v>
      </c>
      <c r="C7" s="69">
        <f>'2568-บิลค่าไฟฟ้า'!L27</f>
        <v>474</v>
      </c>
      <c r="D7" s="69">
        <f>'2569-บิลค่าไฟฟ้า'!L27</f>
        <v>455</v>
      </c>
    </row>
    <row r="8" spans="2:4" x14ac:dyDescent="0.5">
      <c r="B8" s="68" t="s">
        <v>57</v>
      </c>
      <c r="C8" s="69">
        <f>'2568-บิลค่าไฟฟ้า'!P27</f>
        <v>235</v>
      </c>
      <c r="D8" s="69">
        <f>'2569-บิลค่าไฟฟ้า'!P27</f>
        <v>415</v>
      </c>
    </row>
    <row r="9" spans="2:4" x14ac:dyDescent="0.5">
      <c r="B9" s="68" t="s">
        <v>58</v>
      </c>
      <c r="C9" s="69">
        <f>'2568-บิลค่าไฟฟ้า'!T27</f>
        <v>173</v>
      </c>
      <c r="D9" s="69">
        <f>'2569-บิลค่าไฟฟ้า'!T27</f>
        <v>531</v>
      </c>
    </row>
    <row r="10" spans="2:4" x14ac:dyDescent="0.5">
      <c r="B10" s="68" t="s">
        <v>59</v>
      </c>
      <c r="C10" s="69">
        <f>'2568-บิลค่าไฟฟ้า'!X27</f>
        <v>121</v>
      </c>
      <c r="D10" s="69">
        <f>'2569-บิลค่าไฟฟ้า'!X27</f>
        <v>933</v>
      </c>
    </row>
    <row r="11" spans="2:4" x14ac:dyDescent="0.5">
      <c r="B11" s="68" t="s">
        <v>60</v>
      </c>
      <c r="C11" s="69">
        <f>'2568-บิลค่าไฟฟ้า'!AB27</f>
        <v>113</v>
      </c>
      <c r="D11" s="69">
        <f>'2569-บิลค่าไฟฟ้า'!AB27</f>
        <v>757</v>
      </c>
    </row>
    <row r="12" spans="2:4" x14ac:dyDescent="0.5">
      <c r="B12" s="68" t="s">
        <v>61</v>
      </c>
      <c r="C12" s="69">
        <f>'2568-บิลค่าไฟฟ้า'!AF27</f>
        <v>219</v>
      </c>
      <c r="D12" s="69">
        <f>'2569-บิลค่าไฟฟ้า'!AF27</f>
        <v>484</v>
      </c>
    </row>
    <row r="13" spans="2:4" x14ac:dyDescent="0.5">
      <c r="B13" s="68" t="s">
        <v>62</v>
      </c>
      <c r="C13" s="69">
        <f>'2568-บิลค่าไฟฟ้า'!AJ27</f>
        <v>136</v>
      </c>
      <c r="D13" s="69">
        <f>'2569-บิลค่าไฟฟ้า'!AJ27</f>
        <v>0</v>
      </c>
    </row>
    <row r="14" spans="2:4" x14ac:dyDescent="0.5">
      <c r="B14" s="68" t="s">
        <v>63</v>
      </c>
      <c r="C14" s="69">
        <f>'2568-บิลค่าไฟฟ้า'!AN27</f>
        <v>197</v>
      </c>
      <c r="D14" s="69">
        <f>'2569-บิลค่าไฟฟ้า'!AN27</f>
        <v>0</v>
      </c>
    </row>
    <row r="15" spans="2:4" x14ac:dyDescent="0.5">
      <c r="B15" s="68" t="s">
        <v>64</v>
      </c>
      <c r="C15" s="69">
        <f>'2568-บิลค่าไฟฟ้า'!AR27</f>
        <v>247</v>
      </c>
      <c r="D15" s="69">
        <f>'2569-บิลค่าไฟฟ้า'!AR27</f>
        <v>0</v>
      </c>
    </row>
    <row r="16" spans="2:4" x14ac:dyDescent="0.5">
      <c r="B16" s="68" t="s">
        <v>65</v>
      </c>
      <c r="C16" s="69">
        <f>'2568-บิลค่าไฟฟ้า'!AV27</f>
        <v>390</v>
      </c>
      <c r="D16" s="69">
        <f>'2569-บิลค่าไฟฟ้า'!AV27</f>
        <v>0</v>
      </c>
    </row>
    <row r="28" spans="2:4" x14ac:dyDescent="0.5">
      <c r="B28" s="63" t="s">
        <v>46</v>
      </c>
      <c r="C28" s="64" t="s">
        <v>49</v>
      </c>
      <c r="D28" s="65"/>
    </row>
    <row r="29" spans="2:4" x14ac:dyDescent="0.5">
      <c r="B29" s="66"/>
      <c r="C29" s="64" t="s">
        <v>23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'2568-บิลค่าไฟฟ้า'!E27</f>
        <v>5517.48</v>
      </c>
      <c r="D31" s="69">
        <f>'2569-บิลค่าไฟฟ้า'!E27</f>
        <v>2598.27</v>
      </c>
    </row>
    <row r="32" spans="2:4" x14ac:dyDescent="0.5">
      <c r="B32" s="68" t="s">
        <v>55</v>
      </c>
      <c r="C32" s="69">
        <f>'2568-บิลค่าไฟฟ้า'!I27</f>
        <v>5379.13</v>
      </c>
      <c r="D32" s="69">
        <f>'2569-บิลค่าไฟฟ้า'!I27</f>
        <v>2298.48</v>
      </c>
    </row>
    <row r="33" spans="2:4" x14ac:dyDescent="0.5">
      <c r="B33" s="68" t="s">
        <v>56</v>
      </c>
      <c r="C33" s="69">
        <f>'2568-บิลค่าไฟฟ้า'!M27</f>
        <v>2222.67</v>
      </c>
      <c r="D33" s="69">
        <f>'2569-บิลค่าไฟฟ้า'!M27</f>
        <v>1993.86</v>
      </c>
    </row>
    <row r="34" spans="2:4" x14ac:dyDescent="0.5">
      <c r="B34" s="68" t="s">
        <v>57</v>
      </c>
      <c r="C34" s="69">
        <f>'2568-บิลค่าไฟฟ้า'!Q27</f>
        <v>1033.29</v>
      </c>
      <c r="D34" s="69">
        <f>'2569-บิลค่าไฟฟ้า'!Q27</f>
        <v>1800.46</v>
      </c>
    </row>
    <row r="35" spans="2:4" x14ac:dyDescent="0.5">
      <c r="B35" s="68" t="s">
        <v>58</v>
      </c>
      <c r="C35" s="69">
        <f>'2568-บิลค่าไฟฟ้า'!U27</f>
        <v>697.39</v>
      </c>
      <c r="D35" s="69">
        <f>'2569-บิลค่าไฟฟ้า'!U27</f>
        <v>2398.3200000000002</v>
      </c>
    </row>
    <row r="36" spans="2:4" x14ac:dyDescent="0.5">
      <c r="B36" s="68" t="s">
        <v>59</v>
      </c>
      <c r="C36" s="69">
        <f>'2568-บิลค่าไฟฟ้า'!Y27</f>
        <v>481.72</v>
      </c>
      <c r="D36" s="69">
        <f>'2569-บิลค่าไฟฟ้า'!Y27</f>
        <v>4370.09</v>
      </c>
    </row>
    <row r="37" spans="2:4" x14ac:dyDescent="0.5">
      <c r="B37" s="68" t="s">
        <v>60</v>
      </c>
      <c r="C37" s="69">
        <f>'2568-บิลค่าไฟฟ้า'!AC27</f>
        <v>452.22</v>
      </c>
      <c r="D37" s="69">
        <f>'2569-บิลค่าไฟฟ้า'!AC27</f>
        <v>3506.83</v>
      </c>
    </row>
    <row r="38" spans="2:4" x14ac:dyDescent="0.5">
      <c r="B38" s="68" t="s">
        <v>61</v>
      </c>
      <c r="C38" s="69">
        <f>'2568-บิลค่าไฟฟ้า'!AG27</f>
        <v>914.89</v>
      </c>
      <c r="D38" s="69">
        <f>'2569-บิลค่าไฟฟ้า'!AG27</f>
        <v>2167.79</v>
      </c>
    </row>
    <row r="39" spans="2:4" x14ac:dyDescent="0.5">
      <c r="B39" s="68" t="s">
        <v>62</v>
      </c>
      <c r="C39" s="69">
        <f>'2568-บิลค่าไฟฟ้า'!AK27</f>
        <v>531.20000000000005</v>
      </c>
      <c r="D39" s="69">
        <f>'2569-บิลค่าไฟฟ้า'!AK27</f>
        <v>0</v>
      </c>
    </row>
    <row r="40" spans="2:4" x14ac:dyDescent="0.5">
      <c r="B40" s="68" t="s">
        <v>63</v>
      </c>
      <c r="C40" s="69">
        <f>'2568-บิลค่าไฟฟ้า'!AO27</f>
        <v>802.44</v>
      </c>
      <c r="D40" s="69">
        <f>'2569-บิลค่าไฟฟ้า'!AO27</f>
        <v>0</v>
      </c>
    </row>
    <row r="41" spans="2:4" x14ac:dyDescent="0.5">
      <c r="B41" s="68" t="s">
        <v>64</v>
      </c>
      <c r="C41" s="69">
        <f>'2568-บิลค่าไฟฟ้า'!AS27</f>
        <v>1036.71</v>
      </c>
      <c r="D41" s="69">
        <f>'2569-บิลค่าไฟฟ้า'!AS27</f>
        <v>0</v>
      </c>
    </row>
    <row r="42" spans="2:4" x14ac:dyDescent="0.5">
      <c r="B42" s="68" t="s">
        <v>65</v>
      </c>
      <c r="C42" s="69">
        <f>'2568-บิลค่าไฟฟ้า'!AW27</f>
        <v>1706.75</v>
      </c>
      <c r="D42" s="69">
        <f>'2569-บิลค่าไฟฟ้า'!AW27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2" zoomScaleNormal="100" zoomScaleSheetLayoutView="100" workbookViewId="0">
      <selection activeCell="P16" sqref="P16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6" width="12.77734375" style="62" customWidth="1"/>
    <col min="7" max="16384" width="8.88671875" style="62"/>
  </cols>
  <sheetData>
    <row r="1" spans="2:6" hidden="1" x14ac:dyDescent="0.5"/>
    <row r="2" spans="2:6" x14ac:dyDescent="0.5">
      <c r="B2" s="63" t="s">
        <v>46</v>
      </c>
      <c r="C2" s="64" t="s">
        <v>29</v>
      </c>
      <c r="D2" s="65"/>
      <c r="E2" s="64" t="s">
        <v>30</v>
      </c>
      <c r="F2" s="65"/>
    </row>
    <row r="3" spans="2:6" x14ac:dyDescent="0.5">
      <c r="B3" s="63" t="s">
        <v>46</v>
      </c>
      <c r="C3" s="64" t="s">
        <v>28</v>
      </c>
      <c r="D3" s="65"/>
      <c r="E3" s="64" t="s">
        <v>19</v>
      </c>
      <c r="F3" s="65"/>
    </row>
    <row r="4" spans="2:6" ht="21.6" x14ac:dyDescent="0.5">
      <c r="B4" s="66"/>
      <c r="C4" s="67" t="s">
        <v>107</v>
      </c>
      <c r="D4" s="67" t="s">
        <v>127</v>
      </c>
      <c r="E4" s="67" t="s">
        <v>107</v>
      </c>
      <c r="F4" s="67" t="s">
        <v>127</v>
      </c>
    </row>
    <row r="5" spans="2:6" x14ac:dyDescent="0.5">
      <c r="B5" s="68" t="s">
        <v>54</v>
      </c>
      <c r="C5" s="69">
        <f>'2568-บิลค่าไฟฟ้า'!D29</f>
        <v>6760</v>
      </c>
      <c r="D5" s="69">
        <f>'2569-บิลค่าไฟฟ้า'!D29</f>
        <v>4072</v>
      </c>
      <c r="E5" s="69">
        <f>'2568-บิลค่าไฟฟ้า'!D30</f>
        <v>0</v>
      </c>
      <c r="F5" s="69">
        <f>'2569-บิลค่าไฟฟ้า'!D30</f>
        <v>0</v>
      </c>
    </row>
    <row r="6" spans="2:6" x14ac:dyDescent="0.5">
      <c r="B6" s="68" t="s">
        <v>55</v>
      </c>
      <c r="C6" s="69">
        <f>'2568-บิลค่าไฟฟ้า'!H29</f>
        <v>6892</v>
      </c>
      <c r="D6" s="69">
        <f>'2569-บิลค่าไฟฟ้า'!H29</f>
        <v>4496</v>
      </c>
      <c r="E6" s="69">
        <f>'2568-บิลค่าไฟฟ้า'!H30</f>
        <v>0</v>
      </c>
      <c r="F6" s="69">
        <f>'2569-บิลค่าไฟฟ้า'!H30</f>
        <v>0</v>
      </c>
    </row>
    <row r="7" spans="2:6" x14ac:dyDescent="0.5">
      <c r="B7" s="68" t="s">
        <v>56</v>
      </c>
      <c r="C7" s="69">
        <f>'2568-บิลค่าไฟฟ้า'!L29</f>
        <v>6768</v>
      </c>
      <c r="D7" s="69">
        <f>'2569-บิลค่าไฟฟ้า'!L29</f>
        <v>7912</v>
      </c>
      <c r="E7" s="69">
        <f>'2568-บิลค่าไฟฟ้า'!L30</f>
        <v>0</v>
      </c>
      <c r="F7" s="69">
        <f>'2569-บิลค่าไฟฟ้า'!L30</f>
        <v>0</v>
      </c>
    </row>
    <row r="8" spans="2:6" x14ac:dyDescent="0.5">
      <c r="B8" s="68" t="s">
        <v>57</v>
      </c>
      <c r="C8" s="69">
        <f>'2568-บิลค่าไฟฟ้า'!P29</f>
        <v>11000</v>
      </c>
      <c r="D8" s="69">
        <f>'2569-บิลค่าไฟฟ้า'!P29</f>
        <v>8904</v>
      </c>
      <c r="E8" s="69">
        <f>'2568-บิลค่าไฟฟ้า'!P30</f>
        <v>0</v>
      </c>
      <c r="F8" s="69">
        <f>'2569-บิลค่าไฟฟ้า'!P30</f>
        <v>0</v>
      </c>
    </row>
    <row r="9" spans="2:6" x14ac:dyDescent="0.5">
      <c r="B9" s="68" t="s">
        <v>58</v>
      </c>
      <c r="C9" s="69">
        <f>'2568-บิลค่าไฟฟ้า'!T29</f>
        <v>3592</v>
      </c>
      <c r="D9" s="69">
        <f>'2569-บิลค่าไฟฟ้า'!T29</f>
        <v>6904</v>
      </c>
      <c r="E9" s="69">
        <f>'2568-บิลค่าไฟฟ้า'!T30</f>
        <v>0</v>
      </c>
      <c r="F9" s="69">
        <f>'2569-บิลค่าไฟฟ้า'!T30</f>
        <v>0</v>
      </c>
    </row>
    <row r="10" spans="2:6" x14ac:dyDescent="0.5">
      <c r="B10" s="68" t="s">
        <v>59</v>
      </c>
      <c r="C10" s="69">
        <f>'2568-บิลค่าไฟฟ้า'!X29</f>
        <v>3432</v>
      </c>
      <c r="D10" s="69">
        <f>'2569-บิลค่าไฟฟ้า'!X29</f>
        <v>4848</v>
      </c>
      <c r="E10" s="69">
        <f>'2568-บิลค่าไฟฟ้า'!X30</f>
        <v>0</v>
      </c>
      <c r="F10" s="69">
        <f>'2569-บิลค่าไฟฟ้า'!X30</f>
        <v>0</v>
      </c>
    </row>
    <row r="11" spans="2:6" x14ac:dyDescent="0.5">
      <c r="B11" s="68" t="s">
        <v>60</v>
      </c>
      <c r="C11" s="69">
        <f>'2568-บิลค่าไฟฟ้า'!AB29</f>
        <v>1788</v>
      </c>
      <c r="D11" s="69">
        <f>'2569-บิลค่าไฟฟ้า'!AB29</f>
        <v>5824</v>
      </c>
      <c r="E11" s="69">
        <f>'2568-บิลค่าไฟฟ้า'!AB30</f>
        <v>0</v>
      </c>
      <c r="F11" s="69">
        <f>'2569-บิลค่าไฟฟ้า'!AB30</f>
        <v>0</v>
      </c>
    </row>
    <row r="12" spans="2:6" x14ac:dyDescent="0.5">
      <c r="B12" s="68" t="s">
        <v>61</v>
      </c>
      <c r="C12" s="69">
        <f>'2568-บิลค่าไฟฟ้า'!AF29</f>
        <v>1336</v>
      </c>
      <c r="D12" s="69">
        <f>'2569-บิลค่าไฟฟ้า'!AF29</f>
        <v>3620</v>
      </c>
      <c r="E12" s="69">
        <f>'2568-บิลค่าไฟฟ้า'!AF30</f>
        <v>0</v>
      </c>
      <c r="F12" s="69">
        <f>'2569-บิลค่าไฟฟ้า'!AF30</f>
        <v>0</v>
      </c>
    </row>
    <row r="13" spans="2:6" x14ac:dyDescent="0.5">
      <c r="B13" s="68" t="s">
        <v>62</v>
      </c>
      <c r="C13" s="69">
        <f>'2568-บิลค่าไฟฟ้า'!AJ29</f>
        <v>2180</v>
      </c>
      <c r="D13" s="69">
        <f>'2569-บิลค่าไฟฟ้า'!AJ29</f>
        <v>0</v>
      </c>
      <c r="E13" s="69">
        <f>'2568-บิลค่าไฟฟ้า'!AJ30</f>
        <v>0</v>
      </c>
      <c r="F13" s="69">
        <f>'2569-บิลค่าไฟฟ้า'!AJ30</f>
        <v>0</v>
      </c>
    </row>
    <row r="14" spans="2:6" x14ac:dyDescent="0.5">
      <c r="B14" s="68" t="s">
        <v>63</v>
      </c>
      <c r="C14" s="69">
        <f>'2568-บิลค่าไฟฟ้า'!AN29</f>
        <v>2908</v>
      </c>
      <c r="D14" s="69">
        <f>'2569-บิลค่าไฟฟ้า'!AN29</f>
        <v>0</v>
      </c>
      <c r="E14" s="69">
        <f>'2568-บิลค่าไฟฟ้า'!AN30</f>
        <v>0</v>
      </c>
      <c r="F14" s="69">
        <f>'2569-บิลค่าไฟฟ้า'!AN30</f>
        <v>0</v>
      </c>
    </row>
    <row r="15" spans="2:6" x14ac:dyDescent="0.5">
      <c r="B15" s="68" t="s">
        <v>64</v>
      </c>
      <c r="C15" s="69">
        <f>'2568-บิลค่าไฟฟ้า'!AR29</f>
        <v>3420</v>
      </c>
      <c r="D15" s="69">
        <f>'2569-บิลค่าไฟฟ้า'!AR29</f>
        <v>0</v>
      </c>
      <c r="E15" s="69">
        <f>'2568-บิลค่าไฟฟ้า'!AR30</f>
        <v>0</v>
      </c>
      <c r="F15" s="69">
        <f>'2569-บิลค่าไฟฟ้า'!AR30</f>
        <v>0</v>
      </c>
    </row>
    <row r="16" spans="2:6" x14ac:dyDescent="0.5">
      <c r="B16" s="68" t="s">
        <v>65</v>
      </c>
      <c r="C16" s="69">
        <f>'2568-บิลค่าไฟฟ้า'!AV29</f>
        <v>3964</v>
      </c>
      <c r="D16" s="69">
        <f>'2569-บิลค่าไฟฟ้า'!AV29</f>
        <v>0</v>
      </c>
      <c r="E16" s="69">
        <f>'2568-บิลค่าไฟฟ้า'!AV30</f>
        <v>0</v>
      </c>
      <c r="F16" s="69">
        <f>'2569-บิลค่าไฟฟ้า'!AV30</f>
        <v>0</v>
      </c>
    </row>
    <row r="33" spans="2:6" x14ac:dyDescent="0.5">
      <c r="B33" s="63" t="s">
        <v>46</v>
      </c>
      <c r="C33" s="64" t="s">
        <v>29</v>
      </c>
      <c r="D33" s="65"/>
      <c r="E33" s="64" t="s">
        <v>30</v>
      </c>
      <c r="F33" s="65"/>
    </row>
    <row r="34" spans="2:6" x14ac:dyDescent="0.5">
      <c r="B34" s="63" t="s">
        <v>46</v>
      </c>
      <c r="C34" s="64" t="s">
        <v>28</v>
      </c>
      <c r="D34" s="65"/>
      <c r="E34" s="64" t="s">
        <v>19</v>
      </c>
      <c r="F34" s="65"/>
    </row>
    <row r="35" spans="2:6" ht="21.6" x14ac:dyDescent="0.5">
      <c r="B35" s="66"/>
      <c r="C35" s="67" t="s">
        <v>108</v>
      </c>
      <c r="D35" s="67" t="s">
        <v>128</v>
      </c>
      <c r="E35" s="67" t="s">
        <v>108</v>
      </c>
      <c r="F35" s="67" t="s">
        <v>128</v>
      </c>
    </row>
    <row r="36" spans="2:6" x14ac:dyDescent="0.5">
      <c r="B36" s="68" t="s">
        <v>54</v>
      </c>
      <c r="C36" s="69">
        <f>'2568-บิลค่าไฟฟ้า'!E29</f>
        <v>29188.97</v>
      </c>
      <c r="D36" s="69">
        <f>'2569-บิลค่าไฟฟ้า'!E29</f>
        <v>17787.52</v>
      </c>
      <c r="E36" s="69">
        <f>'2568-บิลค่าไฟฟ้า'!E30</f>
        <v>334.1</v>
      </c>
      <c r="F36" s="69">
        <f>'2569-บิลค่าไฟฟ้า'!E30</f>
        <v>334.1</v>
      </c>
    </row>
    <row r="37" spans="2:6" x14ac:dyDescent="0.5">
      <c r="B37" s="68" t="s">
        <v>55</v>
      </c>
      <c r="C37" s="69">
        <f>'2568-บิลค่าไฟฟ้า'!I29</f>
        <v>29640.02</v>
      </c>
      <c r="D37" s="69">
        <f>'2569-บิลค่าไฟฟ้า'!I29</f>
        <v>19604.88</v>
      </c>
      <c r="E37" s="69">
        <f>'2568-บิลค่าไฟฟ้า'!I30</f>
        <v>334.1</v>
      </c>
      <c r="F37" s="69">
        <f>'2569-บิลค่าไฟฟ้า'!I30</f>
        <v>334.1</v>
      </c>
    </row>
    <row r="38" spans="2:6" x14ac:dyDescent="0.5">
      <c r="B38" s="68" t="s">
        <v>56</v>
      </c>
      <c r="C38" s="69">
        <f>'2568-บิลค่าไฟฟ้า'!M29</f>
        <v>28975.32</v>
      </c>
      <c r="D38" s="69">
        <f>'2569-บิลค่าไฟฟ้า'!M29</f>
        <v>34246.559999999998</v>
      </c>
      <c r="E38" s="69">
        <f>'2568-บิลค่าไฟฟ้า'!M30</f>
        <v>334.1</v>
      </c>
      <c r="F38" s="69">
        <f>'2569-บิลค่าไฟฟ้า'!M30</f>
        <v>334.1</v>
      </c>
    </row>
    <row r="39" spans="2:6" x14ac:dyDescent="0.5">
      <c r="B39" s="68" t="s">
        <v>57</v>
      </c>
      <c r="C39" s="69">
        <f>'2568-บิลค่าไฟฟ้า'!Q29</f>
        <v>46064.53</v>
      </c>
      <c r="D39" s="69">
        <f>'2569-บิลค่าไฟฟ้า'!Q29</f>
        <v>38498.47</v>
      </c>
      <c r="E39" s="69">
        <f>'2568-บิลค่าไฟฟ้า'!Q30</f>
        <v>334.1</v>
      </c>
      <c r="F39" s="69">
        <f>'2569-บิลค่าไฟฟ้า'!Q30</f>
        <v>334.1</v>
      </c>
    </row>
    <row r="40" spans="2:6" x14ac:dyDescent="0.5">
      <c r="B40" s="68" t="s">
        <v>58</v>
      </c>
      <c r="C40" s="69">
        <f>'2568-บิลค่าไฟฟ้า'!U29</f>
        <v>14991.73</v>
      </c>
      <c r="D40" s="69">
        <f>'2569-บิลค่าไฟฟ้า'!U29</f>
        <v>30406.97</v>
      </c>
      <c r="E40" s="69">
        <f>'2568-บิลค่าไฟฟ้า'!U30</f>
        <v>334.1</v>
      </c>
      <c r="F40" s="69">
        <f>'2569-บิลค่าไฟฟ้า'!U30</f>
        <v>334.1</v>
      </c>
    </row>
    <row r="41" spans="2:6" x14ac:dyDescent="0.5">
      <c r="B41" s="68" t="s">
        <v>59</v>
      </c>
      <c r="C41" s="69">
        <f>'2568-บิลค่าไฟฟ้า'!Y29</f>
        <v>14316.09</v>
      </c>
      <c r="D41" s="69">
        <f>'2569-บิลค่าไฟฟ้า'!Y29</f>
        <v>21451.32</v>
      </c>
      <c r="E41" s="69">
        <f>'2568-บิลค่าไฟฟ้า'!Y30</f>
        <v>334.1</v>
      </c>
      <c r="F41" s="69">
        <f>'2569-บิลค่าไฟฟ้า'!Y30</f>
        <v>334.1</v>
      </c>
    </row>
    <row r="42" spans="2:6" x14ac:dyDescent="0.5">
      <c r="B42" s="68" t="s">
        <v>60</v>
      </c>
      <c r="C42" s="69">
        <f>'2568-บิลค่าไฟฟ้า'!AC29</f>
        <v>7597.16</v>
      </c>
      <c r="D42" s="69">
        <f>'2569-บิลค่าไฟฟ้า'!AC29</f>
        <v>25702.639999999999</v>
      </c>
      <c r="E42" s="69">
        <f>'2568-บิลค่าไฟฟ้า'!AC30</f>
        <v>334.1</v>
      </c>
      <c r="F42" s="69">
        <f>'2569-บิลค่าไฟฟ้า'!AC30</f>
        <v>334.1</v>
      </c>
    </row>
    <row r="43" spans="2:6" x14ac:dyDescent="0.5">
      <c r="B43" s="68" t="s">
        <v>61</v>
      </c>
      <c r="C43" s="69">
        <f>'2568-บิลค่าไฟฟ้า'!AG29</f>
        <v>6203.42</v>
      </c>
      <c r="D43" s="69">
        <f>'2569-บิลค่าไฟฟ้า'!AG29</f>
        <v>16102.32</v>
      </c>
      <c r="E43" s="69">
        <f>'2568-บิลค่าไฟฟ้า'!AG30</f>
        <v>334.1</v>
      </c>
      <c r="F43" s="69">
        <f>'2569-บิลค่าไฟฟ้า'!AG30</f>
        <v>334.1</v>
      </c>
    </row>
    <row r="44" spans="2:6" x14ac:dyDescent="0.5">
      <c r="B44" s="68" t="s">
        <v>62</v>
      </c>
      <c r="C44" s="69">
        <f>'2568-บิลค่าไฟฟ้า'!AK29</f>
        <v>9817.99</v>
      </c>
      <c r="D44" s="69">
        <f>'2569-บิลค่าไฟฟ้า'!AK29</f>
        <v>0</v>
      </c>
      <c r="E44" s="69">
        <f>'2568-บิลค่าไฟฟ้า'!AK30</f>
        <v>334.1</v>
      </c>
      <c r="F44" s="69">
        <f>'2569-บิลค่าไฟฟ้า'!AK30</f>
        <v>0</v>
      </c>
    </row>
    <row r="45" spans="2:6" x14ac:dyDescent="0.5">
      <c r="B45" s="68" t="s">
        <v>63</v>
      </c>
      <c r="C45" s="69">
        <f>'2568-บิลค่าไฟฟ้า'!AO29</f>
        <v>12985.08</v>
      </c>
      <c r="D45" s="69">
        <f>'2569-บิลค่าไฟฟ้า'!AO29</f>
        <v>0</v>
      </c>
      <c r="E45" s="69">
        <f>'2568-บิลค่าไฟฟ้า'!AO30</f>
        <v>334.1</v>
      </c>
      <c r="F45" s="69">
        <f>'2569-บิลค่าไฟฟ้า'!AO30</f>
        <v>0</v>
      </c>
    </row>
    <row r="46" spans="2:6" x14ac:dyDescent="0.5">
      <c r="B46" s="68" t="s">
        <v>64</v>
      </c>
      <c r="C46" s="69">
        <f>'2568-บิลค่าไฟฟ้า'!AS29</f>
        <v>15212.48</v>
      </c>
      <c r="D46" s="69">
        <f>'2569-บิลค่าไฟฟ้า'!AS29</f>
        <v>0</v>
      </c>
      <c r="E46" s="69">
        <f>'2568-บิลค่าไฟฟ้า'!AS30</f>
        <v>334.1</v>
      </c>
      <c r="F46" s="69">
        <f>'2569-บิลค่าไฟฟ้า'!AS30</f>
        <v>0</v>
      </c>
    </row>
    <row r="47" spans="2:6" x14ac:dyDescent="0.5">
      <c r="B47" s="68" t="s">
        <v>65</v>
      </c>
      <c r="C47" s="69">
        <f>'2568-บิลค่าไฟฟ้า'!AW29</f>
        <v>17579.099999999999</v>
      </c>
      <c r="D47" s="69">
        <f>'2569-บิลค่าไฟฟ้า'!AW29</f>
        <v>0</v>
      </c>
      <c r="E47" s="69">
        <f>'2568-บิลค่าไฟฟ้า'!AW30</f>
        <v>334.1</v>
      </c>
      <c r="F47" s="69">
        <f>'2569-บิลค่าไฟฟ้า'!AW30</f>
        <v>0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2" zoomScaleNormal="100" zoomScaleSheetLayoutView="100" workbookViewId="0">
      <selection activeCell="S59" sqref="S59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6" width="12.77734375" style="62" customWidth="1"/>
    <col min="7" max="16384" width="8.88671875" style="62"/>
  </cols>
  <sheetData>
    <row r="1" spans="2:6" hidden="1" x14ac:dyDescent="0.5"/>
    <row r="2" spans="2:6" x14ac:dyDescent="0.5">
      <c r="B2" s="63" t="s">
        <v>46</v>
      </c>
      <c r="C2" s="64" t="s">
        <v>32</v>
      </c>
      <c r="D2" s="65"/>
      <c r="E2" s="64" t="s">
        <v>34</v>
      </c>
      <c r="F2" s="65"/>
    </row>
    <row r="3" spans="2:6" x14ac:dyDescent="0.5">
      <c r="B3" s="63" t="s">
        <v>46</v>
      </c>
      <c r="C3" s="64" t="s">
        <v>31</v>
      </c>
      <c r="D3" s="65"/>
      <c r="E3" s="64" t="s">
        <v>50</v>
      </c>
      <c r="F3" s="65"/>
    </row>
    <row r="4" spans="2:6" ht="21.6" x14ac:dyDescent="0.5">
      <c r="B4" s="66"/>
      <c r="C4" s="67" t="s">
        <v>107</v>
      </c>
      <c r="D4" s="67" t="s">
        <v>127</v>
      </c>
      <c r="E4" s="67" t="s">
        <v>107</v>
      </c>
      <c r="F4" s="67" t="s">
        <v>127</v>
      </c>
    </row>
    <row r="5" spans="2:6" x14ac:dyDescent="0.5">
      <c r="B5" s="68" t="s">
        <v>54</v>
      </c>
      <c r="C5" s="69">
        <f>'2568-บิลค่าไฟฟ้า'!D33</f>
        <v>62880</v>
      </c>
      <c r="D5" s="69">
        <f>'2569-บิลค่าไฟฟ้า'!D33</f>
        <v>69120</v>
      </c>
      <c r="E5" s="69">
        <f>'2568-บิลค่าไฟฟ้า'!D34</f>
        <v>6953.34</v>
      </c>
      <c r="F5" s="69">
        <f>'2569-บิลค่าไฟฟ้า'!D34</f>
        <v>11988.57</v>
      </c>
    </row>
    <row r="6" spans="2:6" x14ac:dyDescent="0.5">
      <c r="B6" s="68" t="s">
        <v>55</v>
      </c>
      <c r="C6" s="69">
        <f>'2568-บิลค่าไฟฟ้า'!H33</f>
        <v>66720</v>
      </c>
      <c r="D6" s="69">
        <f>'2569-บิลค่าไฟฟ้า'!H33</f>
        <v>80880</v>
      </c>
      <c r="E6" s="69">
        <f>'2568-บิลค่าไฟฟ้า'!H34</f>
        <v>7347.57</v>
      </c>
      <c r="F6" s="69">
        <f>'2569-บิลค่าไฟฟ้า'!H34</f>
        <v>9853.2000000000007</v>
      </c>
    </row>
    <row r="7" spans="2:6" x14ac:dyDescent="0.5">
      <c r="B7" s="68" t="s">
        <v>56</v>
      </c>
      <c r="C7" s="69">
        <f>'2568-บิลค่าไฟฟ้า'!L33</f>
        <v>91440</v>
      </c>
      <c r="D7" s="69">
        <f>'2569-บิลค่าไฟฟ้า'!L33</f>
        <v>92640</v>
      </c>
      <c r="E7" s="69">
        <f>'2568-บิลค่าไฟฟ้า'!L34</f>
        <v>8967.33</v>
      </c>
      <c r="F7" s="69">
        <f>'2569-บิลค่าไฟฟ้า'!L34</f>
        <v>9592.59</v>
      </c>
    </row>
    <row r="8" spans="2:6" x14ac:dyDescent="0.5">
      <c r="B8" s="68" t="s">
        <v>57</v>
      </c>
      <c r="C8" s="69">
        <f>'2568-บิลค่าไฟฟ้า'!P33</f>
        <v>66600</v>
      </c>
      <c r="D8" s="69">
        <f>'2569-บิลค่าไฟฟ้า'!P33</f>
        <v>66720</v>
      </c>
      <c r="E8" s="69">
        <f>'2568-บิลค่าไฟฟ้า'!P34</f>
        <v>6492.3</v>
      </c>
      <c r="F8" s="69">
        <f>'2569-บิลค่าไฟฟ้า'!P34</f>
        <v>8629.7099999999991</v>
      </c>
    </row>
    <row r="9" spans="2:6" x14ac:dyDescent="0.5">
      <c r="B9" s="68" t="s">
        <v>58</v>
      </c>
      <c r="C9" s="69">
        <f>'2568-บิลค่าไฟฟ้า'!T33</f>
        <v>66840</v>
      </c>
      <c r="D9" s="69">
        <f>'2569-บิลค่าไฟฟ้า'!T33</f>
        <v>67320</v>
      </c>
      <c r="E9" s="69">
        <f>'2568-บิลค่าไฟฟ้า'!T34</f>
        <v>7046.67</v>
      </c>
      <c r="F9" s="69">
        <f>'2569-บิลค่าไฟฟ้า'!T34</f>
        <v>6465.78</v>
      </c>
    </row>
    <row r="10" spans="2:6" x14ac:dyDescent="0.5">
      <c r="B10" s="68" t="s">
        <v>59</v>
      </c>
      <c r="C10" s="69">
        <f>'2568-บิลค่าไฟฟ้า'!X33</f>
        <v>78720</v>
      </c>
      <c r="D10" s="69">
        <f>'2569-บิลค่าไฟฟ้า'!X33</f>
        <v>80400</v>
      </c>
      <c r="E10" s="69">
        <f>'2568-บิลค่าไฟฟ้า'!X34</f>
        <v>11688.18</v>
      </c>
      <c r="F10" s="69">
        <f>'2569-บิลค่าไฟฟ้า'!X34</f>
        <v>6159.27</v>
      </c>
    </row>
    <row r="11" spans="2:6" x14ac:dyDescent="0.5">
      <c r="B11" s="68" t="s">
        <v>60</v>
      </c>
      <c r="C11" s="69">
        <f>'2568-บิลค่าไฟฟ้า'!AB33</f>
        <v>99480</v>
      </c>
      <c r="D11" s="69">
        <f>'2569-บิลค่าไฟฟ้า'!AB33</f>
        <v>114000</v>
      </c>
      <c r="E11" s="69">
        <f>'2568-บิลค่าไฟฟ้า'!AB34</f>
        <v>9504.36</v>
      </c>
      <c r="F11" s="69">
        <f>'2569-บิลค่าไฟฟ้า'!AB34</f>
        <v>7905.51</v>
      </c>
    </row>
    <row r="12" spans="2:6" x14ac:dyDescent="0.5">
      <c r="B12" s="68" t="s">
        <v>61</v>
      </c>
      <c r="C12" s="69">
        <f>'2568-บิลค่าไฟฟ้า'!AF33</f>
        <v>106560</v>
      </c>
      <c r="D12" s="69">
        <f>'2569-บิลค่าไฟฟ้า'!AF33</f>
        <v>110520</v>
      </c>
      <c r="E12" s="69">
        <f>'2568-บิลค่าไฟฟ้า'!AF34</f>
        <v>7890.72</v>
      </c>
      <c r="F12" s="69">
        <f>'2569-บิลค่าไฟฟ้า'!AF34</f>
        <v>7882.56</v>
      </c>
    </row>
    <row r="13" spans="2:6" x14ac:dyDescent="0.5">
      <c r="B13" s="68" t="s">
        <v>62</v>
      </c>
      <c r="C13" s="69">
        <f>'2568-บิลค่าไฟฟ้า'!AJ33</f>
        <v>111360</v>
      </c>
      <c r="D13" s="69">
        <f>'2569-บิลค่าไฟฟ้า'!AJ33</f>
        <v>0</v>
      </c>
      <c r="E13" s="69">
        <f>'2568-บิลค่าไฟฟ้า'!AJ34</f>
        <v>11180.22</v>
      </c>
      <c r="F13" s="69">
        <f>'2569-บิลค่าไฟฟ้า'!AJ34</f>
        <v>0</v>
      </c>
    </row>
    <row r="14" spans="2:6" x14ac:dyDescent="0.5">
      <c r="B14" s="68" t="s">
        <v>63</v>
      </c>
      <c r="C14" s="69">
        <f>'2568-บิลค่าไฟฟ้า'!AN33</f>
        <v>100440</v>
      </c>
      <c r="D14" s="69">
        <f>'2569-บิลค่าไฟฟ้า'!AN33</f>
        <v>0</v>
      </c>
      <c r="E14" s="69">
        <f>'2568-บิลค่าไฟฟ้า'!AN34</f>
        <v>12348.63</v>
      </c>
      <c r="F14" s="69">
        <f>'2569-บิลค่าไฟฟ้า'!AN34</f>
        <v>0</v>
      </c>
    </row>
    <row r="15" spans="2:6" x14ac:dyDescent="0.5">
      <c r="B15" s="68" t="s">
        <v>64</v>
      </c>
      <c r="C15" s="69">
        <f>'2568-บิลค่าไฟฟ้า'!AR33</f>
        <v>68640</v>
      </c>
      <c r="D15" s="69">
        <f>'2569-บิลค่าไฟฟ้า'!AR33</f>
        <v>0</v>
      </c>
      <c r="E15" s="69">
        <f>'2568-บิลค่าไฟฟ้า'!AR34</f>
        <v>6884.49</v>
      </c>
      <c r="F15" s="69">
        <f>'2569-บิลค่าไฟฟ้า'!AR34</f>
        <v>0</v>
      </c>
    </row>
    <row r="16" spans="2:6" x14ac:dyDescent="0.5">
      <c r="B16" s="68" t="s">
        <v>65</v>
      </c>
      <c r="C16" s="69">
        <f>'2568-บิลค่าไฟฟ้า'!AV33</f>
        <v>74520</v>
      </c>
      <c r="D16" s="69">
        <f>'2569-บิลค่าไฟฟ้า'!AV33</f>
        <v>0</v>
      </c>
      <c r="E16" s="69">
        <f>'2568-บิลค่าไฟฟ้า'!AV34</f>
        <v>10224.99</v>
      </c>
      <c r="F16" s="69">
        <f>'2569-บิลค่าไฟฟ้า'!AV34</f>
        <v>0</v>
      </c>
    </row>
    <row r="33" spans="2:6" x14ac:dyDescent="0.5">
      <c r="B33" s="63" t="s">
        <v>46</v>
      </c>
      <c r="C33" s="64" t="s">
        <v>32</v>
      </c>
      <c r="D33" s="65"/>
      <c r="E33" s="64" t="s">
        <v>34</v>
      </c>
      <c r="F33" s="65"/>
    </row>
    <row r="34" spans="2:6" x14ac:dyDescent="0.5">
      <c r="B34" s="63" t="s">
        <v>46</v>
      </c>
      <c r="C34" s="64" t="s">
        <v>31</v>
      </c>
      <c r="D34" s="65"/>
      <c r="E34" s="64" t="s">
        <v>50</v>
      </c>
      <c r="F34" s="65"/>
    </row>
    <row r="35" spans="2:6" ht="21.6" x14ac:dyDescent="0.5">
      <c r="B35" s="66"/>
      <c r="C35" s="67" t="s">
        <v>108</v>
      </c>
      <c r="D35" s="67" t="s">
        <v>128</v>
      </c>
      <c r="E35" s="67" t="s">
        <v>108</v>
      </c>
      <c r="F35" s="67" t="s">
        <v>128</v>
      </c>
    </row>
    <row r="36" spans="2:6" x14ac:dyDescent="0.5">
      <c r="B36" s="68" t="s">
        <v>54</v>
      </c>
      <c r="C36" s="69">
        <f>'2568-บิลค่าไฟฟ้า'!E33</f>
        <v>273707.18</v>
      </c>
      <c r="D36" s="69">
        <f>'2569-บิลค่าไฟฟ้า'!E33</f>
        <v>283721.49</v>
      </c>
      <c r="E36" s="69">
        <f>'2568-บิลค่าไฟฟ้า'!E34</f>
        <v>32223.11</v>
      </c>
      <c r="F36" s="69">
        <f>'2569-บิลค่าไฟฟ้า'!E34</f>
        <v>52949.87</v>
      </c>
    </row>
    <row r="37" spans="2:6" x14ac:dyDescent="0.5">
      <c r="B37" s="68" t="s">
        <v>55</v>
      </c>
      <c r="C37" s="69">
        <f>'2568-บิลค่าไฟฟ้า'!I33</f>
        <v>296918.49</v>
      </c>
      <c r="D37" s="69">
        <f>'2569-บิลค่าไฟฟ้า'!I33</f>
        <v>346828.18</v>
      </c>
      <c r="E37" s="69">
        <f>'2568-บิลค่าไฟฟ้า'!I34</f>
        <v>34662.46</v>
      </c>
      <c r="F37" s="69">
        <f>'2569-บิลค่าไฟฟ้า'!I34</f>
        <v>43569.38</v>
      </c>
    </row>
    <row r="38" spans="2:6" x14ac:dyDescent="0.5">
      <c r="B38" s="68" t="s">
        <v>56</v>
      </c>
      <c r="C38" s="69">
        <f>'2568-บิลค่าไฟฟ้า'!M33</f>
        <v>427956.04</v>
      </c>
      <c r="D38" s="69">
        <f>'2569-บิลค่าไฟฟ้า'!M33</f>
        <v>391364.82</v>
      </c>
      <c r="E38" s="69">
        <f>'2568-บิลค่าไฟฟ้า'!M34</f>
        <v>43106.31</v>
      </c>
      <c r="F38" s="69">
        <f>'2569-บิลค่าไฟฟ้า'!M34</f>
        <v>42395.44</v>
      </c>
    </row>
    <row r="39" spans="2:6" x14ac:dyDescent="0.5">
      <c r="B39" s="68" t="s">
        <v>57</v>
      </c>
      <c r="C39" s="69">
        <f>'2568-บิลค่าไฟฟ้า'!Q33</f>
        <v>301741.14</v>
      </c>
      <c r="D39" s="69">
        <f>'2569-บิลค่าไฟฟ้า'!Q33</f>
        <v>286260.84999999998</v>
      </c>
      <c r="E39" s="69">
        <f>'2568-บิลค่าไฟฟ้า'!Q34</f>
        <v>31125.3</v>
      </c>
      <c r="F39" s="69">
        <f>'2569-บิลค่าไฟฟ้า'!Q34</f>
        <v>37960.58</v>
      </c>
    </row>
    <row r="40" spans="2:6" x14ac:dyDescent="0.5">
      <c r="B40" s="68" t="s">
        <v>58</v>
      </c>
      <c r="C40" s="69">
        <f>'2568-บิลค่าไฟฟ้า'!U33</f>
        <v>297447.3</v>
      </c>
      <c r="D40" s="69">
        <f>'2569-บิลค่าไฟฟ้า'!U33</f>
        <v>293447.7</v>
      </c>
      <c r="E40" s="69">
        <f>'2568-บิลค่าไฟฟ้า'!U34</f>
        <v>32269.34</v>
      </c>
      <c r="F40" s="69">
        <f>'2569-บิลค่าไฟฟ้า'!U34</f>
        <v>29835.759999999998</v>
      </c>
    </row>
    <row r="41" spans="2:6" x14ac:dyDescent="0.5">
      <c r="B41" s="68" t="s">
        <v>59</v>
      </c>
      <c r="C41" s="69">
        <f>'2568-บิลค่าไฟฟ้า'!Y33</f>
        <v>363307.78</v>
      </c>
      <c r="D41" s="69">
        <f>'2569-บิลค่าไฟฟ้า'!Y33</f>
        <v>387493.35</v>
      </c>
      <c r="E41" s="69">
        <f>'2568-บิลค่าไฟฟ้า'!Y34</f>
        <v>50406.35</v>
      </c>
      <c r="F41" s="69">
        <f>'2569-บิลค่าไฟฟ้า'!Y34</f>
        <v>28668.71</v>
      </c>
    </row>
    <row r="42" spans="2:6" x14ac:dyDescent="0.5">
      <c r="B42" s="68" t="s">
        <v>60</v>
      </c>
      <c r="C42" s="69">
        <f>'2568-บิลค่าไฟฟ้า'!AC33</f>
        <v>426658.48</v>
      </c>
      <c r="D42" s="69">
        <f>'2569-บิลค่าไฟฟ้า'!AC33</f>
        <v>509242.93</v>
      </c>
      <c r="E42" s="69">
        <f>'2568-บิลค่าไฟฟ้า'!AC34</f>
        <v>41146.839999999997</v>
      </c>
      <c r="F42" s="69">
        <f>'2569-บิลค่าไฟฟ้า'!AC34</f>
        <v>36017.57</v>
      </c>
    </row>
    <row r="43" spans="2:6" x14ac:dyDescent="0.5">
      <c r="B43" s="68" t="s">
        <v>61</v>
      </c>
      <c r="C43" s="69">
        <f>'2568-บิลค่าไฟฟ้า'!AG33</f>
        <v>463822.24</v>
      </c>
      <c r="D43" s="69">
        <f>'2569-บิลค่าไฟฟ้า'!AG33</f>
        <v>473269.89</v>
      </c>
      <c r="E43" s="69">
        <f>'2568-บิลค่าไฟฟ้า'!AG34</f>
        <v>37037.199999999997</v>
      </c>
      <c r="F43" s="69">
        <f>'2569-บิลค่าไฟฟ้า'!AG34</f>
        <v>35578.67</v>
      </c>
    </row>
    <row r="44" spans="2:6" x14ac:dyDescent="0.5">
      <c r="B44" s="68" t="s">
        <v>62</v>
      </c>
      <c r="C44" s="69">
        <f>'2568-บิลค่าไฟฟ้า'!AK33</f>
        <v>476401.29</v>
      </c>
      <c r="D44" s="69">
        <f>'2569-บิลค่าไฟฟ้า'!AK33</f>
        <v>0</v>
      </c>
      <c r="E44" s="69">
        <f>'2568-บิลค่าไฟฟ้า'!AK34</f>
        <v>48632.39</v>
      </c>
      <c r="F44" s="69">
        <f>'2569-บิลค่าไฟฟ้า'!AK34</f>
        <v>0</v>
      </c>
    </row>
    <row r="45" spans="2:6" x14ac:dyDescent="0.5">
      <c r="B45" s="68" t="s">
        <v>63</v>
      </c>
      <c r="C45" s="69">
        <f>'2568-บิลค่าไฟฟ้า'!AO33</f>
        <v>425188.7</v>
      </c>
      <c r="D45" s="69">
        <f>'2569-บิลค่าไฟฟ้า'!AO33</f>
        <v>0</v>
      </c>
      <c r="E45" s="69">
        <f>'2568-บิลค่าไฟฟ้า'!AO34</f>
        <v>53406.48</v>
      </c>
      <c r="F45" s="69">
        <f>'2569-บิลค่าไฟฟ้า'!AO34</f>
        <v>0</v>
      </c>
    </row>
    <row r="46" spans="2:6" x14ac:dyDescent="0.5">
      <c r="B46" s="68" t="s">
        <v>64</v>
      </c>
      <c r="C46" s="69">
        <f>'2568-บิลค่าไฟฟ้า'!AS33</f>
        <v>290641.98</v>
      </c>
      <c r="D46" s="69">
        <f>'2569-บิลค่าไฟฟ้า'!AS33</f>
        <v>0</v>
      </c>
      <c r="E46" s="69">
        <f>'2568-บิลค่าไฟฟ้า'!AS34</f>
        <v>31075.25</v>
      </c>
      <c r="F46" s="69">
        <f>'2569-บิลค่าไฟฟ้า'!AS34</f>
        <v>0</v>
      </c>
    </row>
    <row r="47" spans="2:6" x14ac:dyDescent="0.5">
      <c r="B47" s="68" t="s">
        <v>65</v>
      </c>
      <c r="C47" s="69">
        <f>'2568-บิลค่าไฟฟ้า'!AW33</f>
        <v>305171.89</v>
      </c>
      <c r="D47" s="69">
        <f>'2569-บิลค่าไฟฟ้า'!AW33</f>
        <v>0</v>
      </c>
      <c r="E47" s="69">
        <f>'2568-บิลค่าไฟฟ้า'!AW34</f>
        <v>42723.39</v>
      </c>
      <c r="F47" s="69">
        <f>'2569-บิลค่าไฟฟ้า'!AW34</f>
        <v>0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S37" sqref="S37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16384" width="8.88671875" style="62"/>
  </cols>
  <sheetData>
    <row r="2" spans="2:4" x14ac:dyDescent="0.5">
      <c r="B2" s="63" t="s">
        <v>46</v>
      </c>
      <c r="C2" s="64" t="s">
        <v>75</v>
      </c>
      <c r="D2" s="65"/>
    </row>
    <row r="3" spans="2:4" x14ac:dyDescent="0.5">
      <c r="B3" s="66"/>
      <c r="C3" s="64" t="s">
        <v>53</v>
      </c>
      <c r="D3" s="65"/>
    </row>
    <row r="4" spans="2:4" ht="21.6" x14ac:dyDescent="0.5">
      <c r="B4" s="66"/>
      <c r="C4" s="67" t="s">
        <v>107</v>
      </c>
      <c r="D4" s="67" t="s">
        <v>127</v>
      </c>
    </row>
    <row r="5" spans="2:4" x14ac:dyDescent="0.5">
      <c r="B5" s="68" t="s">
        <v>54</v>
      </c>
      <c r="C5" s="69">
        <f>'2568-บิลค่าไฟฟ้า'!D35</f>
        <v>755</v>
      </c>
      <c r="D5" s="69">
        <f>'2569-บิลค่าไฟฟ้า'!D35</f>
        <v>723</v>
      </c>
    </row>
    <row r="6" spans="2:4" x14ac:dyDescent="0.5">
      <c r="B6" s="68" t="s">
        <v>55</v>
      </c>
      <c r="C6" s="69">
        <f>'2568-บิลค่าไฟฟ้า'!H35</f>
        <v>833</v>
      </c>
      <c r="D6" s="69">
        <f>'2569-บิลค่าไฟฟ้า'!H35</f>
        <v>820</v>
      </c>
    </row>
    <row r="7" spans="2:4" x14ac:dyDescent="0.5">
      <c r="B7" s="68" t="s">
        <v>56</v>
      </c>
      <c r="C7" s="69">
        <f>'2568-บิลค่าไฟฟ้า'!L35</f>
        <v>1290</v>
      </c>
      <c r="D7" s="69">
        <f>'2569-บิลค่าไฟฟ้า'!L35</f>
        <v>1261</v>
      </c>
    </row>
    <row r="8" spans="2:4" x14ac:dyDescent="0.5">
      <c r="B8" s="68" t="s">
        <v>57</v>
      </c>
      <c r="C8" s="69">
        <f>'2568-บิลค่าไฟฟ้า'!P35</f>
        <v>1278</v>
      </c>
      <c r="D8" s="69">
        <f>'2569-บิลค่าไฟฟ้า'!P35</f>
        <v>1424</v>
      </c>
    </row>
    <row r="9" spans="2:4" x14ac:dyDescent="0.5">
      <c r="B9" s="68" t="s">
        <v>58</v>
      </c>
      <c r="C9" s="69">
        <f>'2568-บิลค่าไฟฟ้า'!T35</f>
        <v>1215</v>
      </c>
      <c r="D9" s="69">
        <f>'2569-บิลค่าไฟฟ้า'!T35</f>
        <v>1413</v>
      </c>
    </row>
    <row r="10" spans="2:4" x14ac:dyDescent="0.5">
      <c r="B10" s="68" t="s">
        <v>59</v>
      </c>
      <c r="C10" s="69">
        <f>'2568-บิลค่าไฟฟ้า'!X35</f>
        <v>1143</v>
      </c>
      <c r="D10" s="69">
        <f>'2569-บิลค่าไฟฟ้า'!X35</f>
        <v>1273</v>
      </c>
    </row>
    <row r="11" spans="2:4" x14ac:dyDescent="0.5">
      <c r="B11" s="68" t="s">
        <v>60</v>
      </c>
      <c r="C11" s="69">
        <f>'2568-บิลค่าไฟฟ้า'!AB35</f>
        <v>1199</v>
      </c>
      <c r="D11" s="69">
        <f>'2569-บิลค่าไฟฟ้า'!AB35</f>
        <v>1109</v>
      </c>
    </row>
    <row r="12" spans="2:4" x14ac:dyDescent="0.5">
      <c r="B12" s="68" t="s">
        <v>61</v>
      </c>
      <c r="C12" s="69">
        <f>'2568-บิลค่าไฟฟ้า'!AF35</f>
        <v>1040</v>
      </c>
      <c r="D12" s="69">
        <f>'2569-บิลค่าไฟฟ้า'!AF35</f>
        <v>998</v>
      </c>
    </row>
    <row r="13" spans="2:4" x14ac:dyDescent="0.5">
      <c r="B13" s="68" t="s">
        <v>62</v>
      </c>
      <c r="C13" s="69">
        <f>'2568-บิลค่าไฟฟ้า'!AJ35</f>
        <v>1027</v>
      </c>
      <c r="D13" s="69">
        <f>'2569-บิลค่าไฟฟ้า'!AJ35</f>
        <v>0</v>
      </c>
    </row>
    <row r="14" spans="2:4" x14ac:dyDescent="0.5">
      <c r="B14" s="68" t="s">
        <v>63</v>
      </c>
      <c r="C14" s="69">
        <f>'2568-บิลค่าไฟฟ้า'!AN35</f>
        <v>1087</v>
      </c>
      <c r="D14" s="69">
        <f>'2569-บิลค่าไฟฟ้า'!AN35</f>
        <v>0</v>
      </c>
    </row>
    <row r="15" spans="2:4" x14ac:dyDescent="0.5">
      <c r="B15" s="68" t="s">
        <v>64</v>
      </c>
      <c r="C15" s="69">
        <f>'2568-บิลค่าไฟฟ้า'!AR35</f>
        <v>901</v>
      </c>
      <c r="D15" s="69">
        <f>'2569-บิลค่าไฟฟ้า'!AR35</f>
        <v>0</v>
      </c>
    </row>
    <row r="16" spans="2:4" x14ac:dyDescent="0.5">
      <c r="B16" s="68" t="s">
        <v>65</v>
      </c>
      <c r="C16" s="69">
        <f>'2568-บิลค่าไฟฟ้า'!AV35</f>
        <v>727</v>
      </c>
      <c r="D16" s="69">
        <f>'2569-บิลค่าไฟฟ้า'!AV35</f>
        <v>0</v>
      </c>
    </row>
    <row r="28" spans="2:4" x14ac:dyDescent="0.5">
      <c r="B28" s="63" t="s">
        <v>46</v>
      </c>
      <c r="C28" s="64" t="s">
        <v>75</v>
      </c>
      <c r="D28" s="65"/>
    </row>
    <row r="29" spans="2:4" x14ac:dyDescent="0.5">
      <c r="B29" s="66"/>
      <c r="C29" s="64" t="s">
        <v>53</v>
      </c>
      <c r="D29" s="65"/>
    </row>
    <row r="30" spans="2:4" ht="21.6" x14ac:dyDescent="0.5">
      <c r="B30" s="66"/>
      <c r="C30" s="67" t="s">
        <v>108</v>
      </c>
      <c r="D30" s="67" t="s">
        <v>128</v>
      </c>
    </row>
    <row r="31" spans="2:4" x14ac:dyDescent="0.5">
      <c r="B31" s="68" t="s">
        <v>54</v>
      </c>
      <c r="C31" s="69">
        <f>'2568-บิลค่าไฟฟ้า'!E35</f>
        <v>3662.55</v>
      </c>
      <c r="D31" s="69">
        <f>'2569-บิลค่าไฟฟ้า'!E35</f>
        <v>3289.7</v>
      </c>
    </row>
    <row r="32" spans="2:4" x14ac:dyDescent="0.5">
      <c r="B32" s="68" t="s">
        <v>55</v>
      </c>
      <c r="C32" s="69">
        <f>'2568-บิลค่าไฟฟ้า'!I35</f>
        <v>4062.23</v>
      </c>
      <c r="D32" s="69">
        <f>'2569-บิลค่าไฟฟ้า'!I35</f>
        <v>3758.71</v>
      </c>
    </row>
    <row r="33" spans="2:4" x14ac:dyDescent="0.5">
      <c r="B33" s="68" t="s">
        <v>56</v>
      </c>
      <c r="C33" s="69">
        <f>'2568-บิลค่าไฟฟ้า'!M35</f>
        <v>6403.95</v>
      </c>
      <c r="D33" s="69">
        <f>'2569-บิลค่าไฟฟ้า'!M35</f>
        <v>5891.05</v>
      </c>
    </row>
    <row r="34" spans="2:4" x14ac:dyDescent="0.5">
      <c r="B34" s="68" t="s">
        <v>57</v>
      </c>
      <c r="C34" s="69">
        <f>'2568-บิลค่าไฟฟ้า'!Q35</f>
        <v>6342.46</v>
      </c>
      <c r="D34" s="69">
        <f>'2569-บิลค่าไฟฟ้า'!Q35</f>
        <v>6679.19</v>
      </c>
    </row>
    <row r="35" spans="2:4" x14ac:dyDescent="0.5">
      <c r="B35" s="68" t="s">
        <v>58</v>
      </c>
      <c r="C35" s="69">
        <f>'2568-บิลค่าไฟฟ้า'!U35</f>
        <v>5798.64</v>
      </c>
      <c r="D35" s="69">
        <f>'2569-บิลค่าไฟฟ้า'!U35</f>
        <v>6724.43</v>
      </c>
    </row>
    <row r="36" spans="2:4" x14ac:dyDescent="0.5">
      <c r="B36" s="68" t="s">
        <v>59</v>
      </c>
      <c r="C36" s="69">
        <f>'2568-บิลค่าไฟฟ้า'!Y35</f>
        <v>5442.79</v>
      </c>
      <c r="D36" s="69">
        <f>'2569-บิลค่าไฟฟ้า'!Y35</f>
        <v>6037.74</v>
      </c>
    </row>
    <row r="37" spans="2:4" x14ac:dyDescent="0.5">
      <c r="B37" s="68" t="s">
        <v>60</v>
      </c>
      <c r="C37" s="69">
        <f>'2568-บิลค่าไฟฟ้า'!AC35</f>
        <v>5719.56</v>
      </c>
      <c r="D37" s="69">
        <f>'2569-บิลค่าไฟฟ้า'!AC35</f>
        <v>5233.3500000000004</v>
      </c>
    </row>
    <row r="38" spans="2:4" x14ac:dyDescent="0.5">
      <c r="B38" s="68" t="s">
        <v>61</v>
      </c>
      <c r="C38" s="69">
        <f>'2568-บิลค่าไฟฟ้า'!AG35</f>
        <v>4933.75</v>
      </c>
      <c r="D38" s="69">
        <f>'2569-บิลค่าไฟฟ้า'!AG35</f>
        <v>4688.91</v>
      </c>
    </row>
    <row r="39" spans="2:4" x14ac:dyDescent="0.5">
      <c r="B39" s="68" t="s">
        <v>62</v>
      </c>
      <c r="C39" s="69">
        <f>'2568-บิลค่าไฟฟ้า'!AK35</f>
        <v>4825.54</v>
      </c>
      <c r="D39" s="69">
        <f>'2569-บิลค่าไฟฟ้า'!AK35</f>
        <v>0</v>
      </c>
    </row>
    <row r="40" spans="2:4" x14ac:dyDescent="0.5">
      <c r="B40" s="68" t="s">
        <v>63</v>
      </c>
      <c r="C40" s="69">
        <f>'2568-บิลค่าไฟฟ้า'!AO35</f>
        <v>5119.51</v>
      </c>
      <c r="D40" s="69">
        <f>'2569-บิลค่าไฟฟ้า'!AO35</f>
        <v>0</v>
      </c>
    </row>
    <row r="41" spans="2:4" x14ac:dyDescent="0.5">
      <c r="B41" s="68" t="s">
        <v>64</v>
      </c>
      <c r="C41" s="69">
        <f>'2568-บิลค่าไฟฟ้า'!AS35</f>
        <v>4208.21</v>
      </c>
      <c r="D41" s="69">
        <f>'2569-บิลค่าไฟฟ้า'!AS35</f>
        <v>0</v>
      </c>
    </row>
    <row r="42" spans="2:4" x14ac:dyDescent="0.5">
      <c r="B42" s="68" t="s">
        <v>65</v>
      </c>
      <c r="C42" s="69">
        <f>'2568-บิลค่าไฟฟ้า'!AW35</f>
        <v>3355.71</v>
      </c>
      <c r="D42" s="69">
        <f>'2569-บิลค่าไฟฟ้า'!AW35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8"/>
  <sheetViews>
    <sheetView showGridLines="0" view="pageBreakPreview" topLeftCell="B3" zoomScaleNormal="100" zoomScaleSheetLayoutView="100" workbookViewId="0">
      <selection activeCell="Q15" sqref="Q15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6" width="12.77734375" style="62" customWidth="1"/>
    <col min="7" max="16384" width="8.88671875" style="62"/>
  </cols>
  <sheetData>
    <row r="1" spans="2:6" hidden="1" x14ac:dyDescent="0.5"/>
    <row r="2" spans="2:6" hidden="1" x14ac:dyDescent="0.5">
      <c r="B2" s="63" t="s">
        <v>46</v>
      </c>
      <c r="C2" s="64" t="s">
        <v>36</v>
      </c>
      <c r="D2" s="65"/>
      <c r="E2" s="64" t="s">
        <v>38</v>
      </c>
      <c r="F2" s="65"/>
    </row>
    <row r="3" spans="2:6" x14ac:dyDescent="0.5">
      <c r="B3" s="63" t="s">
        <v>46</v>
      </c>
      <c r="C3" s="64" t="s">
        <v>35</v>
      </c>
      <c r="D3" s="65"/>
      <c r="E3" s="64" t="s">
        <v>37</v>
      </c>
      <c r="F3" s="65"/>
    </row>
    <row r="4" spans="2:6" ht="21.6" x14ac:dyDescent="0.5">
      <c r="B4" s="66"/>
      <c r="C4" s="67" t="s">
        <v>107</v>
      </c>
      <c r="D4" s="67" t="s">
        <v>127</v>
      </c>
      <c r="E4" s="67" t="s">
        <v>107</v>
      </c>
      <c r="F4" s="67" t="s">
        <v>127</v>
      </c>
    </row>
    <row r="5" spans="2:6" x14ac:dyDescent="0.5">
      <c r="B5" s="68" t="s">
        <v>54</v>
      </c>
      <c r="C5" s="69">
        <f>'2568-บิลค่าไฟฟ้า'!D38</f>
        <v>9572.49</v>
      </c>
      <c r="D5" s="69">
        <f>'2569-บิลค่าไฟฟ้า'!D38</f>
        <v>9230.59</v>
      </c>
      <c r="E5" s="69">
        <f>'2568-บิลค่าไฟฟ้า'!D39</f>
        <v>6624</v>
      </c>
      <c r="F5" s="69">
        <f>'2569-บิลค่าไฟฟ้า'!D39</f>
        <v>9348</v>
      </c>
    </row>
    <row r="6" spans="2:6" x14ac:dyDescent="0.5">
      <c r="B6" s="68" t="s">
        <v>55</v>
      </c>
      <c r="C6" s="69">
        <f>'2568-บิลค่าไฟฟ้า'!H38</f>
        <v>8718.14</v>
      </c>
      <c r="D6" s="69">
        <f>'2569-บิลค่าไฟฟ้า'!H38</f>
        <v>10685.51</v>
      </c>
      <c r="E6" s="69">
        <f>'2568-บิลค่าไฟฟ้า'!H39</f>
        <v>6888</v>
      </c>
      <c r="F6" s="69">
        <f>'2569-บิลค่าไฟฟ้า'!H39</f>
        <v>9804</v>
      </c>
    </row>
    <row r="7" spans="2:6" x14ac:dyDescent="0.5">
      <c r="B7" s="68" t="s">
        <v>56</v>
      </c>
      <c r="C7" s="69">
        <f>'2568-บิลค่าไฟฟ้า'!L38</f>
        <v>12551.71</v>
      </c>
      <c r="D7" s="69">
        <f>'2569-บิลค่าไฟฟ้า'!L38</f>
        <v>11548.85</v>
      </c>
      <c r="E7" s="69">
        <f>'2568-บิลค่าไฟฟ้า'!L39</f>
        <v>8988</v>
      </c>
      <c r="F7" s="69">
        <f>'2569-บิลค่าไฟฟ้า'!L39</f>
        <v>9648</v>
      </c>
    </row>
    <row r="8" spans="2:6" x14ac:dyDescent="0.5">
      <c r="B8" s="68" t="s">
        <v>57</v>
      </c>
      <c r="C8" s="69">
        <f>'2568-บิลค่าไฟฟ้า'!P38</f>
        <v>10631.67</v>
      </c>
      <c r="D8" s="69">
        <f>'2569-บิลค่าไฟฟ้า'!P38</f>
        <v>10410.629999999999</v>
      </c>
      <c r="E8" s="69">
        <f>'2568-บิลค่าไฟฟ้า'!P39</f>
        <v>8028</v>
      </c>
      <c r="F8" s="69">
        <f>'2569-บิลค่าไฟฟ้า'!P39</f>
        <v>6516</v>
      </c>
    </row>
    <row r="9" spans="2:6" x14ac:dyDescent="0.5">
      <c r="B9" s="68" t="s">
        <v>58</v>
      </c>
      <c r="C9" s="69">
        <f>'2568-บิลค่าไฟฟ้า'!T38</f>
        <v>12933.6</v>
      </c>
      <c r="D9" s="69">
        <f>'2569-บิลค่าไฟฟ้า'!T38</f>
        <v>10737.74</v>
      </c>
      <c r="E9" s="69">
        <f>'2568-บิลค่าไฟฟ้า'!T39</f>
        <v>8448</v>
      </c>
      <c r="F9" s="69">
        <f>'2569-บิลค่าไฟฟ้า'!T39</f>
        <v>6480</v>
      </c>
    </row>
    <row r="10" spans="2:6" x14ac:dyDescent="0.5">
      <c r="B10" s="68" t="s">
        <v>59</v>
      </c>
      <c r="C10" s="69">
        <f>'2568-บิลค่าไฟฟ้า'!X38</f>
        <v>12333.02</v>
      </c>
      <c r="D10" s="69">
        <f>'2569-บิลค่าไฟฟ้า'!X38</f>
        <v>10199.18</v>
      </c>
      <c r="E10" s="69">
        <f>'2568-บิลค่าไฟฟ้า'!X39</f>
        <v>7224</v>
      </c>
      <c r="F10" s="69">
        <f>'2569-บิลค่าไฟฟ้า'!X39</f>
        <v>7512</v>
      </c>
    </row>
    <row r="11" spans="2:6" x14ac:dyDescent="0.5">
      <c r="B11" s="68" t="s">
        <v>60</v>
      </c>
      <c r="C11" s="69">
        <f>'2568-บิลค่าไฟฟ้า'!AB38</f>
        <v>12167.38</v>
      </c>
      <c r="D11" s="69">
        <f>'2569-บิลค่าไฟฟ้า'!AB38</f>
        <v>12312.62</v>
      </c>
      <c r="E11" s="69">
        <f>'2568-บิลค่าไฟฟ้า'!AB39</f>
        <v>11700</v>
      </c>
      <c r="F11" s="69">
        <f>'2569-บิลค่าไฟฟ้า'!AB39</f>
        <v>11328</v>
      </c>
    </row>
    <row r="12" spans="2:6" x14ac:dyDescent="0.5">
      <c r="B12" s="68" t="s">
        <v>61</v>
      </c>
      <c r="C12" s="69">
        <f>'2568-บิลค่าไฟฟ้า'!AF38</f>
        <v>11138.4</v>
      </c>
      <c r="D12" s="69">
        <f>'2569-บิลค่าไฟฟ้า'!AF38</f>
        <v>12138</v>
      </c>
      <c r="E12" s="69">
        <f>'2568-บิลค่าไฟฟ้า'!AF39</f>
        <v>11256</v>
      </c>
      <c r="F12" s="69">
        <f>'2569-บิลค่าไฟฟ้า'!AF39</f>
        <v>11172</v>
      </c>
    </row>
    <row r="13" spans="2:6" x14ac:dyDescent="0.5">
      <c r="B13" s="68" t="s">
        <v>62</v>
      </c>
      <c r="C13" s="69">
        <f>'2568-บิลค่าไฟฟ้า'!AJ38</f>
        <v>10528.86</v>
      </c>
      <c r="D13" s="69">
        <f>'2569-บิลค่าไฟฟ้า'!AJ38</f>
        <v>0</v>
      </c>
      <c r="E13" s="69">
        <f>'2568-บิลค่าไฟฟ้า'!AJ39</f>
        <v>10080</v>
      </c>
      <c r="F13" s="69">
        <f>'2569-บิลค่าไฟฟ้า'!AJ39</f>
        <v>0</v>
      </c>
    </row>
    <row r="14" spans="2:6" x14ac:dyDescent="0.5">
      <c r="B14" s="68" t="s">
        <v>63</v>
      </c>
      <c r="C14" s="69">
        <f>'2568-บิลค่าไฟฟ้า'!AN38</f>
        <v>10048.23</v>
      </c>
      <c r="D14" s="69">
        <f>'2569-บิลค่าไฟฟ้า'!AN38</f>
        <v>0</v>
      </c>
      <c r="E14" s="69">
        <f>'2568-บิลค่าไฟฟ้า'!AN39</f>
        <v>9204</v>
      </c>
      <c r="F14" s="69">
        <f>'2569-บิลค่าไฟฟ้า'!AN39</f>
        <v>0</v>
      </c>
    </row>
    <row r="15" spans="2:6" x14ac:dyDescent="0.5">
      <c r="B15" s="68" t="s">
        <v>64</v>
      </c>
      <c r="C15" s="69">
        <f>'2568-บิลค่าไฟฟ้า'!AR38</f>
        <v>9770.7900000000009</v>
      </c>
      <c r="D15" s="69">
        <f>'2569-บิลค่าไฟฟ้า'!AR38</f>
        <v>0</v>
      </c>
      <c r="E15" s="69">
        <f>'2568-บิลค่าไฟฟ้า'!AR39</f>
        <v>8064</v>
      </c>
      <c r="F15" s="69">
        <f>'2569-บิลค่าไฟฟ้า'!AR39</f>
        <v>0</v>
      </c>
    </row>
    <row r="16" spans="2:6" x14ac:dyDescent="0.5">
      <c r="B16" s="68" t="s">
        <v>65</v>
      </c>
      <c r="C16" s="69">
        <f>'2568-บิลค่าไฟฟ้า'!AV38</f>
        <v>9323.6200000000008</v>
      </c>
      <c r="D16" s="69">
        <f>'2569-บิลค่าไฟฟ้า'!AR41</f>
        <v>0</v>
      </c>
      <c r="E16" s="69">
        <f>'2568-บิลค่าไฟฟ้า'!AV39</f>
        <v>9528</v>
      </c>
      <c r="F16" s="69">
        <f>'2569-บิลค่าไฟฟ้า'!AV39</f>
        <v>0</v>
      </c>
    </row>
    <row r="17" spans="2:6" x14ac:dyDescent="0.5">
      <c r="B17" s="53"/>
      <c r="C17" s="54"/>
      <c r="D17" s="54"/>
      <c r="E17" s="54"/>
      <c r="F17" s="54"/>
    </row>
    <row r="34" spans="2:6" x14ac:dyDescent="0.5">
      <c r="B34" s="63" t="s">
        <v>46</v>
      </c>
      <c r="C34" s="64" t="s">
        <v>36</v>
      </c>
      <c r="D34" s="65"/>
      <c r="E34" s="64" t="s">
        <v>83</v>
      </c>
      <c r="F34" s="65"/>
    </row>
    <row r="35" spans="2:6" x14ac:dyDescent="0.5">
      <c r="B35" s="63" t="s">
        <v>46</v>
      </c>
      <c r="C35" s="64" t="s">
        <v>35</v>
      </c>
      <c r="D35" s="65"/>
      <c r="E35" s="64" t="s">
        <v>37</v>
      </c>
      <c r="F35" s="65"/>
    </row>
    <row r="36" spans="2:6" ht="21.6" x14ac:dyDescent="0.5">
      <c r="B36" s="66"/>
      <c r="C36" s="67" t="s">
        <v>108</v>
      </c>
      <c r="D36" s="67" t="s">
        <v>128</v>
      </c>
      <c r="E36" s="67" t="s">
        <v>108</v>
      </c>
      <c r="F36" s="67" t="s">
        <v>128</v>
      </c>
    </row>
    <row r="37" spans="2:6" x14ac:dyDescent="0.5">
      <c r="B37" s="68" t="s">
        <v>54</v>
      </c>
      <c r="C37" s="69">
        <f>'2568-บิลค่าไฟฟ้า'!E38</f>
        <v>46850.37</v>
      </c>
      <c r="D37" s="69">
        <f>'2569-บิลค่าไฟฟ้า'!E38</f>
        <v>41613.949999999997</v>
      </c>
      <c r="E37" s="69">
        <f>'2568-บิลค่าไฟฟ้า'!E39</f>
        <v>33740.550000000003</v>
      </c>
      <c r="F37" s="69">
        <f>'2569-บิลค่าไฟฟ้า'!E39</f>
        <v>44307.41</v>
      </c>
    </row>
    <row r="38" spans="2:6" x14ac:dyDescent="0.5">
      <c r="B38" s="68" t="s">
        <v>55</v>
      </c>
      <c r="C38" s="69">
        <f>'2568-บิลค่าไฟฟ้า'!I38</f>
        <v>43918.5</v>
      </c>
      <c r="D38" s="69">
        <f>'2569-บิลค่าไฟฟ้า'!I38</f>
        <v>50310.77</v>
      </c>
      <c r="E38" s="69">
        <f>'2568-บิลค่าไฟฟ้า'!I39</f>
        <v>35609.24</v>
      </c>
      <c r="F38" s="69">
        <f>'2569-บิลค่าไฟฟ้า'!I39</f>
        <v>49263.13</v>
      </c>
    </row>
    <row r="39" spans="2:6" x14ac:dyDescent="0.5">
      <c r="B39" s="68" t="s">
        <v>56</v>
      </c>
      <c r="C39" s="69">
        <f>'2568-บิลค่าไฟฟ้า'!M38</f>
        <v>63116</v>
      </c>
      <c r="D39" s="69">
        <f>'2569-บิลค่าไฟฟ้า'!M38</f>
        <v>25900.5</v>
      </c>
      <c r="E39" s="69">
        <f>'2568-บิลค่าไฟฟ้า'!M39</f>
        <v>47403.33</v>
      </c>
      <c r="F39" s="69">
        <f>'2569-บิลค่าไฟฟ้า'!M39</f>
        <v>49171.64</v>
      </c>
    </row>
    <row r="40" spans="2:6" x14ac:dyDescent="0.5">
      <c r="B40" s="68" t="s">
        <v>57</v>
      </c>
      <c r="C40" s="69">
        <f>'2568-บิลค่าไฟฟ้า'!Q38</f>
        <v>51206.35</v>
      </c>
      <c r="D40" s="69">
        <f>'2569-บิลค่าไฟฟ้า'!Q38</f>
        <v>48299.44</v>
      </c>
      <c r="E40" s="69">
        <f>'2568-บิลค่าไฟฟ้า'!Q39</f>
        <v>40741.14</v>
      </c>
      <c r="F40" s="69">
        <f>'2569-บิลค่าไฟฟ้า'!Q39</f>
        <v>30142.18</v>
      </c>
    </row>
    <row r="41" spans="2:6" x14ac:dyDescent="0.5">
      <c r="B41" s="68" t="s">
        <v>58</v>
      </c>
      <c r="C41" s="69">
        <f>'2568-บิลค่าไฟฟ้า'!U38</f>
        <v>60980.54</v>
      </c>
      <c r="D41" s="69">
        <f>'2569-บิลค่าไฟฟ้า'!U38</f>
        <v>50602.3</v>
      </c>
      <c r="E41" s="69">
        <f>'2568-บิลค่าไฟฟ้า'!U39</f>
        <v>42270.16</v>
      </c>
      <c r="F41" s="69">
        <f>'2569-บิลค่าไฟฟ้า'!U39</f>
        <v>30315.27</v>
      </c>
    </row>
    <row r="42" spans="2:6" x14ac:dyDescent="0.5">
      <c r="B42" s="68" t="s">
        <v>59</v>
      </c>
      <c r="C42" s="69">
        <f>'2568-บิลค่าไฟฟ้า'!Y38</f>
        <v>60961.38</v>
      </c>
      <c r="D42" s="69">
        <f>'2569-บิลค่าไฟฟ้า'!Y38</f>
        <v>48149.75</v>
      </c>
      <c r="E42" s="69">
        <f>'2568-บิลค่าไฟฟ้า'!Y39</f>
        <v>40509.35</v>
      </c>
      <c r="F42" s="69">
        <f>'2569-บิลค่าไฟฟ้า'!Y39</f>
        <v>39231.18</v>
      </c>
    </row>
    <row r="43" spans="2:6" x14ac:dyDescent="0.5">
      <c r="B43" s="68" t="s">
        <v>60</v>
      </c>
      <c r="C43" s="69">
        <f>'2568-บิลค่าไฟฟ้า'!AC38</f>
        <v>53738.98</v>
      </c>
      <c r="D43" s="69">
        <f>'2569-บิลค่าไฟฟ้า'!AC38</f>
        <v>58679.12</v>
      </c>
      <c r="E43" s="69">
        <f>'2568-บิลค่าไฟฟ้า'!AC39</f>
        <v>61913.01</v>
      </c>
      <c r="F43" s="69">
        <f>'2569-บิลค่าไฟฟ้า'!AC39</f>
        <v>58546.84</v>
      </c>
    </row>
    <row r="44" spans="2:6" x14ac:dyDescent="0.5">
      <c r="B44" s="68" t="s">
        <v>61</v>
      </c>
      <c r="C44" s="69">
        <f>'2568-บิลค่าไฟฟ้า'!AG38</f>
        <v>52613.34</v>
      </c>
      <c r="D44" s="69">
        <f>'2569-บิลค่าไฟฟ้า'!AG38</f>
        <v>56426.12</v>
      </c>
      <c r="E44" s="69">
        <f>'2568-บิลค่าไฟฟ้า'!AG39</f>
        <v>62294.239999999998</v>
      </c>
      <c r="F44" s="69">
        <f>'2569-บิลค่าไฟฟ้า'!AG39</f>
        <v>57493.17</v>
      </c>
    </row>
    <row r="45" spans="2:6" x14ac:dyDescent="0.5">
      <c r="B45" s="68" t="s">
        <v>62</v>
      </c>
      <c r="C45" s="69">
        <f>'2568-บิลค่าไฟฟ้า'!AK38</f>
        <v>49479.45</v>
      </c>
      <c r="D45" s="69">
        <f>'2569-บิลค่าไฟฟ้า'!AK38</f>
        <v>0</v>
      </c>
      <c r="E45" s="69">
        <f>'2568-บิลค่าไฟฟ้า'!AK39</f>
        <v>54483.199999999997</v>
      </c>
      <c r="F45" s="69">
        <f>'2569-บิลค่าไฟฟ้า'!AK39</f>
        <v>0</v>
      </c>
    </row>
    <row r="46" spans="2:6" x14ac:dyDescent="0.5">
      <c r="B46" s="68" t="s">
        <v>63</v>
      </c>
      <c r="C46" s="69">
        <f>'2568-บิลค่าไฟฟ้า'!AO38</f>
        <v>46516.63</v>
      </c>
      <c r="D46" s="69">
        <f>'2569-บิลค่าไฟฟ้า'!AO38</f>
        <v>0</v>
      </c>
      <c r="E46" s="69">
        <f>'2568-บิลค่าไฟฟ้า'!AO39</f>
        <v>46708.12</v>
      </c>
      <c r="F46" s="69">
        <f>'2569-บิลค่าไฟฟ้า'!AO39</f>
        <v>0</v>
      </c>
    </row>
    <row r="47" spans="2:6" x14ac:dyDescent="0.5">
      <c r="B47" s="68" t="s">
        <v>64</v>
      </c>
      <c r="C47" s="69">
        <f>'2568-บิลค่าไฟฟ้า'!AS38</f>
        <v>47076.66</v>
      </c>
      <c r="D47" s="69">
        <f>'2569-บิลค่าไฟฟ้า'!AS38</f>
        <v>0</v>
      </c>
      <c r="E47" s="69">
        <f>'2568-บิลค่าไฟฟ้า'!AS39</f>
        <v>40062.89</v>
      </c>
      <c r="F47" s="69">
        <f>'2569-บิลค่าไฟฟ้า'!AS39</f>
        <v>0</v>
      </c>
    </row>
    <row r="48" spans="2:6" x14ac:dyDescent="0.5">
      <c r="B48" s="68" t="s">
        <v>65</v>
      </c>
      <c r="C48" s="69">
        <f>'2568-บิลค่าไฟฟ้า'!AW38</f>
        <v>43429.88</v>
      </c>
      <c r="D48" s="69">
        <f>'2569-บิลค่าไฟฟ้า'!AW38</f>
        <v>0</v>
      </c>
      <c r="E48" s="69">
        <f>'2568-บิลค่าไฟฟ้า'!AW39</f>
        <v>45760.36</v>
      </c>
      <c r="F48" s="69">
        <f>'2569-บิลค่าไฟฟ้า'!AW39</f>
        <v>0</v>
      </c>
    </row>
  </sheetData>
  <pageMargins left="0.70866141732283472" right="0.70866141732283472" top="0.35433070866141736" bottom="0.15748031496062992" header="0.31496062992125984" footer="0.31496062992125984"/>
  <pageSetup paperSize="9" scale="9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showGridLines="0" view="pageBreakPreview" topLeftCell="B3" zoomScaleNormal="100" zoomScaleSheetLayoutView="100" workbookViewId="0">
      <selection activeCell="M6" sqref="M6"/>
    </sheetView>
  </sheetViews>
  <sheetFormatPr defaultRowHeight="19.8" x14ac:dyDescent="0.5"/>
  <cols>
    <col min="1" max="1" width="0" style="62" hidden="1" customWidth="1"/>
    <col min="2" max="2" width="9" style="62" customWidth="1"/>
    <col min="3" max="4" width="10.77734375" style="62" customWidth="1"/>
    <col min="5" max="8" width="12.77734375" style="62" customWidth="1"/>
    <col min="9" max="16384" width="8.88671875" style="62"/>
  </cols>
  <sheetData>
    <row r="1" spans="2:8" hidden="1" x14ac:dyDescent="0.5"/>
    <row r="2" spans="2:8" hidden="1" x14ac:dyDescent="0.5">
      <c r="B2" s="63" t="s">
        <v>46</v>
      </c>
      <c r="C2" s="64" t="s">
        <v>39</v>
      </c>
      <c r="D2" s="65"/>
      <c r="E2" s="64" t="s">
        <v>41</v>
      </c>
      <c r="F2" s="65"/>
      <c r="G2" s="64" t="s">
        <v>47</v>
      </c>
      <c r="H2" s="65"/>
    </row>
    <row r="3" spans="2:8" x14ac:dyDescent="0.5">
      <c r="B3" s="63" t="s">
        <v>46</v>
      </c>
      <c r="C3" s="64" t="s">
        <v>37</v>
      </c>
      <c r="D3" s="65"/>
      <c r="E3" s="64" t="s">
        <v>40</v>
      </c>
      <c r="F3" s="65"/>
      <c r="G3" s="64" t="s">
        <v>37</v>
      </c>
      <c r="H3" s="65"/>
    </row>
    <row r="4" spans="2:8" ht="21.6" x14ac:dyDescent="0.5">
      <c r="B4" s="66"/>
      <c r="C4" s="67" t="s">
        <v>107</v>
      </c>
      <c r="D4" s="67" t="s">
        <v>127</v>
      </c>
      <c r="E4" s="67" t="s">
        <v>107</v>
      </c>
      <c r="F4" s="67" t="s">
        <v>127</v>
      </c>
      <c r="G4" s="67" t="s">
        <v>107</v>
      </c>
      <c r="H4" s="67" t="s">
        <v>127</v>
      </c>
    </row>
    <row r="5" spans="2:8" x14ac:dyDescent="0.5">
      <c r="B5" s="68" t="s">
        <v>54</v>
      </c>
      <c r="C5" s="69">
        <f>'2568-บิลค่าไฟฟ้า'!D40</f>
        <v>3136.8</v>
      </c>
      <c r="D5" s="69">
        <f>'2569-บิลค่าไฟฟ้า'!D40</f>
        <v>4054.4</v>
      </c>
      <c r="E5" s="69">
        <f>'2568-บิลค่าไฟฟ้า'!D41</f>
        <v>3742.5</v>
      </c>
      <c r="F5" s="69">
        <f>'2569-บิลค่าไฟฟ้า'!D41</f>
        <v>4607.5</v>
      </c>
      <c r="G5" s="69">
        <f>'2568-บิลค่าไฟฟ้า'!D42</f>
        <v>109.5</v>
      </c>
      <c r="H5" s="69">
        <f>'2569-บิลค่าไฟฟ้า'!D42</f>
        <v>264</v>
      </c>
    </row>
    <row r="6" spans="2:8" x14ac:dyDescent="0.5">
      <c r="B6" s="68" t="s">
        <v>55</v>
      </c>
      <c r="C6" s="69">
        <f>'2568-บิลค่าไฟฟ้า'!H40</f>
        <v>3088.8</v>
      </c>
      <c r="D6" s="69">
        <f>'2569-บิลค่าไฟฟ้า'!H40</f>
        <v>4126.3999999999996</v>
      </c>
      <c r="E6" s="69">
        <f>'2568-บิลค่าไฟฟ้า'!H41</f>
        <v>4016</v>
      </c>
      <c r="F6" s="69">
        <f>'2569-บิลค่าไฟฟ้า'!H41</f>
        <v>4886</v>
      </c>
      <c r="G6" s="69">
        <f>'2568-บิลค่าไฟฟ้า'!H42</f>
        <v>82</v>
      </c>
      <c r="H6" s="69">
        <f>'2569-บิลค่าไฟฟ้า'!H42</f>
        <v>198</v>
      </c>
    </row>
    <row r="7" spans="2:8" x14ac:dyDescent="0.5">
      <c r="B7" s="68" t="s">
        <v>56</v>
      </c>
      <c r="C7" s="69">
        <f>'2568-บิลค่าไฟฟ้า'!L40</f>
        <v>3359.2</v>
      </c>
      <c r="D7" s="69">
        <f>'2569-บิลค่าไฟฟ้า'!L40</f>
        <v>4422.3999999999996</v>
      </c>
      <c r="E7" s="69">
        <f>'2568-บิลค่าไฟฟ้า'!L41</f>
        <v>5946</v>
      </c>
      <c r="F7" s="69">
        <f>'2569-บิลค่าไฟฟ้า'!L41</f>
        <v>6117.5</v>
      </c>
      <c r="G7" s="69">
        <f>'2568-บิลค่าไฟฟ้า'!L42</f>
        <v>39.5</v>
      </c>
      <c r="H7" s="69">
        <f>'2569-บิลค่าไฟฟ้า'!L42</f>
        <v>203.5</v>
      </c>
    </row>
    <row r="8" spans="2:8" x14ac:dyDescent="0.5">
      <c r="B8" s="68" t="s">
        <v>57</v>
      </c>
      <c r="C8" s="69">
        <f>'2568-บิลค่าไฟฟ้า'!P40</f>
        <v>1855.2</v>
      </c>
      <c r="D8" s="69">
        <f>'2569-บิลค่าไฟฟ้า'!P40</f>
        <v>2150.4</v>
      </c>
      <c r="E8" s="69">
        <f>'2568-บิลค่าไฟฟ้า'!P41</f>
        <v>5132.5</v>
      </c>
      <c r="F8" s="69">
        <f>'2569-บิลค่าไฟฟ้า'!P41</f>
        <v>5562.5</v>
      </c>
      <c r="G8" s="69">
        <f>'2568-บิลค่าไฟฟ้า'!P42</f>
        <v>64</v>
      </c>
      <c r="H8" s="69">
        <f>'2569-บิลค่าไฟฟ้า'!P42</f>
        <v>139.5</v>
      </c>
    </row>
    <row r="9" spans="2:8" x14ac:dyDescent="0.5">
      <c r="B9" s="68" t="s">
        <v>58</v>
      </c>
      <c r="C9" s="69">
        <f>'2568-บิลค่าไฟฟ้า'!T40</f>
        <v>1351.2</v>
      </c>
      <c r="D9" s="69">
        <f>'2569-บิลค่าไฟฟ้า'!T40</f>
        <v>1684</v>
      </c>
      <c r="E9" s="69">
        <f>'2568-บิลค่าไฟฟ้า'!T41</f>
        <v>5637.5</v>
      </c>
      <c r="F9" s="69">
        <f>'2569-บิลค่าไฟฟ้า'!T41</f>
        <v>5536.5</v>
      </c>
      <c r="G9" s="69">
        <f>'2568-บิลค่าไฟฟ้า'!T42</f>
        <v>27.59</v>
      </c>
      <c r="H9" s="69">
        <f>'2569-บิลค่าไฟฟ้า'!T42</f>
        <v>58.5</v>
      </c>
    </row>
    <row r="10" spans="2:8" x14ac:dyDescent="0.5">
      <c r="B10" s="68" t="s">
        <v>59</v>
      </c>
      <c r="C10" s="69">
        <f>'2568-บิลค่าไฟฟ้า'!X40</f>
        <v>1436.8</v>
      </c>
      <c r="D10" s="69">
        <f>'2569-บิลค่าไฟฟ้า'!X40</f>
        <v>1184.8</v>
      </c>
      <c r="E10" s="69">
        <f>'2568-บิลค่าไฟฟ้า'!X41</f>
        <v>4957.5</v>
      </c>
      <c r="F10" s="69">
        <f>'2569-บิลค่าไฟฟ้า'!X41</f>
        <v>5330</v>
      </c>
      <c r="G10" s="69">
        <f>'2568-บิลค่าไฟฟ้า'!X42</f>
        <v>35</v>
      </c>
      <c r="H10" s="69">
        <f>'2569-บิลค่าไฟฟ้า'!X42</f>
        <v>37.5</v>
      </c>
    </row>
    <row r="11" spans="2:8" x14ac:dyDescent="0.5">
      <c r="B11" s="68" t="s">
        <v>60</v>
      </c>
      <c r="C11" s="69">
        <f>'2568-บิลค่าไฟฟ้า'!AB40</f>
        <v>4145.6000000000004</v>
      </c>
      <c r="D11" s="69">
        <f>'2569-บิลค่าไฟฟ้า'!AB40</f>
        <v>4264.8</v>
      </c>
      <c r="E11" s="69">
        <f>'2568-บิลค่าไฟฟ้า'!AB41</f>
        <v>5343</v>
      </c>
      <c r="F11" s="69">
        <f>'2569-บิลค่าไฟฟ้า'!AB41</f>
        <v>5920.5</v>
      </c>
      <c r="G11" s="69">
        <f>'2568-บิลค่าไฟฟ้า'!AB42</f>
        <v>222.5</v>
      </c>
      <c r="H11" s="69">
        <f>'2569-บิลค่าไฟฟ้า'!AB42</f>
        <v>78.5</v>
      </c>
    </row>
    <row r="12" spans="2:8" x14ac:dyDescent="0.5">
      <c r="B12" s="68" t="s">
        <v>61</v>
      </c>
      <c r="C12" s="69">
        <f>'2568-บิลค่าไฟฟ้า'!AF40</f>
        <v>4555.2</v>
      </c>
      <c r="D12" s="69">
        <f>'2569-บิลค่าไฟฟ้า'!AF40</f>
        <v>4386.3999999999996</v>
      </c>
      <c r="E12" s="69">
        <f>'2568-บิลค่าไฟฟ้า'!AF41</f>
        <v>5432.5</v>
      </c>
      <c r="F12" s="69">
        <f>'2569-บิลค่าไฟฟ้า'!AF41</f>
        <v>5624</v>
      </c>
      <c r="G12" s="69">
        <f>'2568-บิลค่าไฟฟ้า'!AF42</f>
        <v>693.5</v>
      </c>
      <c r="H12" s="69">
        <f>'2569-บิลค่าไฟฟ้า'!AF42</f>
        <v>385</v>
      </c>
    </row>
    <row r="13" spans="2:8" x14ac:dyDescent="0.5">
      <c r="B13" s="68" t="s">
        <v>62</v>
      </c>
      <c r="C13" s="69">
        <f>'2568-บิลค่าไฟฟ้า'!AJ40</f>
        <v>4450.3999999999996</v>
      </c>
      <c r="D13" s="69">
        <f>'2569-บิลค่าไฟฟ้า'!AJ40</f>
        <v>0</v>
      </c>
      <c r="E13" s="69">
        <f>'2568-บิลค่าไฟฟ้า'!AJ41</f>
        <v>4742</v>
      </c>
      <c r="F13" s="69">
        <f>'2569-บิลค่าไฟฟ้า'!AJ41</f>
        <v>0</v>
      </c>
      <c r="G13" s="69">
        <f>'2568-บิลค่าไฟฟ้า'!AJ42</f>
        <v>521.5</v>
      </c>
      <c r="H13" s="69">
        <f>'2569-บิลค่าไฟฟ้า'!AJ42</f>
        <v>0</v>
      </c>
    </row>
    <row r="14" spans="2:8" x14ac:dyDescent="0.5">
      <c r="B14" s="68" t="s">
        <v>63</v>
      </c>
      <c r="C14" s="69">
        <f>'2568-บิลค่าไฟฟ้า'!AN40</f>
        <v>4344.8</v>
      </c>
      <c r="D14" s="69">
        <f>'2569-บิลค่าไฟฟ้า'!AN40</f>
        <v>0</v>
      </c>
      <c r="E14" s="69">
        <f>'2568-บิลค่าไฟฟ้า'!AN41</f>
        <v>5298.5</v>
      </c>
      <c r="F14" s="69">
        <f>'2569-บิลค่าไฟฟ้า'!AN41</f>
        <v>0</v>
      </c>
      <c r="G14" s="69">
        <f>'2568-บิลค่าไฟฟ้า'!AN42</f>
        <v>480</v>
      </c>
      <c r="H14" s="69">
        <f>'2569-บิลค่าไฟฟ้า'!AN42</f>
        <v>0</v>
      </c>
    </row>
    <row r="15" spans="2:8" x14ac:dyDescent="0.5">
      <c r="B15" s="68" t="s">
        <v>64</v>
      </c>
      <c r="C15" s="69">
        <f>'2568-บิลค่าไฟฟ้า'!AR40</f>
        <v>2928</v>
      </c>
      <c r="D15" s="69">
        <f>'2569-บิลค่าไฟฟ้า'!AR40</f>
        <v>0</v>
      </c>
      <c r="E15" s="69">
        <f>'2568-บิลค่าไฟฟ้า'!AR41</f>
        <v>4580</v>
      </c>
      <c r="F15" s="69">
        <f>'2569-บิลค่าไฟฟ้า'!AR41</f>
        <v>0</v>
      </c>
      <c r="G15" s="69">
        <f>'2568-บิลค่าไฟฟ้า'!AR42</f>
        <v>202.5</v>
      </c>
      <c r="H15" s="69">
        <f>'2569-บิลค่าไฟฟ้า'!AR42</f>
        <v>0</v>
      </c>
    </row>
    <row r="16" spans="2:8" x14ac:dyDescent="0.5">
      <c r="B16" s="68" t="s">
        <v>65</v>
      </c>
      <c r="C16" s="69">
        <f>'2568-บิลค่าไฟฟ้า'!AV40</f>
        <v>4507.2</v>
      </c>
      <c r="D16" s="69">
        <f>'2569-บิลค่าไฟฟ้า'!AV40</f>
        <v>0</v>
      </c>
      <c r="E16" s="69">
        <f>'2568-บิลค่าไฟฟ้า'!AV41</f>
        <v>4645</v>
      </c>
      <c r="F16" s="69">
        <f>'2569-บิลค่าไฟฟ้า'!AV41</f>
        <v>0</v>
      </c>
      <c r="G16" s="69">
        <f>'2568-บิลค่าไฟฟ้า'!AV42</f>
        <v>174</v>
      </c>
      <c r="H16" s="69">
        <f>'2569-บิลค่าไฟฟ้า'!AV42</f>
        <v>0</v>
      </c>
    </row>
    <row r="33" spans="2:8" hidden="1" x14ac:dyDescent="0.5">
      <c r="B33" s="63" t="s">
        <v>46</v>
      </c>
      <c r="C33" s="64" t="s">
        <v>39</v>
      </c>
      <c r="D33" s="65"/>
      <c r="E33" s="64" t="s">
        <v>41</v>
      </c>
      <c r="F33" s="65"/>
      <c r="G33" s="64" t="s">
        <v>47</v>
      </c>
      <c r="H33" s="65"/>
    </row>
    <row r="34" spans="2:8" x14ac:dyDescent="0.5">
      <c r="B34" s="63" t="s">
        <v>46</v>
      </c>
      <c r="C34" s="64" t="s">
        <v>37</v>
      </c>
      <c r="D34" s="65"/>
      <c r="E34" s="64" t="s">
        <v>40</v>
      </c>
      <c r="F34" s="65"/>
      <c r="G34" s="64" t="s">
        <v>37</v>
      </c>
      <c r="H34" s="65"/>
    </row>
    <row r="35" spans="2:8" ht="21.6" x14ac:dyDescent="0.5">
      <c r="B35" s="66"/>
      <c r="C35" s="67" t="s">
        <v>108</v>
      </c>
      <c r="D35" s="67" t="s">
        <v>128</v>
      </c>
      <c r="E35" s="67" t="s">
        <v>108</v>
      </c>
      <c r="F35" s="67" t="s">
        <v>128</v>
      </c>
      <c r="G35" s="67" t="s">
        <v>108</v>
      </c>
      <c r="H35" s="67" t="s">
        <v>128</v>
      </c>
    </row>
    <row r="36" spans="2:8" x14ac:dyDescent="0.5">
      <c r="B36" s="68" t="s">
        <v>54</v>
      </c>
      <c r="C36" s="69">
        <f>'2568-บิลค่าไฟฟ้า'!E40</f>
        <v>14685.28</v>
      </c>
      <c r="D36" s="69">
        <f>'2569-บิลค่าไฟฟ้า'!E40</f>
        <v>17712.099999999999</v>
      </c>
      <c r="E36" s="69">
        <f>'2568-บิลค่าไฟฟ้า'!E41</f>
        <v>17456.439999999999</v>
      </c>
      <c r="F36" s="69">
        <f>'2569-บิลค่าไฟฟ้า'!E41</f>
        <v>20082.79</v>
      </c>
      <c r="G36" s="69">
        <f>'2568-บิลค่าไฟฟ้า'!E42</f>
        <v>835.07</v>
      </c>
      <c r="H36" s="69">
        <f>'2569-บิลค่าไฟฟ้า'!E42</f>
        <v>1465.65</v>
      </c>
    </row>
    <row r="37" spans="2:8" x14ac:dyDescent="0.5">
      <c r="B37" s="68" t="s">
        <v>55</v>
      </c>
      <c r="C37" s="69">
        <f>'2568-บิลค่าไฟฟ้า'!I40</f>
        <v>14465.68</v>
      </c>
      <c r="D37" s="69">
        <f>'2569-บิลค่าไฟฟ้า'!I40</f>
        <v>18020.689999999999</v>
      </c>
      <c r="E37" s="69">
        <f>'2568-บิลค่าไฟฟ้า'!I41</f>
        <v>18707.72</v>
      </c>
      <c r="F37" s="69">
        <f>'2569-บิลค่าไฟฟ้า'!I41</f>
        <v>21276.5</v>
      </c>
      <c r="G37" s="69">
        <f>'2568-บิลค่าไฟฟ้า'!I42</f>
        <v>709.26</v>
      </c>
      <c r="H37" s="69">
        <f>'2569-บิลค่าไฟฟ้า'!I42</f>
        <v>1182.78</v>
      </c>
    </row>
    <row r="38" spans="2:8" x14ac:dyDescent="0.5">
      <c r="B38" s="68" t="s">
        <v>56</v>
      </c>
      <c r="C38" s="69">
        <f>'2568-บิลค่าไฟฟ้า'!M40</f>
        <v>15702.8</v>
      </c>
      <c r="D38" s="69">
        <f>'2569-บิลค่าไฟฟ้า'!M40</f>
        <v>19289.41</v>
      </c>
      <c r="E38" s="69">
        <f>'2568-บิลค่าไฟฟ้า'!M41</f>
        <v>27537.68</v>
      </c>
      <c r="F38" s="69">
        <f>'2569-บิลค่าไฟฟ้า'!M41</f>
        <v>26554.959999999999</v>
      </c>
      <c r="G38" s="69">
        <f>'2568-บิลค่าไฟฟ้า'!M42</f>
        <v>514.82000000000005</v>
      </c>
      <c r="H38" s="69">
        <f>'2569-บิลค่าไฟฟ้า'!M42</f>
        <v>1206.3399999999999</v>
      </c>
    </row>
    <row r="39" spans="2:8" x14ac:dyDescent="0.5">
      <c r="B39" s="68" t="s">
        <v>57</v>
      </c>
      <c r="C39" s="69">
        <f>'2568-บิลค่าไฟฟ้า'!Q40</f>
        <v>8821.84</v>
      </c>
      <c r="D39" s="69">
        <f>'2569-บิลค่าไฟฟ้า'!Q40</f>
        <v>9551.16</v>
      </c>
      <c r="E39" s="69">
        <f>'2568-บิลค่าไฟฟ้า'!Q41</f>
        <v>23815.82</v>
      </c>
      <c r="F39" s="69">
        <f>'2569-บิลค่าไฟฟ้า'!Q41</f>
        <v>24176.13</v>
      </c>
      <c r="G39" s="69">
        <f>'2568-บิลค่าไฟฟ้า'!Q42</f>
        <v>583.44000000000005</v>
      </c>
      <c r="H39" s="69">
        <f>'2569-บิลค่าไฟฟ้า'!Q42</f>
        <v>932.03</v>
      </c>
    </row>
    <row r="40" spans="2:8" x14ac:dyDescent="0.5">
      <c r="B40" s="68" t="s">
        <v>58</v>
      </c>
      <c r="C40" s="69">
        <f>'2568-บิลค่าไฟฟ้า'!U40</f>
        <v>6270.2</v>
      </c>
      <c r="D40" s="69">
        <f>'2569-บิลค่าไฟฟ้า'!U40</f>
        <v>7669.37</v>
      </c>
      <c r="E40" s="69">
        <f>'2568-บิลค่าไฟฟ้า'!U41</f>
        <v>25100.799999999999</v>
      </c>
      <c r="F40" s="69">
        <f>'2569-บิลค่าไฟฟ้า'!U41</f>
        <v>24450.32</v>
      </c>
      <c r="G40" s="69">
        <f>'2568-บิลค่าไฟฟ้า'!U42</f>
        <v>454.9</v>
      </c>
      <c r="H40" s="69">
        <f>'2569-บิลค่าไฟฟ้า'!U42</f>
        <v>588.91</v>
      </c>
    </row>
    <row r="41" spans="2:8" x14ac:dyDescent="0.5">
      <c r="B41" s="68" t="s">
        <v>59</v>
      </c>
      <c r="C41" s="69">
        <f>'2568-บิลค่าไฟฟ้า'!Y40</f>
        <v>6646.25</v>
      </c>
      <c r="D41" s="69">
        <f>'2569-บิลค่าไฟฟ้า'!Y40</f>
        <v>5494.92</v>
      </c>
      <c r="E41" s="69">
        <f>'2568-บิลค่าไฟฟ้า'!Y41</f>
        <v>22113.41</v>
      </c>
      <c r="F41" s="69">
        <f>'2569-บิลค่าไฟฟ้า'!Y41</f>
        <v>23550.86</v>
      </c>
      <c r="G41" s="69">
        <f>'2568-บิลค่าไฟฟ้า'!Y42</f>
        <v>487.87</v>
      </c>
      <c r="H41" s="69">
        <f>'2569-บิลค่าไฟฟ้า'!Y42</f>
        <v>497.44</v>
      </c>
    </row>
    <row r="42" spans="2:8" x14ac:dyDescent="0.5">
      <c r="B42" s="68" t="s">
        <v>60</v>
      </c>
      <c r="C42" s="69">
        <f>'2568-บิลค่าไฟฟ้า'!AC40</f>
        <v>18546.57</v>
      </c>
      <c r="D42" s="69">
        <f>'2569-บิลค่าไฟฟ้า'!AC40</f>
        <v>18910.990000000002</v>
      </c>
      <c r="E42" s="69">
        <f>'2568-บิลค่าไฟฟ้า'!AC41</f>
        <v>23807</v>
      </c>
      <c r="F42" s="69">
        <f>'2569-บิลค่าไฟฟ้า'!AC41</f>
        <v>26122.98</v>
      </c>
      <c r="G42" s="69">
        <f>'2568-บิลค่าไฟฟ้า'!AC42</f>
        <v>1311.58</v>
      </c>
      <c r="H42" s="69">
        <f>'2569-บิลค่าไฟฟ้า'!AC42</f>
        <v>676.04</v>
      </c>
    </row>
    <row r="43" spans="2:8" x14ac:dyDescent="0.5">
      <c r="B43" s="68" t="s">
        <v>61</v>
      </c>
      <c r="C43" s="69">
        <f>'2568-บิลค่าไฟฟ้า'!AG40</f>
        <v>20346.04</v>
      </c>
      <c r="D43" s="69">
        <f>'2569-บิลค่าไฟฟ้า'!AG40</f>
        <v>19440.66</v>
      </c>
      <c r="E43" s="69">
        <f>'2568-บิลค่าไฟฟ้า'!AG41</f>
        <v>24200.19</v>
      </c>
      <c r="F43" s="69">
        <f>'2569-บิลค่าไฟฟ้า'!AG41</f>
        <v>24831.47</v>
      </c>
      <c r="G43" s="69">
        <f>'2568-บิลค่าไฟฟ้า'!AG42</f>
        <v>3380.78</v>
      </c>
      <c r="H43" s="69">
        <f>'2569-บิลค่าไฟฟ้า'!AG42</f>
        <v>2011.12</v>
      </c>
    </row>
    <row r="44" spans="2:8" x14ac:dyDescent="0.5">
      <c r="B44" s="68" t="s">
        <v>62</v>
      </c>
      <c r="C44" s="69">
        <f>'2568-บิลค่าไฟฟ้า'!AK40</f>
        <v>19695.150000000001</v>
      </c>
      <c r="D44" s="69">
        <f>'2569-บิลค่าไฟฟ้า'!AK40</f>
        <v>0</v>
      </c>
      <c r="E44" s="69">
        <f>'2568-บิลค่าไฟฟ้า'!AK41</f>
        <v>20963.73</v>
      </c>
      <c r="F44" s="69">
        <f>'2569-บิลค่าไฟฟ้า'!AK41</f>
        <v>0</v>
      </c>
      <c r="G44" s="69">
        <f>'2568-บิลค่าไฟฟ้า'!AK42</f>
        <v>2602.83</v>
      </c>
      <c r="H44" s="69">
        <f>'2569-บิลค่าไฟฟ้า'!AK42</f>
        <v>0</v>
      </c>
    </row>
    <row r="45" spans="2:8" x14ac:dyDescent="0.5">
      <c r="B45" s="68" t="s">
        <v>63</v>
      </c>
      <c r="C45" s="69">
        <f>'2568-บิลค่าไฟฟ้า'!AO40</f>
        <v>19235.73</v>
      </c>
      <c r="D45" s="69">
        <f>'2569-บิลค่าไฟฟ้า'!AO40</f>
        <v>0</v>
      </c>
      <c r="E45" s="69">
        <f>'2568-บิลค่าไฟฟ้า'!AO41</f>
        <v>23387.72</v>
      </c>
      <c r="F45" s="69">
        <f>'2569-บิลค่าไฟฟ้า'!AO41</f>
        <v>0</v>
      </c>
      <c r="G45" s="69">
        <f>'2568-บิลค่าไฟฟ้า'!AO42</f>
        <v>2422.3000000000002</v>
      </c>
      <c r="H45" s="69">
        <f>'2569-บิลค่าไฟฟ้า'!AO42</f>
        <v>0</v>
      </c>
    </row>
    <row r="46" spans="2:8" x14ac:dyDescent="0.5">
      <c r="B46" s="68" t="s">
        <v>64</v>
      </c>
      <c r="C46" s="69">
        <f>'2568-บิลค่าไฟฟ้า'!AS40</f>
        <v>13072.09</v>
      </c>
      <c r="D46" s="69">
        <f>'2569-บิลค่าไฟฟ้า'!AS40</f>
        <v>0</v>
      </c>
      <c r="E46" s="69">
        <f>'2568-บิลค่าไฟฟ้า'!AS41</f>
        <v>20258.96</v>
      </c>
      <c r="F46" s="69">
        <f>'2569-บิลค่าไฟฟ้า'!AS41</f>
        <v>0</v>
      </c>
      <c r="G46" s="69">
        <f>'2568-บิลค่าไฟฟ้า'!AS42</f>
        <v>1215.04</v>
      </c>
      <c r="H46" s="69">
        <f>'2569-บิลค่าไฟฟ้า'!AS42</f>
        <v>0</v>
      </c>
    </row>
    <row r="47" spans="2:8" x14ac:dyDescent="0.5">
      <c r="B47" s="68" t="s">
        <v>65</v>
      </c>
      <c r="C47" s="69">
        <f>'2568-บิลค่าไฟฟ้า'!AW40</f>
        <v>19942.25</v>
      </c>
      <c r="D47" s="69">
        <f>'2569-บิลค่าไฟฟ้า'!AW40</f>
        <v>0</v>
      </c>
      <c r="E47" s="69">
        <f>'2568-บิลค่าไฟฟ้า'!AW41</f>
        <v>20541.73</v>
      </c>
      <c r="F47" s="69">
        <f>'2569-บิลค่าไฟฟ้า'!AW41</f>
        <v>0</v>
      </c>
      <c r="G47" s="69">
        <f>'2568-บิลค่าไฟฟ้า'!AW42</f>
        <v>1091.06</v>
      </c>
      <c r="H47" s="69">
        <f>'2569-บิลค่าไฟฟ้า'!AW42</f>
        <v>0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M63"/>
  <sheetViews>
    <sheetView showGridLines="0" view="pageBreakPreview" zoomScaleNormal="100" zoomScaleSheetLayoutView="100" workbookViewId="0">
      <pane xSplit="6324" ySplit="1740" topLeftCell="A6" activePane="bottomRight"/>
      <selection sqref="A1:XFD1048576"/>
      <selection pane="topRight" activeCell="AG2" sqref="AG2"/>
      <selection pane="bottomLeft" activeCell="C19" sqref="C19"/>
      <selection pane="bottomRight" activeCell="B20" sqref="B20"/>
    </sheetView>
  </sheetViews>
  <sheetFormatPr defaultColWidth="9.109375" defaultRowHeight="20.399999999999999" x14ac:dyDescent="0.55000000000000004"/>
  <cols>
    <col min="1" max="1" width="6.6640625" style="37" customWidth="1"/>
    <col min="2" max="2" width="29.6640625" style="2" customWidth="1"/>
    <col min="3" max="3" width="18.33203125" style="100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46" customWidth="1"/>
    <col min="8" max="8" width="10.77734375" style="5" customWidth="1"/>
    <col min="9" max="9" width="10.77734375" style="6" customWidth="1"/>
    <col min="10" max="10" width="7.44140625" style="6" hidden="1" customWidth="1"/>
    <col min="11" max="11" width="6.77734375" style="46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46" customWidth="1"/>
    <col min="16" max="16" width="10.77734375" style="38" customWidth="1"/>
    <col min="17" max="17" width="10.77734375" style="39" customWidth="1"/>
    <col min="18" max="18" width="4" style="6" hidden="1" customWidth="1"/>
    <col min="19" max="19" width="6.77734375" style="46" customWidth="1"/>
    <col min="20" max="20" width="10.77734375" style="38" customWidth="1"/>
    <col min="21" max="21" width="10.77734375" style="39" customWidth="1"/>
    <col min="22" max="22" width="5.21875" style="6" hidden="1" customWidth="1"/>
    <col min="23" max="23" width="6.77734375" style="46" customWidth="1"/>
    <col min="24" max="24" width="10.77734375" style="5" customWidth="1"/>
    <col min="25" max="25" width="10.77734375" style="111" customWidth="1"/>
    <col min="26" max="26" width="6.6640625" style="6" hidden="1" customWidth="1"/>
    <col min="27" max="27" width="6.77734375" style="46" customWidth="1"/>
    <col min="28" max="28" width="10.77734375" style="5" customWidth="1"/>
    <col min="29" max="29" width="10.77734375" style="141" customWidth="1"/>
    <col min="30" max="30" width="5.21875" style="6" hidden="1" customWidth="1"/>
    <col min="31" max="31" width="6.77734375" style="46" customWidth="1"/>
    <col min="32" max="32" width="10.77734375" style="5" customWidth="1"/>
    <col min="33" max="33" width="10.77734375" style="141" customWidth="1"/>
    <col min="34" max="34" width="5.21875" style="6" hidden="1" customWidth="1"/>
    <col min="35" max="35" width="6.77734375" style="46" customWidth="1"/>
    <col min="36" max="36" width="10.77734375" style="5" customWidth="1"/>
    <col min="37" max="37" width="10.77734375" style="141" customWidth="1"/>
    <col min="38" max="38" width="5.21875" style="6" hidden="1" customWidth="1"/>
    <col min="39" max="39" width="6.77734375" style="46" customWidth="1"/>
    <col min="40" max="40" width="10.77734375" style="5" customWidth="1"/>
    <col min="41" max="41" width="10.77734375" style="111" customWidth="1"/>
    <col min="42" max="42" width="5.21875" style="6" hidden="1" customWidth="1"/>
    <col min="43" max="43" width="6.77734375" style="46" customWidth="1"/>
    <col min="44" max="44" width="10.77734375" style="5" customWidth="1"/>
    <col min="45" max="45" width="10.77734375" style="111" customWidth="1"/>
    <col min="46" max="46" width="5.21875" style="6" hidden="1" customWidth="1"/>
    <col min="47" max="47" width="6.77734375" style="46" customWidth="1"/>
    <col min="48" max="48" width="10.77734375" style="5" customWidth="1"/>
    <col min="49" max="49" width="10.77734375" style="141" customWidth="1"/>
    <col min="50" max="50" width="5.21875" style="6" hidden="1" customWidth="1"/>
    <col min="51" max="51" width="6.77734375" style="46" customWidth="1"/>
    <col min="52" max="52" width="13.6640625" style="141" hidden="1" customWidth="1"/>
    <col min="53" max="53" width="12.88671875" style="141" hidden="1" customWidth="1"/>
    <col min="54" max="59" width="12.77734375" style="141" hidden="1" customWidth="1"/>
    <col min="60" max="61" width="9.109375" style="141" customWidth="1"/>
    <col min="62" max="63" width="10.109375" style="141" customWidth="1"/>
    <col min="64" max="64" width="9.109375" style="141" customWidth="1"/>
    <col min="65" max="65" width="9.33203125" style="141" customWidth="1"/>
    <col min="66" max="92" width="9.109375" style="141" customWidth="1"/>
    <col min="93" max="16384" width="9.109375" style="141"/>
  </cols>
  <sheetData>
    <row r="1" spans="1:59" ht="31.5" customHeight="1" x14ac:dyDescent="0.6">
      <c r="A1" s="1" t="s">
        <v>18</v>
      </c>
      <c r="E1" s="44"/>
      <c r="F1" s="44"/>
      <c r="I1" s="7"/>
      <c r="J1" s="44"/>
      <c r="L1" s="8"/>
      <c r="N1" s="44"/>
      <c r="P1" s="9"/>
      <c r="Q1" s="10"/>
      <c r="R1" s="44"/>
      <c r="T1" s="9"/>
      <c r="U1" s="10"/>
      <c r="V1" s="44"/>
      <c r="Z1" s="44"/>
      <c r="AD1" s="44"/>
      <c r="AH1" s="44"/>
      <c r="AL1" s="44"/>
      <c r="AP1" s="44"/>
      <c r="AT1" s="44"/>
      <c r="AX1" s="44"/>
    </row>
    <row r="2" spans="1:59" s="111" customFormat="1" x14ac:dyDescent="0.55000000000000004">
      <c r="A2" s="116" t="s">
        <v>0</v>
      </c>
      <c r="B2" s="117" t="s">
        <v>1</v>
      </c>
      <c r="C2" s="101" t="s">
        <v>2</v>
      </c>
      <c r="D2" s="41" t="s">
        <v>93</v>
      </c>
      <c r="E2" s="12"/>
      <c r="F2" s="43"/>
      <c r="G2" s="47"/>
      <c r="H2" s="11" t="s">
        <v>94</v>
      </c>
      <c r="I2" s="12"/>
      <c r="J2" s="43"/>
      <c r="K2" s="47"/>
      <c r="L2" s="11" t="s">
        <v>95</v>
      </c>
      <c r="M2" s="12"/>
      <c r="N2" s="43"/>
      <c r="O2" s="47"/>
      <c r="P2" s="14" t="s">
        <v>96</v>
      </c>
      <c r="Q2" s="13"/>
      <c r="R2" s="43"/>
      <c r="S2" s="47"/>
      <c r="T2" s="14" t="s">
        <v>97</v>
      </c>
      <c r="U2" s="13"/>
      <c r="V2" s="43"/>
      <c r="W2" s="47"/>
      <c r="X2" s="11" t="s">
        <v>98</v>
      </c>
      <c r="Y2" s="12"/>
      <c r="Z2" s="43"/>
      <c r="AA2" s="47"/>
      <c r="AB2" s="11" t="s">
        <v>99</v>
      </c>
      <c r="AC2" s="12"/>
      <c r="AD2" s="43"/>
      <c r="AE2" s="47"/>
      <c r="AF2" s="11" t="s">
        <v>100</v>
      </c>
      <c r="AG2" s="12"/>
      <c r="AH2" s="43"/>
      <c r="AI2" s="47"/>
      <c r="AJ2" s="11" t="s">
        <v>101</v>
      </c>
      <c r="AK2" s="12"/>
      <c r="AL2" s="43"/>
      <c r="AM2" s="47"/>
      <c r="AN2" s="11" t="s">
        <v>102</v>
      </c>
      <c r="AO2" s="12"/>
      <c r="AP2" s="43"/>
      <c r="AQ2" s="47"/>
      <c r="AR2" s="11" t="s">
        <v>103</v>
      </c>
      <c r="AS2" s="12"/>
      <c r="AT2" s="43"/>
      <c r="AU2" s="47"/>
      <c r="AV2" s="11" t="s">
        <v>104</v>
      </c>
      <c r="AW2" s="12"/>
      <c r="AX2" s="43"/>
      <c r="AY2" s="47"/>
      <c r="AZ2" s="51" t="s">
        <v>51</v>
      </c>
      <c r="BA2" s="52"/>
      <c r="BB2" s="51" t="s">
        <v>105</v>
      </c>
      <c r="BC2" s="52"/>
      <c r="BD2" s="51" t="s">
        <v>106</v>
      </c>
      <c r="BE2" s="52"/>
      <c r="BF2" s="51" t="s">
        <v>44</v>
      </c>
      <c r="BG2" s="52"/>
    </row>
    <row r="3" spans="1:59" x14ac:dyDescent="0.55000000000000004">
      <c r="A3" s="15"/>
      <c r="B3" s="16"/>
      <c r="C3" s="102" t="s">
        <v>17</v>
      </c>
      <c r="D3" s="42" t="s">
        <v>3</v>
      </c>
      <c r="E3" s="18" t="s">
        <v>4</v>
      </c>
      <c r="F3" s="58" t="s">
        <v>44</v>
      </c>
      <c r="G3" s="59" t="s">
        <v>43</v>
      </c>
      <c r="H3" s="17" t="s">
        <v>3</v>
      </c>
      <c r="I3" s="18" t="s">
        <v>4</v>
      </c>
      <c r="J3" s="58" t="s">
        <v>44</v>
      </c>
      <c r="K3" s="59" t="s">
        <v>43</v>
      </c>
      <c r="L3" s="17" t="s">
        <v>3</v>
      </c>
      <c r="M3" s="18" t="s">
        <v>4</v>
      </c>
      <c r="N3" s="58" t="s">
        <v>44</v>
      </c>
      <c r="O3" s="59" t="s">
        <v>43</v>
      </c>
      <c r="P3" s="19" t="s">
        <v>3</v>
      </c>
      <c r="Q3" s="18" t="s">
        <v>4</v>
      </c>
      <c r="R3" s="58" t="s">
        <v>44</v>
      </c>
      <c r="S3" s="59" t="s">
        <v>43</v>
      </c>
      <c r="T3" s="19" t="s">
        <v>3</v>
      </c>
      <c r="U3" s="18" t="s">
        <v>4</v>
      </c>
      <c r="V3" s="58" t="s">
        <v>44</v>
      </c>
      <c r="W3" s="59" t="s">
        <v>43</v>
      </c>
      <c r="X3" s="17" t="s">
        <v>3</v>
      </c>
      <c r="Y3" s="18" t="s">
        <v>4</v>
      </c>
      <c r="Z3" s="58" t="s">
        <v>44</v>
      </c>
      <c r="AA3" s="59" t="s">
        <v>43</v>
      </c>
      <c r="AB3" s="17" t="s">
        <v>3</v>
      </c>
      <c r="AC3" s="18" t="s">
        <v>4</v>
      </c>
      <c r="AD3" s="58" t="s">
        <v>44</v>
      </c>
      <c r="AE3" s="59" t="s">
        <v>43</v>
      </c>
      <c r="AF3" s="17" t="s">
        <v>3</v>
      </c>
      <c r="AG3" s="18" t="s">
        <v>4</v>
      </c>
      <c r="AH3" s="58" t="s">
        <v>44</v>
      </c>
      <c r="AI3" s="59" t="s">
        <v>43</v>
      </c>
      <c r="AJ3" s="17" t="s">
        <v>3</v>
      </c>
      <c r="AK3" s="18" t="s">
        <v>4</v>
      </c>
      <c r="AL3" s="58" t="s">
        <v>44</v>
      </c>
      <c r="AM3" s="59" t="s">
        <v>43</v>
      </c>
      <c r="AN3" s="17" t="s">
        <v>3</v>
      </c>
      <c r="AO3" s="18" t="s">
        <v>4</v>
      </c>
      <c r="AP3" s="58" t="s">
        <v>44</v>
      </c>
      <c r="AQ3" s="59" t="s">
        <v>43</v>
      </c>
      <c r="AR3" s="17" t="s">
        <v>3</v>
      </c>
      <c r="AS3" s="18" t="s">
        <v>4</v>
      </c>
      <c r="AT3" s="58" t="s">
        <v>44</v>
      </c>
      <c r="AU3" s="59" t="s">
        <v>43</v>
      </c>
      <c r="AV3" s="17" t="s">
        <v>3</v>
      </c>
      <c r="AW3" s="18" t="s">
        <v>4</v>
      </c>
      <c r="AX3" s="58" t="s">
        <v>44</v>
      </c>
      <c r="AY3" s="59" t="s">
        <v>43</v>
      </c>
      <c r="AZ3" s="60" t="s">
        <v>3</v>
      </c>
      <c r="BA3" s="18" t="s">
        <v>4</v>
      </c>
      <c r="BB3" s="50" t="s">
        <v>3</v>
      </c>
      <c r="BC3" s="18" t="s">
        <v>4</v>
      </c>
      <c r="BD3" s="50" t="s">
        <v>3</v>
      </c>
      <c r="BE3" s="18" t="s">
        <v>4</v>
      </c>
      <c r="BF3" s="50" t="s">
        <v>3</v>
      </c>
      <c r="BG3" s="18" t="s">
        <v>4</v>
      </c>
    </row>
    <row r="4" spans="1:59" x14ac:dyDescent="0.55000000000000004">
      <c r="A4" s="26" t="s">
        <v>19</v>
      </c>
      <c r="B4" s="20"/>
      <c r="C4" s="103"/>
      <c r="D4" s="27"/>
      <c r="E4" s="112"/>
      <c r="F4" s="112"/>
      <c r="G4" s="113"/>
      <c r="H4" s="27"/>
      <c r="I4" s="112"/>
      <c r="J4" s="112"/>
      <c r="K4" s="113"/>
      <c r="L4" s="27"/>
      <c r="M4" s="112"/>
      <c r="N4" s="112"/>
      <c r="O4" s="113"/>
      <c r="P4" s="27"/>
      <c r="Q4" s="112"/>
      <c r="R4" s="112"/>
      <c r="S4" s="113"/>
      <c r="T4" s="27"/>
      <c r="U4" s="112"/>
      <c r="V4" s="112"/>
      <c r="W4" s="113"/>
      <c r="X4" s="27"/>
      <c r="Y4" s="112"/>
      <c r="Z4" s="112"/>
      <c r="AA4" s="113"/>
      <c r="AB4" s="27"/>
      <c r="AC4" s="27"/>
      <c r="AD4" s="112"/>
      <c r="AE4" s="113"/>
      <c r="AF4" s="27"/>
      <c r="AG4" s="27"/>
      <c r="AH4" s="112"/>
      <c r="AI4" s="113"/>
      <c r="AJ4" s="27"/>
      <c r="AK4" s="27"/>
      <c r="AL4" s="112"/>
      <c r="AM4" s="113"/>
      <c r="AN4" s="27"/>
      <c r="AO4" s="112"/>
      <c r="AP4" s="112"/>
      <c r="AQ4" s="113"/>
      <c r="AR4" s="27"/>
      <c r="AS4" s="112"/>
      <c r="AT4" s="112"/>
      <c r="AU4" s="113"/>
      <c r="AV4" s="27"/>
      <c r="AW4" s="27"/>
      <c r="AX4" s="112"/>
      <c r="AY4" s="113"/>
      <c r="AZ4" s="55"/>
      <c r="BA4" s="55"/>
      <c r="BF4" s="78"/>
      <c r="BG4" s="79"/>
    </row>
    <row r="5" spans="1:59" x14ac:dyDescent="0.55000000000000004">
      <c r="A5" s="28">
        <v>1</v>
      </c>
      <c r="B5" s="29" t="s">
        <v>19</v>
      </c>
      <c r="C5" s="104" t="s">
        <v>7</v>
      </c>
      <c r="D5" s="30">
        <v>621643</v>
      </c>
      <c r="E5" s="31">
        <v>2608168.0499999998</v>
      </c>
      <c r="F5" s="40">
        <f>E5-(G5*D5)</f>
        <v>-8.1330537796020508E-5</v>
      </c>
      <c r="G5" s="49">
        <f>ROUND(E5/D5,8)</f>
        <v>4.1956043100000002</v>
      </c>
      <c r="H5" s="30">
        <v>723443</v>
      </c>
      <c r="I5" s="31">
        <v>3143026.74</v>
      </c>
      <c r="J5" s="40">
        <f>I5-(K5*H5)</f>
        <v>-1.3950979337096214E-4</v>
      </c>
      <c r="K5" s="49">
        <f>ROUND(I5/H5,8)</f>
        <v>4.3445395700000002</v>
      </c>
      <c r="L5" s="30">
        <v>854947</v>
      </c>
      <c r="M5" s="31">
        <v>3673806.97</v>
      </c>
      <c r="N5" s="40">
        <f>M5-(O5*L5)</f>
        <v>-1.4686095528304577E-3</v>
      </c>
      <c r="O5" s="49">
        <f>ROUND(M5/L5,8)</f>
        <v>4.2971166299999997</v>
      </c>
      <c r="P5" s="30">
        <v>713467</v>
      </c>
      <c r="Q5" s="31">
        <v>3142174.05</v>
      </c>
      <c r="R5" s="40">
        <f>Q5-(S5*P5)</f>
        <v>-1.1588027700781822E-4</v>
      </c>
      <c r="S5" s="49">
        <f>ROUND(Q5/P5,8)</f>
        <v>4.4040916399999999</v>
      </c>
      <c r="T5" s="30">
        <v>703971.99</v>
      </c>
      <c r="U5" s="31">
        <v>2899419.45</v>
      </c>
      <c r="V5" s="40">
        <f>U5-(W5*T5)</f>
        <v>-3.0459454283118248E-3</v>
      </c>
      <c r="W5" s="49">
        <f>ROUND(U5/T5,8)</f>
        <v>4.11865741</v>
      </c>
      <c r="X5" s="30">
        <v>897765</v>
      </c>
      <c r="Y5" s="31">
        <v>3748635.91</v>
      </c>
      <c r="Z5" s="40">
        <f>Y5-(AA5*X5)</f>
        <v>-3.0829990282654762E-4</v>
      </c>
      <c r="AA5" s="49">
        <f>ROUND(Y5/X5,8)</f>
        <v>4.1755202200000001</v>
      </c>
      <c r="AB5" s="30">
        <v>1065556.5</v>
      </c>
      <c r="AC5" s="31">
        <v>4495970.6500000004</v>
      </c>
      <c r="AD5" s="40">
        <f>AC5-(AE5*AB5)</f>
        <v>-8.2147959619760513E-4</v>
      </c>
      <c r="AE5" s="49">
        <f>ROUND(AC5/AB5,8)</f>
        <v>4.2193639200000002</v>
      </c>
      <c r="AF5" s="30">
        <v>1058378.5</v>
      </c>
      <c r="AG5" s="31">
        <v>4389811.29</v>
      </c>
      <c r="AH5" s="40">
        <f>AG5-(AI5*AF5)</f>
        <v>-3.8741305470466614E-3</v>
      </c>
      <c r="AI5" s="49">
        <f>ROUND(AG5/AF5,8)</f>
        <v>4.1476761800000004</v>
      </c>
      <c r="AJ5" s="30">
        <v>1078213</v>
      </c>
      <c r="AK5" s="31">
        <v>4521903.2</v>
      </c>
      <c r="AL5" s="40">
        <f>AK5-(AM5*AJ5)</f>
        <v>-3.5956194624304771E-3</v>
      </c>
      <c r="AM5" s="49">
        <f>ROUND(AK5/AJ5,8)</f>
        <v>4.1938867399999999</v>
      </c>
      <c r="AN5" s="30">
        <v>928769</v>
      </c>
      <c r="AO5" s="31">
        <v>3849488.37</v>
      </c>
      <c r="AP5" s="40">
        <f>AO5-(AQ5*AV5)</f>
        <v>1111145.4024127214</v>
      </c>
      <c r="AQ5" s="49">
        <f>ROUND(AO5/AN5,8)</f>
        <v>4.1447209899999997</v>
      </c>
      <c r="AR5" s="32">
        <v>699110.6</v>
      </c>
      <c r="AS5" s="31">
        <v>2792408.92</v>
      </c>
      <c r="AT5" s="40">
        <f>AS5-(AU5*AR5)</f>
        <v>-3.3399360254406929E-3</v>
      </c>
      <c r="AU5" s="49">
        <f>ROUND(AS5/AR5,8)</f>
        <v>3.9942305600000001</v>
      </c>
      <c r="AV5" s="32">
        <v>660682.1</v>
      </c>
      <c r="AW5" s="31">
        <v>2639317.15</v>
      </c>
      <c r="AX5" s="40">
        <f>AW5-(AY5*AV5)</f>
        <v>-2.9676379635930061E-3</v>
      </c>
      <c r="AY5" s="49">
        <f>ROUND(AW5/AV5,8)</f>
        <v>3.99483678</v>
      </c>
      <c r="AZ5" s="32">
        <f>AV5+AR5+AV5+AJ5+AF5+AB5+X5+AB5+P5+L5+H5+D5</f>
        <v>10099444.300000001</v>
      </c>
      <c r="BA5" s="32">
        <f>AW5+AS5+AO5+AK5+AG5+AC5+Y5+U5+Q5+M5+I5+E5</f>
        <v>41904130.75</v>
      </c>
      <c r="BB5" s="142">
        <f>AJ5+AF5+AB5+X5+AB5+P5+L5+H5+D5</f>
        <v>8078969.5</v>
      </c>
      <c r="BC5" s="143">
        <f>AK5+AG5+AC5+Y5+U5+Q5+M5+I5+E5</f>
        <v>32622916.309999999</v>
      </c>
      <c r="BD5" s="142">
        <f>AV5+AR5+AV5</f>
        <v>2020474.7999999998</v>
      </c>
      <c r="BE5" s="144">
        <f>AW5+AS5+AO5</f>
        <v>9281214.4400000013</v>
      </c>
      <c r="BF5" s="80">
        <f>(BD5+BB5)-AZ5</f>
        <v>0</v>
      </c>
      <c r="BG5" s="80">
        <f>(BE5+BC5)-BA5</f>
        <v>0</v>
      </c>
    </row>
    <row r="6" spans="1:59" x14ac:dyDescent="0.55000000000000004">
      <c r="A6" s="26" t="s">
        <v>16</v>
      </c>
      <c r="B6" s="20"/>
      <c r="C6" s="103"/>
      <c r="D6" s="27"/>
      <c r="E6" s="112"/>
      <c r="F6" s="112"/>
      <c r="G6" s="113"/>
      <c r="H6" s="27"/>
      <c r="I6" s="112"/>
      <c r="J6" s="112"/>
      <c r="K6" s="113"/>
      <c r="L6" s="27"/>
      <c r="M6" s="112"/>
      <c r="N6" s="112"/>
      <c r="O6" s="113"/>
      <c r="P6" s="27"/>
      <c r="Q6" s="112"/>
      <c r="R6" s="112"/>
      <c r="S6" s="113"/>
      <c r="T6" s="27"/>
      <c r="U6" s="112"/>
      <c r="V6" s="112"/>
      <c r="W6" s="113"/>
      <c r="X6" s="27"/>
      <c r="Y6" s="112"/>
      <c r="Z6" s="112"/>
      <c r="AA6" s="113"/>
      <c r="AB6" s="27"/>
      <c r="AC6" s="112"/>
      <c r="AD6" s="112"/>
      <c r="AE6" s="113"/>
      <c r="AF6" s="27"/>
      <c r="AG6" s="112"/>
      <c r="AH6" s="112"/>
      <c r="AI6" s="113"/>
      <c r="AJ6" s="27"/>
      <c r="AK6" s="112"/>
      <c r="AL6" s="112"/>
      <c r="AM6" s="113"/>
      <c r="AN6" s="27"/>
      <c r="AO6" s="112"/>
      <c r="AP6" s="112"/>
      <c r="AQ6" s="113"/>
      <c r="AR6" s="27"/>
      <c r="AS6" s="112"/>
      <c r="AT6" s="112"/>
      <c r="AU6" s="113"/>
      <c r="AV6" s="27"/>
      <c r="AW6" s="27"/>
      <c r="AX6" s="112"/>
      <c r="AY6" s="113"/>
      <c r="AZ6" s="55"/>
      <c r="BA6" s="55"/>
    </row>
    <row r="7" spans="1:59" x14ac:dyDescent="0.55000000000000004">
      <c r="A7" s="28">
        <v>1</v>
      </c>
      <c r="B7" s="29" t="s">
        <v>8</v>
      </c>
      <c r="C7" s="104" t="s">
        <v>9</v>
      </c>
      <c r="D7" s="30">
        <v>47268.01</v>
      </c>
      <c r="E7" s="31">
        <v>208113.87</v>
      </c>
      <c r="F7" s="40">
        <f>E7-(G7*D7)</f>
        <v>8.999858982861042E-5</v>
      </c>
      <c r="G7" s="49">
        <f>ROUND(E7/D7,8)</f>
        <v>4.4028481399999997</v>
      </c>
      <c r="H7" s="30">
        <v>53628</v>
      </c>
      <c r="I7" s="31">
        <v>241001.73</v>
      </c>
      <c r="J7" s="40">
        <f>I7-(K7*H7)</f>
        <v>-2.5379998260177672E-4</v>
      </c>
      <c r="K7" s="49">
        <f>ROUND(I7/H7,8)</f>
        <v>4.49395335</v>
      </c>
      <c r="L7" s="30">
        <v>70820</v>
      </c>
      <c r="M7" s="31">
        <v>319021.92</v>
      </c>
      <c r="N7" s="40">
        <f>M7-(O7*L7)</f>
        <v>1.1580000864341855E-4</v>
      </c>
      <c r="O7" s="49">
        <f>ROUND(M7/L7,8)</f>
        <v>4.5046868099999999</v>
      </c>
      <c r="P7" s="30">
        <v>65476</v>
      </c>
      <c r="Q7" s="31">
        <v>290323.83</v>
      </c>
      <c r="R7" s="40">
        <f>Q7-(S7*P7)</f>
        <v>-3.000799915753305E-4</v>
      </c>
      <c r="S7" s="49">
        <f>ROUND(Q7/P7,8)</f>
        <v>4.4340495799999999</v>
      </c>
      <c r="T7" s="30">
        <v>54860.01</v>
      </c>
      <c r="U7" s="31">
        <v>235726.16</v>
      </c>
      <c r="V7" s="40">
        <f>U7-(W7*T7)</f>
        <v>-5.4687843658030033E-6</v>
      </c>
      <c r="W7" s="49">
        <f>ROUND(U7/T7,8)</f>
        <v>4.2968668799999996</v>
      </c>
      <c r="X7" s="30">
        <v>50527.99</v>
      </c>
      <c r="Y7" s="31">
        <v>215174.85</v>
      </c>
      <c r="Z7" s="40">
        <f>Y7-(AA7*X7)</f>
        <v>-9.3122012913227081E-5</v>
      </c>
      <c r="AA7" s="49">
        <f>ROUND(Y7/X7,8)</f>
        <v>4.2585278000000004</v>
      </c>
      <c r="AB7" s="30">
        <v>59984.01</v>
      </c>
      <c r="AC7" s="31">
        <v>247528.69</v>
      </c>
      <c r="AD7" s="40">
        <f>AC7-(AE7*AB7)</f>
        <v>-1.937901834025979E-5</v>
      </c>
      <c r="AE7" s="49">
        <f>ROUND(AC7/AB7,8)</f>
        <v>4.1265779</v>
      </c>
      <c r="AF7" s="30">
        <v>54847.99</v>
      </c>
      <c r="AG7" s="31">
        <v>235210.89</v>
      </c>
      <c r="AH7" s="40">
        <f>AG7-(AI7*AF7)</f>
        <v>1.6670030890963972E-4</v>
      </c>
      <c r="AI7" s="49">
        <f>ROUND(AG7/AF7,8)</f>
        <v>4.2884140300000002</v>
      </c>
      <c r="AJ7" s="30">
        <v>59884</v>
      </c>
      <c r="AK7" s="31">
        <v>251710.22</v>
      </c>
      <c r="AL7" s="40">
        <f>AK7-(AM7*AJ7)</f>
        <v>-1.8164000357501209E-4</v>
      </c>
      <c r="AM7" s="49">
        <f>ROUND(AK7/AJ7,8)</f>
        <v>4.20329671</v>
      </c>
      <c r="AN7" s="30">
        <v>51100</v>
      </c>
      <c r="AO7" s="31">
        <v>211628.95</v>
      </c>
      <c r="AP7" s="40">
        <f>AO7-(AQ7*AV7)</f>
        <v>47510.865008892695</v>
      </c>
      <c r="AQ7" s="49">
        <f>ROUND(AO7/AN7,8)</f>
        <v>4.1414667300000003</v>
      </c>
      <c r="AR7" s="30">
        <v>40088</v>
      </c>
      <c r="AS7" s="31">
        <v>167800.01</v>
      </c>
      <c r="AT7" s="40">
        <f>AS7-(AU7*AR7)</f>
        <v>-5.2879971917718649E-5</v>
      </c>
      <c r="AU7" s="49">
        <f>ROUND(AS7/AR7,8)</f>
        <v>4.1857915099999996</v>
      </c>
      <c r="AV7" s="30">
        <v>39628.01</v>
      </c>
      <c r="AW7" s="31">
        <v>163900.13</v>
      </c>
      <c r="AX7" s="40">
        <f>AW7-(AY7*AV7)</f>
        <v>-1.435471058357507E-4</v>
      </c>
      <c r="AY7" s="49">
        <f>ROUND(AW7/AV7,8)</f>
        <v>4.1359667099999999</v>
      </c>
      <c r="AZ7" s="32">
        <f>AV7+AR7+AV7+AJ7+AF7+AB7+X7+AB7+P7+L7+H7+D7</f>
        <v>641764.03</v>
      </c>
      <c r="BA7" s="32">
        <f>AW7+AS7+AO7+AK7+AG7+AC7+Y7+U7+Q7+M7+I7+E7</f>
        <v>2787141.2500000005</v>
      </c>
      <c r="BB7" s="142">
        <f>AJ7+AF7+AB7+X7+AB7+P7+L7+H7+D7</f>
        <v>522420.01</v>
      </c>
      <c r="BC7" s="143">
        <f>AK7+AG7+AC7+Y7+U7+Q7+M7+I7+E7</f>
        <v>2243812.16</v>
      </c>
      <c r="BD7" s="142">
        <f>AV7+AR7+AV7</f>
        <v>119344.02000000002</v>
      </c>
      <c r="BE7" s="144">
        <f>AW7+AS7+AO7</f>
        <v>543329.09000000008</v>
      </c>
      <c r="BF7" s="80">
        <f>(BD7+BB7)-AZ7</f>
        <v>0</v>
      </c>
      <c r="BG7" s="80">
        <f>(BE7+BC7)-BA7</f>
        <v>0</v>
      </c>
    </row>
    <row r="8" spans="1:59" x14ac:dyDescent="0.55000000000000004">
      <c r="A8" s="34" t="s">
        <v>20</v>
      </c>
      <c r="B8" s="35"/>
      <c r="C8" s="105"/>
      <c r="D8" s="27"/>
      <c r="E8" s="112"/>
      <c r="F8" s="112"/>
      <c r="G8" s="113"/>
      <c r="H8" s="27"/>
      <c r="I8" s="112"/>
      <c r="J8" s="112"/>
      <c r="K8" s="113"/>
      <c r="L8" s="27"/>
      <c r="M8" s="112"/>
      <c r="N8" s="112"/>
      <c r="O8" s="113"/>
      <c r="P8" s="27"/>
      <c r="Q8" s="112"/>
      <c r="R8" s="112"/>
      <c r="S8" s="113"/>
      <c r="T8" s="27"/>
      <c r="U8" s="112"/>
      <c r="V8" s="112"/>
      <c r="W8" s="113"/>
      <c r="X8" s="27"/>
      <c r="Y8" s="112"/>
      <c r="Z8" s="112"/>
      <c r="AA8" s="113"/>
      <c r="AB8" s="27"/>
      <c r="AC8" s="112"/>
      <c r="AD8" s="112"/>
      <c r="AE8" s="113"/>
      <c r="AF8" s="27"/>
      <c r="AG8" s="112"/>
      <c r="AH8" s="112"/>
      <c r="AI8" s="113"/>
      <c r="AJ8" s="27"/>
      <c r="AK8" s="112"/>
      <c r="AL8" s="112"/>
      <c r="AM8" s="113"/>
      <c r="AN8" s="27"/>
      <c r="AO8" s="112"/>
      <c r="AP8" s="112"/>
      <c r="AQ8" s="113"/>
      <c r="AR8" s="27"/>
      <c r="AS8" s="112"/>
      <c r="AT8" s="112"/>
      <c r="AU8" s="113"/>
      <c r="AV8" s="27"/>
      <c r="AW8" s="27"/>
      <c r="AX8" s="112"/>
      <c r="AY8" s="113"/>
      <c r="AZ8" s="55"/>
      <c r="BA8" s="55"/>
    </row>
    <row r="9" spans="1:59" x14ac:dyDescent="0.55000000000000004">
      <c r="A9" s="28">
        <v>1</v>
      </c>
      <c r="B9" s="29" t="s">
        <v>10</v>
      </c>
      <c r="C9" s="104" t="s">
        <v>69</v>
      </c>
      <c r="D9" s="30">
        <v>9220</v>
      </c>
      <c r="E9" s="31">
        <v>40019.97</v>
      </c>
      <c r="F9" s="40">
        <f>E9-(G9*D9)</f>
        <v>-2.2799998987466097E-5</v>
      </c>
      <c r="G9" s="49">
        <f>ROUND(E9/D9,8)</f>
        <v>4.3405607399999999</v>
      </c>
      <c r="H9" s="30">
        <v>8760</v>
      </c>
      <c r="I9" s="31">
        <v>38733.29</v>
      </c>
      <c r="J9" s="40">
        <f>I9-(K9*H9)</f>
        <v>-2.2000000171829015E-5</v>
      </c>
      <c r="K9" s="49">
        <f>ROUND(I9/H9,8)</f>
        <v>4.4216084499999999</v>
      </c>
      <c r="L9" s="30">
        <v>10620</v>
      </c>
      <c r="M9" s="31">
        <v>46870.35</v>
      </c>
      <c r="N9" s="40">
        <f>M9-(O9*L9)</f>
        <v>5.0999995437450707E-5</v>
      </c>
      <c r="O9" s="49">
        <f>ROUND(M9/L9,8)</f>
        <v>4.4134039500000002</v>
      </c>
      <c r="P9" s="30">
        <v>10340</v>
      </c>
      <c r="Q9" s="31">
        <v>46649.1</v>
      </c>
      <c r="R9" s="40">
        <f>Q9-(S9*P9)</f>
        <v>-4.9200003559235483E-5</v>
      </c>
      <c r="S9" s="49">
        <f>ROUND(Q9/P9,8)</f>
        <v>4.5115183800000001</v>
      </c>
      <c r="T9" s="30">
        <v>11280</v>
      </c>
      <c r="U9" s="31">
        <v>49903.72</v>
      </c>
      <c r="V9" s="40">
        <f>U9-(W9*T9)</f>
        <v>2.800000220304355E-5</v>
      </c>
      <c r="W9" s="49">
        <f>ROUND(U9/T9,8)</f>
        <v>4.4240886499999998</v>
      </c>
      <c r="X9" s="30">
        <v>11520</v>
      </c>
      <c r="Y9" s="31">
        <v>53192.2</v>
      </c>
      <c r="Z9" s="40">
        <f>Y9-(AA9*X9)</f>
        <v>2.5599991204217076E-5</v>
      </c>
      <c r="AA9" s="49">
        <f>ROUND(Y9/X9,8)</f>
        <v>4.6173784700000002</v>
      </c>
      <c r="AB9" s="30">
        <v>15020</v>
      </c>
      <c r="AC9" s="31">
        <v>73281.789999999994</v>
      </c>
      <c r="AD9" s="40">
        <f>AC9-(AE9*AB9)</f>
        <v>5.1999988500028849E-5</v>
      </c>
      <c r="AE9" s="49">
        <f>ROUND(AC9/AB9,8)</f>
        <v>4.8789474000000004</v>
      </c>
      <c r="AF9" s="30">
        <v>13680</v>
      </c>
      <c r="AG9" s="31">
        <v>63666.03</v>
      </c>
      <c r="AH9" s="40">
        <f>AG9-(AI9*AF9)</f>
        <v>1.9200000679120421E-5</v>
      </c>
      <c r="AI9" s="49">
        <f>ROUND(AG9/AF9,8)</f>
        <v>4.65394956</v>
      </c>
      <c r="AJ9" s="30">
        <v>14400</v>
      </c>
      <c r="AK9" s="31">
        <v>67664.240000000005</v>
      </c>
      <c r="AL9" s="40">
        <f>AK9-(AM9*AJ9)</f>
        <v>-6.3999992562457919E-5</v>
      </c>
      <c r="AM9" s="49">
        <f>ROUND(AK9/AJ9,8)</f>
        <v>4.69890556</v>
      </c>
      <c r="AN9" s="30">
        <v>14320</v>
      </c>
      <c r="AO9" s="31">
        <v>63364.12</v>
      </c>
      <c r="AP9" s="40">
        <f>AO9-(AQ9*AV9)</f>
        <v>-19823.411935999997</v>
      </c>
      <c r="AQ9" s="49">
        <f>ROUND(AO9/AN9,8)</f>
        <v>4.4248687200000001</v>
      </c>
      <c r="AR9" s="30">
        <v>13640</v>
      </c>
      <c r="AS9" s="31">
        <v>58005.04</v>
      </c>
      <c r="AT9" s="40">
        <f>AS9-(AU9*AR9)</f>
        <v>6.7600005422718823E-5</v>
      </c>
      <c r="AU9" s="49">
        <f>ROUND(AS9/AR9,8)</f>
        <v>4.2525689099999999</v>
      </c>
      <c r="AV9" s="30">
        <v>18800</v>
      </c>
      <c r="AW9" s="31">
        <v>74465.91</v>
      </c>
      <c r="AX9" s="40">
        <f>AW9-(AY9*AV9)</f>
        <v>-7.9999881563708186E-6</v>
      </c>
      <c r="AY9" s="49">
        <f>ROUND(AW9/AV9,8)</f>
        <v>3.9609526599999998</v>
      </c>
      <c r="AZ9" s="32">
        <f>AV9+AR9+AV9+AJ9+AF9+AB9+X9+AB9+P9+L9+H9+D9</f>
        <v>159820</v>
      </c>
      <c r="BA9" s="32">
        <f>AW9+AS9+AO9+AK9+AG9+AC9+Y9+U9+Q9+M9+I9+E9</f>
        <v>675815.75999999989</v>
      </c>
      <c r="BB9" s="142">
        <f>AJ9+AF9+AB9+X9+AB9+P9+L9+H9+D9</f>
        <v>108580</v>
      </c>
      <c r="BC9" s="143">
        <f>AK9+AG9+AC9+Y9+U9+Q9+M9+I9+E9</f>
        <v>479980.68999999994</v>
      </c>
      <c r="BD9" s="142">
        <f>AV9+AR9+AV9</f>
        <v>51240</v>
      </c>
      <c r="BE9" s="144">
        <f>AW9+AS9+AO9</f>
        <v>195835.07</v>
      </c>
      <c r="BF9" s="80">
        <f>(BD9+BB9)-AZ9</f>
        <v>0</v>
      </c>
      <c r="BG9" s="80">
        <f>(BE9+BC9)-BA9</f>
        <v>0</v>
      </c>
    </row>
    <row r="10" spans="1:59" x14ac:dyDescent="0.55000000000000004">
      <c r="A10" s="26" t="s">
        <v>21</v>
      </c>
      <c r="B10" s="20"/>
      <c r="C10" s="103"/>
      <c r="D10" s="27"/>
      <c r="E10" s="112"/>
      <c r="F10" s="112"/>
      <c r="G10" s="113"/>
      <c r="H10" s="27"/>
      <c r="I10" s="112"/>
      <c r="J10" s="112"/>
      <c r="K10" s="113"/>
      <c r="L10" s="27"/>
      <c r="M10" s="112"/>
      <c r="N10" s="112"/>
      <c r="O10" s="113"/>
      <c r="P10" s="27"/>
      <c r="Q10" s="112"/>
      <c r="R10" s="112"/>
      <c r="S10" s="113"/>
      <c r="T10" s="27"/>
      <c r="U10" s="112"/>
      <c r="V10" s="112"/>
      <c r="W10" s="113"/>
      <c r="X10" s="27"/>
      <c r="Y10" s="112"/>
      <c r="Z10" s="112"/>
      <c r="AA10" s="113"/>
      <c r="AB10" s="27"/>
      <c r="AC10" s="112"/>
      <c r="AD10" s="112"/>
      <c r="AE10" s="113"/>
      <c r="AF10" s="27"/>
      <c r="AG10" s="112"/>
      <c r="AH10" s="112"/>
      <c r="AI10" s="113"/>
      <c r="AJ10" s="27"/>
      <c r="AK10" s="112"/>
      <c r="AL10" s="112"/>
      <c r="AM10" s="113"/>
      <c r="AN10" s="27"/>
      <c r="AO10" s="112"/>
      <c r="AP10" s="112"/>
      <c r="AQ10" s="113"/>
      <c r="AR10" s="27"/>
      <c r="AS10" s="112"/>
      <c r="AT10" s="112"/>
      <c r="AU10" s="113"/>
      <c r="AV10" s="27"/>
      <c r="AW10" s="27"/>
      <c r="AX10" s="112"/>
      <c r="AY10" s="113"/>
      <c r="AZ10" s="55"/>
      <c r="BA10" s="55"/>
    </row>
    <row r="11" spans="1:59" x14ac:dyDescent="0.55000000000000004">
      <c r="A11" s="28">
        <v>1</v>
      </c>
      <c r="B11" s="29" t="s">
        <v>14</v>
      </c>
      <c r="C11" s="104" t="s">
        <v>15</v>
      </c>
      <c r="D11" s="30">
        <v>1675.5</v>
      </c>
      <c r="E11" s="31">
        <v>7999.68</v>
      </c>
      <c r="F11" s="40">
        <f>E11-(G11*D11)</f>
        <v>5.6849994507501833E-6</v>
      </c>
      <c r="G11" s="49">
        <f>ROUND(E11/D11,8)</f>
        <v>4.7745031300000003</v>
      </c>
      <c r="H11" s="30">
        <v>2438</v>
      </c>
      <c r="I11" s="31">
        <v>11488.19</v>
      </c>
      <c r="J11" s="40">
        <f>I11-(K11*H11)</f>
        <v>-6.0000002122251317E-6</v>
      </c>
      <c r="K11" s="49">
        <f>ROUND(I11/H11,8)</f>
        <v>4.7121370000000002</v>
      </c>
      <c r="L11" s="30">
        <v>2387.5</v>
      </c>
      <c r="M11" s="31">
        <v>11257.17</v>
      </c>
      <c r="N11" s="40">
        <f>M11-(O11*L11)</f>
        <v>-9.1249985416652635E-6</v>
      </c>
      <c r="O11" s="49">
        <f>ROUND(M11/L11,8)</f>
        <v>4.7150450299999997</v>
      </c>
      <c r="P11" s="30">
        <v>1187.51</v>
      </c>
      <c r="Q11" s="31">
        <v>5767.08</v>
      </c>
      <c r="R11" s="40">
        <f>Q11-(S11*P11)</f>
        <v>5.524800144485198E-6</v>
      </c>
      <c r="S11" s="49">
        <f>ROUND(Q11/P11,8)</f>
        <v>4.8564475199999997</v>
      </c>
      <c r="T11" s="30">
        <v>765.5</v>
      </c>
      <c r="U11" s="31">
        <v>3697.1</v>
      </c>
      <c r="V11" s="40">
        <f>U11-(W11*T11)</f>
        <v>7.8999983088579029E-7</v>
      </c>
      <c r="W11" s="49">
        <f>ROUND(U11/T11,8)</f>
        <v>4.8296538199999999</v>
      </c>
      <c r="X11" s="30">
        <v>806</v>
      </c>
      <c r="Y11" s="31">
        <v>3875.02</v>
      </c>
      <c r="Z11" s="40">
        <f>Y11-(AA11*X11)</f>
        <v>1.279999651160324E-6</v>
      </c>
      <c r="AA11" s="49">
        <f>ROUND(Y11/X11,8)</f>
        <v>4.8077171200000004</v>
      </c>
      <c r="AB11" s="30">
        <v>721</v>
      </c>
      <c r="AC11" s="31">
        <v>3501.6</v>
      </c>
      <c r="AD11" s="40">
        <f>AC11-(AE11*AB11)</f>
        <v>1.5300001905416138E-6</v>
      </c>
      <c r="AE11" s="49">
        <f>ROUND(AC11/AB11,8)</f>
        <v>4.8565880699999999</v>
      </c>
      <c r="AF11" s="30">
        <v>850.51</v>
      </c>
      <c r="AG11" s="31">
        <v>4070.57</v>
      </c>
      <c r="AH11" s="40">
        <f>AG11-(AI11*AF11)</f>
        <v>1.527399945189245E-6</v>
      </c>
      <c r="AI11" s="49">
        <f>ROUND(AG11/AF11,8)</f>
        <v>4.7860342600000001</v>
      </c>
      <c r="AJ11" s="30">
        <v>975.51</v>
      </c>
      <c r="AK11" s="31">
        <v>4577.97</v>
      </c>
      <c r="AL11" s="40">
        <f>AK11-(AM11*AJ11)</f>
        <v>-1.0409994501969777E-6</v>
      </c>
      <c r="AM11" s="49">
        <f>ROUND(AK11/AJ11,8)</f>
        <v>4.6928991</v>
      </c>
      <c r="AN11" s="30">
        <v>1162.5</v>
      </c>
      <c r="AO11" s="31">
        <v>5391.45</v>
      </c>
      <c r="AP11" s="40">
        <f>AO11-(AQ11*AV11)</f>
        <v>2437.2136694144997</v>
      </c>
      <c r="AQ11" s="49">
        <f>ROUND(AO11/AN11,8)</f>
        <v>4.6378064500000002</v>
      </c>
      <c r="AR11" s="32">
        <v>957.5</v>
      </c>
      <c r="AS11" s="31">
        <v>4499.6099999999997</v>
      </c>
      <c r="AT11" s="40">
        <f>AS11-(AU11*AR11)</f>
        <v>2.5749995984369889E-6</v>
      </c>
      <c r="AU11" s="49">
        <f>ROUND(AS11/AR11,8)</f>
        <v>4.6993315899999999</v>
      </c>
      <c r="AV11" s="32">
        <v>636.99</v>
      </c>
      <c r="AW11" s="31">
        <v>3105.26</v>
      </c>
      <c r="AX11" s="40">
        <f>AW11-(AY11*AV11)</f>
        <v>-3.0399996830965392E-6</v>
      </c>
      <c r="AY11" s="49">
        <f>ROUND(AW11/AV11,8)</f>
        <v>4.8748959999999997</v>
      </c>
      <c r="AZ11" s="32">
        <f>AV11+AR11+AV11+AJ11+AF11+AB11+X11+AB11+P11+L11+H11+D11</f>
        <v>13994.01</v>
      </c>
      <c r="BA11" s="32">
        <f>AW11+AS11+AO11+AK11+AG11+AC11+Y11+U11+Q11+M11+I11+E11</f>
        <v>69230.7</v>
      </c>
      <c r="BB11" s="142">
        <f>AJ11+AF11+AB11+X11+AB11+P11+L11+H11+D11</f>
        <v>11762.529999999999</v>
      </c>
      <c r="BC11" s="143">
        <f>AK11+AG11+AC11+Y11+U11+Q11+M11+I11+E11</f>
        <v>56234.380000000005</v>
      </c>
      <c r="BD11" s="142">
        <f>AV11+AR11+AV11</f>
        <v>2231.48</v>
      </c>
      <c r="BE11" s="144">
        <f>AW11+AS11+AO11</f>
        <v>12996.32</v>
      </c>
      <c r="BF11" s="80">
        <f>(BD11+BB11)-AZ11</f>
        <v>0</v>
      </c>
      <c r="BG11" s="80">
        <f>(BE11+BC11)-BA11</f>
        <v>0</v>
      </c>
    </row>
    <row r="12" spans="1:59" x14ac:dyDescent="0.55000000000000004">
      <c r="A12" s="26" t="s">
        <v>24</v>
      </c>
      <c r="B12" s="20"/>
      <c r="C12" s="103"/>
      <c r="D12" s="27"/>
      <c r="E12" s="112"/>
      <c r="F12" s="112"/>
      <c r="G12" s="113"/>
      <c r="H12" s="27"/>
      <c r="I12" s="112"/>
      <c r="J12" s="112"/>
      <c r="K12" s="113"/>
      <c r="L12" s="27"/>
      <c r="M12" s="112"/>
      <c r="N12" s="112"/>
      <c r="O12" s="113"/>
      <c r="P12" s="27"/>
      <c r="Q12" s="112"/>
      <c r="R12" s="112"/>
      <c r="S12" s="113"/>
      <c r="T12" s="27"/>
      <c r="U12" s="112"/>
      <c r="V12" s="112"/>
      <c r="W12" s="113"/>
      <c r="X12" s="27"/>
      <c r="Y12" s="112"/>
      <c r="Z12" s="112"/>
      <c r="AA12" s="113"/>
      <c r="AB12" s="27"/>
      <c r="AC12" s="112"/>
      <c r="AD12" s="112"/>
      <c r="AE12" s="113"/>
      <c r="AF12" s="27"/>
      <c r="AG12" s="112"/>
      <c r="AH12" s="112"/>
      <c r="AI12" s="113"/>
      <c r="AJ12" s="27"/>
      <c r="AK12" s="112"/>
      <c r="AL12" s="112"/>
      <c r="AM12" s="113"/>
      <c r="AN12" s="27"/>
      <c r="AO12" s="112"/>
      <c r="AP12" s="112"/>
      <c r="AQ12" s="113"/>
      <c r="AR12" s="27"/>
      <c r="AS12" s="112"/>
      <c r="AT12" s="112"/>
      <c r="AU12" s="113"/>
      <c r="AV12" s="27"/>
      <c r="AW12" s="27"/>
      <c r="AX12" s="112"/>
      <c r="AY12" s="113"/>
      <c r="AZ12" s="55"/>
      <c r="BA12" s="55"/>
    </row>
    <row r="13" spans="1:59" x14ac:dyDescent="0.55000000000000004">
      <c r="A13" s="21">
        <v>1</v>
      </c>
      <c r="B13" s="36" t="s">
        <v>66</v>
      </c>
      <c r="C13" s="106" t="s">
        <v>78</v>
      </c>
      <c r="D13" s="22">
        <v>28131.279999999999</v>
      </c>
      <c r="E13" s="23">
        <v>123983.37</v>
      </c>
      <c r="F13" s="40">
        <f>E13-(G13*D13)</f>
        <v>-1.16279989015311E-4</v>
      </c>
      <c r="G13" s="48">
        <f>ROUND(E13/D13,8)</f>
        <v>4.4073134999999999</v>
      </c>
      <c r="H13" s="22">
        <v>32671.18</v>
      </c>
      <c r="I13" s="23">
        <v>146407.42000000001</v>
      </c>
      <c r="J13" s="40">
        <f>I13-(K13*H13)</f>
        <v>1.0053301230072975E-4</v>
      </c>
      <c r="K13" s="48">
        <f>ROUND(I13/H13,8)</f>
        <v>4.4812406500000002</v>
      </c>
      <c r="L13" s="22">
        <v>41678.71</v>
      </c>
      <c r="M13" s="23">
        <v>184611.74</v>
      </c>
      <c r="N13" s="40">
        <f>M13-(O13*L13)</f>
        <v>-1.752779062371701E-4</v>
      </c>
      <c r="O13" s="48">
        <f>ROUND(M13/L13,8)</f>
        <v>4.4294014900000001</v>
      </c>
      <c r="P13" s="22">
        <v>39121.120000000003</v>
      </c>
      <c r="Q13" s="23">
        <v>174589.24</v>
      </c>
      <c r="R13" s="40">
        <f>Q13-(S13*P13)</f>
        <v>1.5495676780119538E-4</v>
      </c>
      <c r="S13" s="48">
        <f>ROUND(Q13/P13,8)</f>
        <v>4.4627873600000001</v>
      </c>
      <c r="T13" s="22">
        <v>41111.360000000001</v>
      </c>
      <c r="U13" s="23">
        <v>174546.29</v>
      </c>
      <c r="V13" s="40">
        <f>U13-(W13*T13)</f>
        <v>1.6039039473980665E-4</v>
      </c>
      <c r="W13" s="48">
        <f>ROUND(U13/T13,8)</f>
        <v>4.2456948600000004</v>
      </c>
      <c r="X13" s="22">
        <v>31015.35</v>
      </c>
      <c r="Y13" s="23">
        <v>132324.69</v>
      </c>
      <c r="Z13" s="40">
        <f>Y13-(AA13*X13)</f>
        <v>-5.6337012210860848E-5</v>
      </c>
      <c r="AA13" s="48">
        <f>ROUND(Y13/X13,8)</f>
        <v>4.2664258200000003</v>
      </c>
      <c r="AB13" s="22">
        <v>27788.48</v>
      </c>
      <c r="AC13" s="23">
        <v>115968.72</v>
      </c>
      <c r="AD13" s="40">
        <f>AC13-(AE13*AB13)</f>
        <v>1.1278080637566745E-4</v>
      </c>
      <c r="AE13" s="48">
        <f>ROUND(AC13/AB13,8)</f>
        <v>4.1732660399999997</v>
      </c>
      <c r="AF13" s="22">
        <v>28100.97</v>
      </c>
      <c r="AG13" s="23">
        <v>117799.05</v>
      </c>
      <c r="AH13" s="40">
        <f>AG13-(AI13*AF13)</f>
        <v>1.3746900367550552E-4</v>
      </c>
      <c r="AI13" s="48">
        <f>ROUND(AG13/AF13,8)</f>
        <v>4.1919922999999999</v>
      </c>
      <c r="AJ13" s="22">
        <v>29992.3</v>
      </c>
      <c r="AK13" s="23">
        <v>126048.1</v>
      </c>
      <c r="AL13" s="40">
        <f>AK13-(AM13*AJ13)</f>
        <v>5.1554001402109861E-5</v>
      </c>
      <c r="AM13" s="48">
        <f>ROUND(AK13/AJ13,8)</f>
        <v>4.2026820200000001</v>
      </c>
      <c r="AN13" s="22">
        <v>33133.07</v>
      </c>
      <c r="AO13" s="23">
        <v>138860.88</v>
      </c>
      <c r="AP13" s="40">
        <f>AO13-(AQ13*AV13)</f>
        <v>42341.14230263661</v>
      </c>
      <c r="AQ13" s="48">
        <f>ROUND(AO13/AN13,8)</f>
        <v>4.1910055399999999</v>
      </c>
      <c r="AR13" s="22">
        <v>23641.13</v>
      </c>
      <c r="AS13" s="23">
        <v>99147.7</v>
      </c>
      <c r="AT13" s="40">
        <f>AS13-(AU13*AR13)</f>
        <v>-1.0228840983472764E-4</v>
      </c>
      <c r="AU13" s="48">
        <f>ROUND(AS13/AR13,8)</f>
        <v>4.1938646799999999</v>
      </c>
      <c r="AV13" s="22">
        <v>23030.21</v>
      </c>
      <c r="AW13" s="23">
        <v>94057.89</v>
      </c>
      <c r="AX13" s="40">
        <f>AW13-(AY13*AV13)</f>
        <v>-5.6089047575369477E-6</v>
      </c>
      <c r="AY13" s="48">
        <f>ROUND(AW13/AV13,8)</f>
        <v>4.0841090900000001</v>
      </c>
      <c r="AZ13" s="55"/>
      <c r="BA13" s="55"/>
    </row>
    <row r="14" spans="1:59" x14ac:dyDescent="0.55000000000000004">
      <c r="A14" s="21">
        <v>2</v>
      </c>
      <c r="B14" s="36" t="s">
        <v>11</v>
      </c>
      <c r="C14" s="106" t="s">
        <v>12</v>
      </c>
      <c r="D14" s="22">
        <v>498</v>
      </c>
      <c r="E14" s="23">
        <v>2345.65</v>
      </c>
      <c r="F14" s="40">
        <f>E14-(G14*D14)</f>
        <v>1.1199999789823778E-6</v>
      </c>
      <c r="G14" s="48">
        <f>ROUND(E14/D14,8)</f>
        <v>4.7101405600000001</v>
      </c>
      <c r="H14" s="22">
        <v>553</v>
      </c>
      <c r="I14" s="23">
        <v>2627.47</v>
      </c>
      <c r="J14" s="40">
        <f>I14-(K14*H14)</f>
        <v>-4.7000003178254701E-7</v>
      </c>
      <c r="K14" s="48">
        <f>ROUND(I14/H14,8)</f>
        <v>4.75130199</v>
      </c>
      <c r="L14" s="22">
        <v>606</v>
      </c>
      <c r="M14" s="23">
        <v>2899.05</v>
      </c>
      <c r="N14" s="40">
        <f>M14-(O14*L14)</f>
        <v>6.6000029619317502E-7</v>
      </c>
      <c r="O14" s="48">
        <f>ROUND(M14/L14,8)</f>
        <v>4.7839108899999996</v>
      </c>
      <c r="P14" s="22">
        <v>606</v>
      </c>
      <c r="Q14" s="23">
        <v>2899.05</v>
      </c>
      <c r="R14" s="40">
        <f>Q14-(S14*P14)</f>
        <v>6.6000029619317502E-7</v>
      </c>
      <c r="S14" s="48">
        <f>ROUND(Q14/P14,8)</f>
        <v>4.7839108899999996</v>
      </c>
      <c r="T14" s="22">
        <v>469</v>
      </c>
      <c r="U14" s="23">
        <v>2111.7399999999998</v>
      </c>
      <c r="V14" s="40">
        <f>U14-(W14*T14)</f>
        <v>1.5199998415482696E-6</v>
      </c>
      <c r="W14" s="48">
        <f>ROUND(U14/T14,8)</f>
        <v>4.5026439199999997</v>
      </c>
      <c r="X14" s="22">
        <v>499</v>
      </c>
      <c r="Y14" s="23">
        <v>2260</v>
      </c>
      <c r="Z14" s="40">
        <f>Y14-(AA14*X14)</f>
        <v>-1.880000127130188E-6</v>
      </c>
      <c r="AA14" s="48">
        <f>ROUND(Y14/X14,8)</f>
        <v>4.5290581200000002</v>
      </c>
      <c r="AB14" s="22">
        <v>431</v>
      </c>
      <c r="AC14" s="23">
        <v>1923.92</v>
      </c>
      <c r="AD14" s="40">
        <f>AC14-(AE14*AB14)</f>
        <v>-8.0999984675145242E-7</v>
      </c>
      <c r="AE14" s="48">
        <f>ROUND(AC14/AB14,8)</f>
        <v>4.4638515099999996</v>
      </c>
      <c r="AF14" s="22">
        <v>445</v>
      </c>
      <c r="AG14" s="23">
        <v>1993.12</v>
      </c>
      <c r="AH14" s="40">
        <f>AG14-(AI14*AF14)</f>
        <v>-7.500002539018169E-7</v>
      </c>
      <c r="AI14" s="48">
        <f>ROUND(AG14/AF14,8)</f>
        <v>4.4789213500000002</v>
      </c>
      <c r="AJ14" s="22">
        <v>448</v>
      </c>
      <c r="AK14" s="23">
        <v>1988.78</v>
      </c>
      <c r="AL14" s="40">
        <f>AK14-(AM14*AJ14)</f>
        <v>6.4000028032751288E-7</v>
      </c>
      <c r="AM14" s="48">
        <f>ROUND(AK14/AJ14,8)</f>
        <v>4.4392410699999996</v>
      </c>
      <c r="AN14" s="22">
        <v>419</v>
      </c>
      <c r="AO14" s="23">
        <v>1846.69</v>
      </c>
      <c r="AP14" s="40">
        <f>AO14-(AQ14*AV14)</f>
        <v>-88.147493299999951</v>
      </c>
      <c r="AQ14" s="48">
        <f>ROUND(AO14/AN14,8)</f>
        <v>4.4073747000000001</v>
      </c>
      <c r="AR14" s="22">
        <v>380</v>
      </c>
      <c r="AS14" s="23">
        <v>1659.89</v>
      </c>
      <c r="AT14" s="40">
        <f>AS14-(AU14*AR14)</f>
        <v>-3.9999986256589182E-7</v>
      </c>
      <c r="AU14" s="48">
        <f>ROUND(AS14/AR14,8)</f>
        <v>4.36813158</v>
      </c>
      <c r="AV14" s="22">
        <v>439</v>
      </c>
      <c r="AW14" s="23">
        <v>1944.68</v>
      </c>
      <c r="AX14" s="40">
        <f>AW14-(AY14*AV14)</f>
        <v>-6.1000014284218196E-7</v>
      </c>
      <c r="AY14" s="48">
        <f>ROUND(AW14/AV14,8)</f>
        <v>4.4297949900000004</v>
      </c>
      <c r="AZ14" s="55"/>
      <c r="BA14" s="55"/>
      <c r="BB14" s="89"/>
    </row>
    <row r="15" spans="1:59" x14ac:dyDescent="0.55000000000000004">
      <c r="A15" s="21">
        <v>3</v>
      </c>
      <c r="B15" s="36" t="s">
        <v>11</v>
      </c>
      <c r="C15" s="106" t="s">
        <v>13</v>
      </c>
      <c r="D15" s="22">
        <v>0</v>
      </c>
      <c r="E15" s="23">
        <v>35.619999999999997</v>
      </c>
      <c r="F15" s="40" t="s">
        <v>42</v>
      </c>
      <c r="G15" s="48" t="s">
        <v>42</v>
      </c>
      <c r="H15" s="22">
        <v>0</v>
      </c>
      <c r="I15" s="23">
        <v>36.619999999999997</v>
      </c>
      <c r="J15" s="40" t="s">
        <v>42</v>
      </c>
      <c r="K15" s="48" t="s">
        <v>42</v>
      </c>
      <c r="L15" s="22">
        <v>0</v>
      </c>
      <c r="M15" s="23">
        <v>35.619999999999997</v>
      </c>
      <c r="N15" s="40" t="s">
        <v>42</v>
      </c>
      <c r="O15" s="48" t="s">
        <v>42</v>
      </c>
      <c r="P15" s="22">
        <v>0</v>
      </c>
      <c r="Q15" s="23">
        <v>35.619999999999997</v>
      </c>
      <c r="R15" s="40" t="s">
        <v>42</v>
      </c>
      <c r="S15" s="48" t="s">
        <v>42</v>
      </c>
      <c r="T15" s="22">
        <v>0</v>
      </c>
      <c r="U15" s="23">
        <v>35.619999999999997</v>
      </c>
      <c r="V15" s="40" t="s">
        <v>42</v>
      </c>
      <c r="W15" s="48" t="s">
        <v>42</v>
      </c>
      <c r="X15" s="22">
        <v>0</v>
      </c>
      <c r="Y15" s="23">
        <v>35.619999999999997</v>
      </c>
      <c r="Z15" s="40" t="s">
        <v>42</v>
      </c>
      <c r="AA15" s="48" t="s">
        <v>42</v>
      </c>
      <c r="AB15" s="22">
        <v>0</v>
      </c>
      <c r="AC15" s="23">
        <v>35.619999999999997</v>
      </c>
      <c r="AD15" s="40" t="s">
        <v>42</v>
      </c>
      <c r="AE15" s="48" t="s">
        <v>42</v>
      </c>
      <c r="AF15" s="22">
        <v>0</v>
      </c>
      <c r="AG15" s="23">
        <v>35.619999999999997</v>
      </c>
      <c r="AH15" s="40" t="s">
        <v>42</v>
      </c>
      <c r="AI15" s="48" t="s">
        <v>42</v>
      </c>
      <c r="AJ15" s="22">
        <v>0</v>
      </c>
      <c r="AK15" s="23">
        <v>35.619999999999997</v>
      </c>
      <c r="AL15" s="40" t="s">
        <v>42</v>
      </c>
      <c r="AM15" s="48" t="s">
        <v>42</v>
      </c>
      <c r="AN15" s="22">
        <v>0</v>
      </c>
      <c r="AO15" s="23">
        <v>35.619999999999997</v>
      </c>
      <c r="AP15" s="40" t="s">
        <v>42</v>
      </c>
      <c r="AQ15" s="48" t="s">
        <v>42</v>
      </c>
      <c r="AR15" s="22">
        <v>0</v>
      </c>
      <c r="AS15" s="23">
        <v>35.619999999999997</v>
      </c>
      <c r="AT15" s="40" t="s">
        <v>42</v>
      </c>
      <c r="AU15" s="48" t="s">
        <v>42</v>
      </c>
      <c r="AV15" s="22">
        <v>0</v>
      </c>
      <c r="AW15" s="23">
        <v>35.619999999999997</v>
      </c>
      <c r="AX15" s="40" t="s">
        <v>42</v>
      </c>
      <c r="AY15" s="48" t="s">
        <v>42</v>
      </c>
      <c r="AZ15" s="55"/>
      <c r="BA15" s="55"/>
    </row>
    <row r="16" spans="1:59" ht="61.2" hidden="1" x14ac:dyDescent="0.55000000000000004">
      <c r="A16" s="82">
        <v>4</v>
      </c>
      <c r="B16" s="81" t="s">
        <v>81</v>
      </c>
      <c r="C16" s="107" t="s">
        <v>82</v>
      </c>
      <c r="D16" s="84"/>
      <c r="E16" s="85"/>
      <c r="F16" s="86" t="e">
        <f>E16-(G16*D16)</f>
        <v>#DIV/0!</v>
      </c>
      <c r="G16" s="87" t="e">
        <f>ROUND(E16/D16,8)</f>
        <v>#DIV/0!</v>
      </c>
      <c r="H16" s="84"/>
      <c r="I16" s="85"/>
      <c r="J16" s="86" t="e">
        <f>I16-(K16*H16)</f>
        <v>#DIV/0!</v>
      </c>
      <c r="K16" s="87" t="e">
        <f>ROUND(I16/H16,8)</f>
        <v>#DIV/0!</v>
      </c>
      <c r="L16" s="84"/>
      <c r="M16" s="85"/>
      <c r="N16" s="86" t="e">
        <f>M16-(O16*L16)</f>
        <v>#DIV/0!</v>
      </c>
      <c r="O16" s="87" t="e">
        <f>ROUND(M16/L16,8)</f>
        <v>#DIV/0!</v>
      </c>
      <c r="P16" s="84"/>
      <c r="Q16" s="85"/>
      <c r="R16" s="86" t="e">
        <f>Q16-(S16*P16)</f>
        <v>#DIV/0!</v>
      </c>
      <c r="S16" s="87" t="e">
        <f>ROUND(Q16/P16,8)</f>
        <v>#DIV/0!</v>
      </c>
      <c r="T16" s="84"/>
      <c r="U16" s="85"/>
      <c r="V16" s="86" t="e">
        <f>U16-(W16*T16)</f>
        <v>#DIV/0!</v>
      </c>
      <c r="W16" s="87" t="e">
        <f>ROUND(U16/T16,8)</f>
        <v>#DIV/0!</v>
      </c>
      <c r="X16" s="84"/>
      <c r="Y16" s="85"/>
      <c r="Z16" s="86" t="e">
        <f>Y16-(AA16*X16)</f>
        <v>#DIV/0!</v>
      </c>
      <c r="AA16" s="87" t="e">
        <f>ROUND(Y16/X16,8)</f>
        <v>#DIV/0!</v>
      </c>
      <c r="AB16" s="84"/>
      <c r="AC16" s="85"/>
      <c r="AD16" s="134"/>
      <c r="AE16" s="135"/>
      <c r="AF16" s="84"/>
      <c r="AG16" s="85"/>
      <c r="AH16" s="134"/>
      <c r="AI16" s="135"/>
      <c r="AJ16" s="84"/>
      <c r="AK16" s="85"/>
      <c r="AL16" s="137"/>
      <c r="AM16" s="135"/>
      <c r="AN16" s="84"/>
      <c r="AO16" s="85"/>
      <c r="AP16" s="137"/>
      <c r="AQ16" s="135"/>
      <c r="AR16" s="136"/>
      <c r="AS16" s="133"/>
      <c r="AT16" s="137"/>
      <c r="AU16" s="135"/>
      <c r="AV16" s="136"/>
      <c r="AW16" s="133"/>
      <c r="AX16" s="137"/>
      <c r="AY16" s="135"/>
      <c r="AZ16" s="55"/>
      <c r="BA16" s="55"/>
    </row>
    <row r="17" spans="1:65" x14ac:dyDescent="0.55000000000000004">
      <c r="A17" s="24" t="s">
        <v>5</v>
      </c>
      <c r="B17" s="25"/>
      <c r="C17" s="108"/>
      <c r="D17" s="30">
        <f>SUM(D13:D16)</f>
        <v>28629.279999999999</v>
      </c>
      <c r="E17" s="31">
        <f>SUM(E13:E16)</f>
        <v>126364.63999999998</v>
      </c>
      <c r="F17" s="40"/>
      <c r="G17" s="49" t="s">
        <v>42</v>
      </c>
      <c r="H17" s="30">
        <f>SUM(H13:H16)</f>
        <v>33224.18</v>
      </c>
      <c r="I17" s="31">
        <f>SUM(I13:I16)</f>
        <v>149071.51</v>
      </c>
      <c r="J17" s="40"/>
      <c r="K17" s="49" t="s">
        <v>42</v>
      </c>
      <c r="L17" s="30">
        <f>SUM(L13:L16)</f>
        <v>42284.71</v>
      </c>
      <c r="M17" s="31">
        <f>SUM(M13:M16)</f>
        <v>187546.40999999997</v>
      </c>
      <c r="N17" s="40"/>
      <c r="O17" s="49" t="s">
        <v>42</v>
      </c>
      <c r="P17" s="30">
        <f>SUM(P13:P16)</f>
        <v>39727.120000000003</v>
      </c>
      <c r="Q17" s="31">
        <f>SUM(Q13:Q16)</f>
        <v>177523.90999999997</v>
      </c>
      <c r="R17" s="40"/>
      <c r="S17" s="49" t="s">
        <v>42</v>
      </c>
      <c r="T17" s="30">
        <f>SUM(AB13:AB16)</f>
        <v>28219.48</v>
      </c>
      <c r="U17" s="31">
        <f>SUM(U13:U16)</f>
        <v>176693.65</v>
      </c>
      <c r="V17" s="40"/>
      <c r="W17" s="49" t="s">
        <v>42</v>
      </c>
      <c r="X17" s="30">
        <f>SUM(X13:X16)</f>
        <v>31514.35</v>
      </c>
      <c r="Y17" s="31">
        <f>SUM(Y13:Y16)</f>
        <v>134620.31</v>
      </c>
      <c r="Z17" s="40"/>
      <c r="AA17" s="49" t="s">
        <v>42</v>
      </c>
      <c r="AB17" s="30">
        <f>SUM(AB13:AB16)</f>
        <v>28219.48</v>
      </c>
      <c r="AC17" s="31">
        <f>SUM(AC13:AC16)</f>
        <v>117928.26</v>
      </c>
      <c r="AD17" s="40"/>
      <c r="AE17" s="49" t="s">
        <v>42</v>
      </c>
      <c r="AF17" s="30">
        <f>SUM(AF13:AF16)</f>
        <v>28545.97</v>
      </c>
      <c r="AG17" s="31">
        <f>SUM(AG13:AG16)</f>
        <v>119827.79</v>
      </c>
      <c r="AH17" s="40"/>
      <c r="AI17" s="49" t="s">
        <v>42</v>
      </c>
      <c r="AJ17" s="30">
        <f>SUM(AJ13:AJ16)</f>
        <v>30440.3</v>
      </c>
      <c r="AK17" s="31">
        <f>SUM(AK13:AK16)</f>
        <v>128072.5</v>
      </c>
      <c r="AL17" s="40"/>
      <c r="AM17" s="49" t="s">
        <v>42</v>
      </c>
      <c r="AN17" s="30">
        <f>SUM(AN13:AN16)</f>
        <v>33552.07</v>
      </c>
      <c r="AO17" s="31">
        <f>SUM(AO13:AO16)</f>
        <v>140743.19</v>
      </c>
      <c r="AP17" s="40"/>
      <c r="AQ17" s="49" t="s">
        <v>42</v>
      </c>
      <c r="AR17" s="30">
        <f>SUM(AR13:AR16)</f>
        <v>24021.13</v>
      </c>
      <c r="AS17" s="31">
        <f>SUM(AS13:AS16)</f>
        <v>100843.20999999999</v>
      </c>
      <c r="AT17" s="40"/>
      <c r="AU17" s="49" t="s">
        <v>42</v>
      </c>
      <c r="AV17" s="30">
        <f>SUM(AV13:AV16)</f>
        <v>23469.21</v>
      </c>
      <c r="AW17" s="31">
        <f>SUM(AW13:AW16)</f>
        <v>96038.189999999988</v>
      </c>
      <c r="AX17" s="40"/>
      <c r="AY17" s="49" t="s">
        <v>42</v>
      </c>
      <c r="AZ17" s="32">
        <f>AV17+AR17+AV17+AJ17+AF17+AB17+X17+AB17+P17+L17+H17+D17</f>
        <v>361764.42000000004</v>
      </c>
      <c r="BA17" s="32">
        <f>AW17+AS17+AO17+AK17+AG17+AC17+Y17+U17+Q17+M17+I17+E17</f>
        <v>1655273.5699999998</v>
      </c>
      <c r="BB17" s="142">
        <f>AJ17+AF17+AB17+X17+AB17+P17+L17+H17+D17</f>
        <v>290804.87</v>
      </c>
      <c r="BC17" s="143">
        <f>AK17+AG17+AC17+Y17+U17+Q17+M17+I17+E17</f>
        <v>1317648.9799999997</v>
      </c>
      <c r="BD17" s="142">
        <f>AV17+AR17+AV17</f>
        <v>70959.549999999988</v>
      </c>
      <c r="BE17" s="144">
        <f>AW17+AS17+AO17</f>
        <v>337624.58999999997</v>
      </c>
      <c r="BF17" s="80">
        <f>(BD17+BB17)-AZ17</f>
        <v>0</v>
      </c>
      <c r="BG17" s="80">
        <f>(BE17+BC17)-BA17</f>
        <v>0</v>
      </c>
    </row>
    <row r="18" spans="1:65" x14ac:dyDescent="0.55000000000000004">
      <c r="A18" s="26" t="s">
        <v>70</v>
      </c>
      <c r="B18" s="20"/>
      <c r="C18" s="103"/>
      <c r="D18" s="27"/>
      <c r="E18" s="112"/>
      <c r="F18" s="112"/>
      <c r="G18" s="113"/>
      <c r="H18" s="27"/>
      <c r="I18" s="112"/>
      <c r="J18" s="112"/>
      <c r="K18" s="113"/>
      <c r="L18" s="27"/>
      <c r="M18" s="112"/>
      <c r="N18" s="112"/>
      <c r="O18" s="113"/>
      <c r="P18" s="27"/>
      <c r="Q18" s="112"/>
      <c r="R18" s="112"/>
      <c r="S18" s="113"/>
      <c r="T18" s="27"/>
      <c r="U18" s="112"/>
      <c r="V18" s="112"/>
      <c r="W18" s="113"/>
      <c r="X18" s="27"/>
      <c r="Y18" s="112"/>
      <c r="Z18" s="112"/>
      <c r="AA18" s="113"/>
      <c r="AB18" s="27"/>
      <c r="AC18" s="112"/>
      <c r="AD18" s="112"/>
      <c r="AE18" s="113"/>
      <c r="AF18" s="27"/>
      <c r="AG18" s="112"/>
      <c r="AH18" s="112"/>
      <c r="AI18" s="113"/>
      <c r="AJ18" s="27"/>
      <c r="AK18" s="112"/>
      <c r="AL18" s="112"/>
      <c r="AM18" s="113"/>
      <c r="AN18" s="27"/>
      <c r="AO18" s="112"/>
      <c r="AP18" s="112"/>
      <c r="AQ18" s="113"/>
      <c r="AR18" s="27"/>
      <c r="AS18" s="112"/>
      <c r="AT18" s="112"/>
      <c r="AU18" s="113"/>
      <c r="AV18" s="27"/>
      <c r="AW18" s="27"/>
      <c r="AX18" s="112"/>
      <c r="AY18" s="113"/>
      <c r="AZ18" s="55"/>
      <c r="BA18" s="55"/>
    </row>
    <row r="19" spans="1:65" x14ac:dyDescent="0.55000000000000004">
      <c r="A19" s="21">
        <v>1</v>
      </c>
      <c r="B19" s="36" t="s">
        <v>76</v>
      </c>
      <c r="C19" s="106" t="s">
        <v>71</v>
      </c>
      <c r="D19" s="22">
        <v>1836</v>
      </c>
      <c r="E19" s="23">
        <v>8733.99</v>
      </c>
      <c r="F19" s="40">
        <f>E19-(G19*D19)</f>
        <v>6.2399994931183755E-6</v>
      </c>
      <c r="G19" s="48">
        <f>ROUND(E19/D19,8)</f>
        <v>4.7570751600000003</v>
      </c>
      <c r="H19" s="22">
        <v>2960</v>
      </c>
      <c r="I19" s="23">
        <v>13876.4</v>
      </c>
      <c r="J19" s="40">
        <f>I19-(K19*H19)</f>
        <v>8.7999997049337253E-6</v>
      </c>
      <c r="K19" s="48">
        <f>ROUND(I19/H19,8)</f>
        <v>4.6879729699999997</v>
      </c>
      <c r="L19" s="22">
        <v>3952</v>
      </c>
      <c r="M19" s="23">
        <v>18414.91</v>
      </c>
      <c r="N19" s="40">
        <f>M19-(O19*L19)</f>
        <v>-5.4400006774812937E-6</v>
      </c>
      <c r="O19" s="48">
        <f>ROUND(M19/L19,8)</f>
        <v>4.6596432200000004</v>
      </c>
      <c r="P19" s="22">
        <v>4916</v>
      </c>
      <c r="Q19" s="23">
        <v>22825.31</v>
      </c>
      <c r="R19" s="40">
        <f>Q19-(S19*P19)</f>
        <v>2.0000043150503188E-6</v>
      </c>
      <c r="S19" s="48">
        <f>ROUND(Q19/P19,8)</f>
        <v>4.6430654999999996</v>
      </c>
      <c r="T19" s="22">
        <v>6384</v>
      </c>
      <c r="U19" s="23">
        <v>28380.33</v>
      </c>
      <c r="V19" s="40">
        <f>U19-(W19*T19)</f>
        <v>2.2559997887583449E-5</v>
      </c>
      <c r="W19" s="48">
        <f>ROUND(U19/T19,8)</f>
        <v>4.4455404100000004</v>
      </c>
      <c r="X19" s="22">
        <v>5144</v>
      </c>
      <c r="Y19" s="23">
        <v>22932.75</v>
      </c>
      <c r="Z19" s="40">
        <f>Y19-(AA19*X19)</f>
        <v>1.1280000762781128E-5</v>
      </c>
      <c r="AA19" s="48">
        <f>ROUND(Y19/X19,8)</f>
        <v>4.4581551299999997</v>
      </c>
      <c r="AB19" s="22">
        <v>4012</v>
      </c>
      <c r="AC19" s="23">
        <v>17959.64</v>
      </c>
      <c r="AD19" s="40">
        <f>AC19-(AE19*AB19)</f>
        <v>-6.7199980549048632E-6</v>
      </c>
      <c r="AE19" s="48">
        <f>ROUND(AC19/AB19,8)</f>
        <v>4.4764805599999997</v>
      </c>
      <c r="AF19" s="22">
        <v>2872</v>
      </c>
      <c r="AG19" s="23">
        <v>12951.38</v>
      </c>
      <c r="AH19" s="40">
        <f>AG19-(AI19*AF19)</f>
        <v>-1.0960002327919938E-5</v>
      </c>
      <c r="AI19" s="48">
        <f>ROUND(AG19/AF19,8)</f>
        <v>4.5095334300000003</v>
      </c>
      <c r="AJ19" s="22">
        <v>3892</v>
      </c>
      <c r="AK19" s="23">
        <v>17265.87</v>
      </c>
      <c r="AL19" s="40">
        <f>AK19-(AM19*AJ19)</f>
        <v>-1.5800000255694613E-5</v>
      </c>
      <c r="AM19" s="48">
        <f>ROUND(AK19/AJ19,8)</f>
        <v>4.4362461499999997</v>
      </c>
      <c r="AN19" s="22">
        <v>2988</v>
      </c>
      <c r="AO19" s="23">
        <v>13333.11</v>
      </c>
      <c r="AP19" s="40">
        <f>AO19-(AQ19*AV19)</f>
        <v>1695.6431609600004</v>
      </c>
      <c r="AQ19" s="48">
        <f>ROUND(AO19/AN19,8)</f>
        <v>4.46221888</v>
      </c>
      <c r="AR19" s="22">
        <v>1976</v>
      </c>
      <c r="AS19" s="23">
        <v>8930.51</v>
      </c>
      <c r="AT19" s="40">
        <f>AS19-(AU19*AR19)</f>
        <v>-7.1199992817128077E-6</v>
      </c>
      <c r="AU19" s="48">
        <f>ROUND(AS19/AR19,8)</f>
        <v>4.51948887</v>
      </c>
      <c r="AV19" s="22">
        <v>2608</v>
      </c>
      <c r="AW19" s="23">
        <v>11679.96</v>
      </c>
      <c r="AX19" s="40">
        <f>AW19-(AY19*AV19)</f>
        <v>-1.6000194591470063E-7</v>
      </c>
      <c r="AY19" s="48">
        <f>ROUND(AW19/AV19,8)</f>
        <v>4.4785122700000004</v>
      </c>
      <c r="AZ19" s="55"/>
      <c r="BA19" s="55"/>
    </row>
    <row r="20" spans="1:65" ht="18.600000000000001" customHeight="1" x14ac:dyDescent="0.55000000000000004">
      <c r="A20" s="21">
        <v>2</v>
      </c>
      <c r="B20" s="36" t="s">
        <v>77</v>
      </c>
      <c r="C20" s="106" t="s">
        <v>72</v>
      </c>
      <c r="D20" s="22">
        <v>10471</v>
      </c>
      <c r="E20" s="23">
        <v>49133.75</v>
      </c>
      <c r="F20" s="40">
        <f>E20-(G20*D20)</f>
        <v>-4.0730003092903644E-5</v>
      </c>
      <c r="G20" s="48">
        <f>ROUND(E20/D20,8)</f>
        <v>4.6923646300000001</v>
      </c>
      <c r="H20" s="22">
        <v>9721.82</v>
      </c>
      <c r="I20" s="23">
        <v>47830.64</v>
      </c>
      <c r="J20" s="40">
        <f>I20-(K20*H20)</f>
        <v>-4.0666396671440452E-5</v>
      </c>
      <c r="K20" s="48">
        <f>ROUND(I20/H20,8)</f>
        <v>4.9199265199999997</v>
      </c>
      <c r="L20" s="22">
        <v>8389.2900000000009</v>
      </c>
      <c r="M20" s="23">
        <v>41274.51</v>
      </c>
      <c r="N20" s="40">
        <f>M20-(O20*L20)</f>
        <v>1.4764198567718267E-5</v>
      </c>
      <c r="O20" s="48">
        <f>ROUND(M20/L20,8)</f>
        <v>4.9199050199999999</v>
      </c>
      <c r="P20" s="22">
        <v>4022.88</v>
      </c>
      <c r="Q20" s="23">
        <v>20419.66</v>
      </c>
      <c r="R20" s="40">
        <f>Q20-(S20*P20)</f>
        <v>3.6351993912830949E-6</v>
      </c>
      <c r="S20" s="48">
        <f>ROUND(Q20/P20,8)</f>
        <v>5.0758809600000001</v>
      </c>
      <c r="T20" s="22">
        <v>3500.64</v>
      </c>
      <c r="U20" s="23">
        <v>15592.7</v>
      </c>
      <c r="V20" s="40">
        <f>U20-(W20*T20)</f>
        <v>9.704001058707945E-6</v>
      </c>
      <c r="W20" s="48">
        <f>ROUND(U20/T20,8)</f>
        <v>4.4542426500000003</v>
      </c>
      <c r="X20" s="22">
        <v>3154.65</v>
      </c>
      <c r="Y20" s="23">
        <v>14423.76</v>
      </c>
      <c r="Z20" s="40">
        <f>Y20-(AA20*X20)</f>
        <v>-6.1140017351135612E-6</v>
      </c>
      <c r="AA20" s="48">
        <f>ROUND(Y20/X20,8)</f>
        <v>4.5722219600000003</v>
      </c>
      <c r="AB20" s="22">
        <v>2362.31</v>
      </c>
      <c r="AC20" s="23">
        <v>10875.73</v>
      </c>
      <c r="AD20" s="40">
        <f>AC20-(AE20*AB20)</f>
        <v>1.1606500265770592E-5</v>
      </c>
      <c r="AE20" s="48">
        <f>ROUND(AC20/AB20,8)</f>
        <v>4.6038538500000001</v>
      </c>
      <c r="AF20" s="22">
        <v>2296.2199999999998</v>
      </c>
      <c r="AG20" s="23">
        <v>10658.84</v>
      </c>
      <c r="AH20" s="40">
        <f>AG20-(AI20*AF20)</f>
        <v>9.951401807484217E-6</v>
      </c>
      <c r="AI20" s="48">
        <f>ROUND(AG20/AF20,8)</f>
        <v>4.6419071299999999</v>
      </c>
      <c r="AJ20" s="22">
        <v>2045.71</v>
      </c>
      <c r="AK20" s="23">
        <v>9823.64</v>
      </c>
      <c r="AL20" s="40">
        <f>AK20-(AM20*AJ20)</f>
        <v>-1.191201590700075E-6</v>
      </c>
      <c r="AM20" s="48">
        <f>ROUND(AK20/AJ20,8)</f>
        <v>4.8020687200000003</v>
      </c>
      <c r="AN20" s="22">
        <v>638.92999999999995</v>
      </c>
      <c r="AO20" s="23">
        <v>7051.36</v>
      </c>
      <c r="AP20" s="40">
        <f>AO20-(AQ20*AV20)</f>
        <v>5056.0148320799999</v>
      </c>
      <c r="AQ20" s="48">
        <f>ROUND(AO20/AN20,8)</f>
        <v>11.03620115</v>
      </c>
      <c r="AR20" s="22">
        <v>257.86</v>
      </c>
      <c r="AS20" s="23">
        <v>5288.26</v>
      </c>
      <c r="AT20" s="40">
        <f>AS20-(AU20*AR20)</f>
        <v>-9.5799987320788205E-7</v>
      </c>
      <c r="AU20" s="48">
        <f>ROUND(AS20/AR20,8)</f>
        <v>20.5082603</v>
      </c>
      <c r="AV20" s="22">
        <v>180.8</v>
      </c>
      <c r="AW20" s="23">
        <v>1120.6400000000001</v>
      </c>
      <c r="AX20" s="40">
        <f>AW20-(AY20*AV20)</f>
        <v>-2.7200007934879977E-7</v>
      </c>
      <c r="AY20" s="48">
        <f>ROUND(AW20/AV20,8)</f>
        <v>6.19823009</v>
      </c>
      <c r="AZ20" s="55"/>
      <c r="BA20" s="55"/>
    </row>
    <row r="21" spans="1:65" x14ac:dyDescent="0.55000000000000004">
      <c r="A21" s="24" t="s">
        <v>5</v>
      </c>
      <c r="B21" s="25"/>
      <c r="C21" s="108"/>
      <c r="D21" s="30">
        <f>SUM(D19:D20)</f>
        <v>12307</v>
      </c>
      <c r="E21" s="31">
        <f>SUM(E19:E20)</f>
        <v>57867.74</v>
      </c>
      <c r="F21" s="40"/>
      <c r="G21" s="49" t="s">
        <v>42</v>
      </c>
      <c r="H21" s="30">
        <f>SUM(H19:H20)</f>
        <v>12681.82</v>
      </c>
      <c r="I21" s="31">
        <f>SUM(I19:I20)</f>
        <v>61707.040000000001</v>
      </c>
      <c r="J21" s="40"/>
      <c r="K21" s="49" t="s">
        <v>42</v>
      </c>
      <c r="L21" s="30">
        <f>SUM(L19:L20)</f>
        <v>12341.29</v>
      </c>
      <c r="M21" s="31">
        <f>SUM(M19:M20)</f>
        <v>59689.42</v>
      </c>
      <c r="N21" s="40"/>
      <c r="O21" s="49" t="s">
        <v>42</v>
      </c>
      <c r="P21" s="30">
        <f>SUM(P19:P20)</f>
        <v>8938.880000000001</v>
      </c>
      <c r="Q21" s="31">
        <f>SUM(Q19:Q20)</f>
        <v>43244.97</v>
      </c>
      <c r="R21" s="40"/>
      <c r="S21" s="49" t="s">
        <v>42</v>
      </c>
      <c r="T21" s="30">
        <f>SUM(AB19:AB20)</f>
        <v>6374.3099999999995</v>
      </c>
      <c r="U21" s="31">
        <f>SUM(U19:U20)</f>
        <v>43973.03</v>
      </c>
      <c r="V21" s="40"/>
      <c r="W21" s="49" t="s">
        <v>42</v>
      </c>
      <c r="X21" s="30">
        <f>SUM(X19:X20)</f>
        <v>8298.65</v>
      </c>
      <c r="Y21" s="31">
        <f>SUM(Y19:Y20)</f>
        <v>37356.51</v>
      </c>
      <c r="Z21" s="40"/>
      <c r="AA21" s="49" t="s">
        <v>42</v>
      </c>
      <c r="AB21" s="30">
        <f>SUM(AB19:AB20)</f>
        <v>6374.3099999999995</v>
      </c>
      <c r="AC21" s="31">
        <f>SUM(AC19:AC20)</f>
        <v>28835.37</v>
      </c>
      <c r="AD21" s="40"/>
      <c r="AE21" s="49" t="s">
        <v>42</v>
      </c>
      <c r="AF21" s="30">
        <f>SUM(AF19:AF20)</f>
        <v>5168.2199999999993</v>
      </c>
      <c r="AG21" s="31">
        <f>SUM(AG19:AG20)</f>
        <v>23610.22</v>
      </c>
      <c r="AH21" s="40"/>
      <c r="AI21" s="49" t="s">
        <v>42</v>
      </c>
      <c r="AJ21" s="30">
        <f>SUM(AJ19:AJ20)</f>
        <v>5937.71</v>
      </c>
      <c r="AK21" s="31">
        <f>SUM(AK19:AK20)</f>
        <v>27089.51</v>
      </c>
      <c r="AL21" s="40"/>
      <c r="AM21" s="49" t="s">
        <v>42</v>
      </c>
      <c r="AN21" s="30">
        <f>SUM(AN19:AN20)</f>
        <v>3626.93</v>
      </c>
      <c r="AO21" s="31">
        <f>SUM(AO19:AO20)</f>
        <v>20384.47</v>
      </c>
      <c r="AP21" s="40"/>
      <c r="AQ21" s="49" t="s">
        <v>42</v>
      </c>
      <c r="AR21" s="30">
        <f>SUM(AR19:AR20)</f>
        <v>2233.86</v>
      </c>
      <c r="AS21" s="31">
        <f>SUM(AS19:AS20)</f>
        <v>14218.77</v>
      </c>
      <c r="AT21" s="40"/>
      <c r="AU21" s="49" t="s">
        <v>42</v>
      </c>
      <c r="AV21" s="30">
        <f>SUM(AV19:AV20)</f>
        <v>2788.8</v>
      </c>
      <c r="AW21" s="31">
        <f>SUM(AW19:AW20)</f>
        <v>12800.599999999999</v>
      </c>
      <c r="AX21" s="40"/>
      <c r="AY21" s="49" t="s">
        <v>42</v>
      </c>
      <c r="AZ21" s="32">
        <f>AV21+AR21+AV21+AJ21+AF21+AB21+X21+AB21+P21+L21+H21+D21</f>
        <v>86233.65</v>
      </c>
      <c r="BA21" s="32">
        <f>AW21+AS21+AO21+AK21+AG21+AC21+Y21+U21+Q21+M21+I21+E21</f>
        <v>430777.64999999997</v>
      </c>
      <c r="BB21" s="142">
        <f>AJ21+AF21+AB21+X21+AB21+P21+L21+H21+D21</f>
        <v>78422.19</v>
      </c>
      <c r="BC21" s="143">
        <f>AK21+AG21+AC21+Y21+U21+Q21+M21+I21+E21</f>
        <v>383373.80999999994</v>
      </c>
      <c r="BD21" s="142">
        <f>AV21+AR21+AV21</f>
        <v>7811.46</v>
      </c>
      <c r="BE21" s="144">
        <f>AW21+AS21+AO21</f>
        <v>47403.839999999997</v>
      </c>
      <c r="BF21" s="80">
        <f>(BD21+BB21)-AZ21</f>
        <v>0</v>
      </c>
      <c r="BG21" s="80">
        <f>(BE21+BC21)-BA21</f>
        <v>0</v>
      </c>
    </row>
    <row r="22" spans="1:65" hidden="1" x14ac:dyDescent="0.55000000000000004">
      <c r="A22" s="90"/>
      <c r="B22" s="91"/>
      <c r="C22" s="103"/>
      <c r="D22" s="27"/>
      <c r="E22" s="112"/>
      <c r="F22" s="112"/>
      <c r="G22" s="113"/>
      <c r="H22" s="27"/>
      <c r="I22" s="112"/>
      <c r="J22" s="112"/>
      <c r="K22" s="113"/>
      <c r="L22" s="27"/>
      <c r="M22" s="112"/>
      <c r="N22" s="112"/>
      <c r="O22" s="113"/>
      <c r="P22" s="27"/>
      <c r="Q22" s="112"/>
      <c r="R22" s="112"/>
      <c r="S22" s="113"/>
      <c r="T22" s="27"/>
      <c r="U22" s="112"/>
      <c r="V22" s="112"/>
      <c r="W22" s="113"/>
      <c r="X22" s="27"/>
      <c r="Y22" s="112"/>
      <c r="Z22" s="112"/>
      <c r="AA22" s="113"/>
      <c r="AB22" s="27"/>
      <c r="AC22" s="112"/>
      <c r="AD22" s="112"/>
      <c r="AE22" s="113"/>
      <c r="AF22" s="27"/>
      <c r="AG22" s="112"/>
      <c r="AH22" s="112"/>
      <c r="AI22" s="113"/>
      <c r="AJ22" s="27"/>
      <c r="AK22" s="112"/>
      <c r="AL22" s="112"/>
      <c r="AM22" s="113"/>
      <c r="AN22" s="27"/>
      <c r="AO22" s="112"/>
      <c r="AP22" s="112"/>
      <c r="AQ22" s="113"/>
      <c r="AR22" s="27"/>
      <c r="AS22" s="112"/>
      <c r="AT22" s="112"/>
      <c r="AU22" s="113"/>
      <c r="AV22" s="27"/>
      <c r="AW22" s="92"/>
      <c r="AX22" s="112"/>
      <c r="AY22" s="113"/>
      <c r="AZ22" s="55"/>
      <c r="BA22" s="55"/>
    </row>
    <row r="23" spans="1:65" s="76" customFormat="1" hidden="1" x14ac:dyDescent="0.55000000000000004">
      <c r="A23" s="93"/>
      <c r="B23" s="94"/>
      <c r="C23" s="121"/>
      <c r="D23" s="95"/>
      <c r="E23" s="95"/>
      <c r="F23" s="95"/>
      <c r="G23" s="122"/>
      <c r="H23" s="95"/>
      <c r="I23" s="95"/>
      <c r="J23" s="95"/>
      <c r="K23" s="122"/>
      <c r="L23" s="95"/>
      <c r="M23" s="95"/>
      <c r="N23" s="95"/>
      <c r="O23" s="122"/>
      <c r="P23" s="95"/>
      <c r="Q23" s="95"/>
      <c r="R23" s="95"/>
      <c r="S23" s="122"/>
      <c r="T23" s="95"/>
      <c r="U23" s="95"/>
      <c r="V23" s="95"/>
      <c r="W23" s="122"/>
      <c r="X23" s="95"/>
      <c r="Y23" s="95"/>
      <c r="Z23" s="95"/>
      <c r="AA23" s="122"/>
      <c r="AB23" s="95"/>
      <c r="AC23" s="95"/>
      <c r="AD23" s="95"/>
      <c r="AE23" s="122"/>
      <c r="AF23" s="95"/>
      <c r="AG23" s="95"/>
      <c r="AH23" s="95"/>
      <c r="AI23" s="122"/>
      <c r="AJ23" s="95"/>
      <c r="AK23" s="95"/>
      <c r="AL23" s="95"/>
      <c r="AM23" s="122"/>
      <c r="AN23" s="95"/>
      <c r="AO23" s="95"/>
      <c r="AP23" s="95"/>
      <c r="AQ23" s="122"/>
      <c r="AR23" s="95"/>
      <c r="AS23" s="33"/>
      <c r="AT23" s="95"/>
      <c r="AU23" s="122"/>
      <c r="AV23" s="95"/>
      <c r="AW23" s="95"/>
      <c r="AX23" s="95"/>
      <c r="AY23" s="122"/>
      <c r="AZ23" s="123"/>
      <c r="BA23" s="123"/>
      <c r="BB23" s="124"/>
      <c r="BC23" s="125"/>
      <c r="BD23" s="124"/>
      <c r="BE23" s="125"/>
      <c r="BF23" s="126"/>
      <c r="BG23" s="126"/>
    </row>
    <row r="24" spans="1:65" x14ac:dyDescent="0.55000000000000004">
      <c r="A24" s="26" t="s">
        <v>48</v>
      </c>
      <c r="B24" s="20"/>
      <c r="C24" s="103"/>
      <c r="D24" s="27"/>
      <c r="E24" s="112"/>
      <c r="F24" s="112"/>
      <c r="G24" s="113"/>
      <c r="H24" s="27"/>
      <c r="I24" s="112"/>
      <c r="J24" s="112"/>
      <c r="K24" s="113"/>
      <c r="L24" s="27"/>
      <c r="M24" s="112"/>
      <c r="N24" s="112"/>
      <c r="O24" s="113"/>
      <c r="P24" s="27"/>
      <c r="Q24" s="112"/>
      <c r="R24" s="112"/>
      <c r="S24" s="113"/>
      <c r="T24" s="27"/>
      <c r="U24" s="112"/>
      <c r="V24" s="112"/>
      <c r="W24" s="112"/>
      <c r="X24" s="27"/>
      <c r="Y24" s="112"/>
      <c r="Z24" s="112"/>
      <c r="AA24" s="113"/>
      <c r="AB24" s="27"/>
      <c r="AC24" s="112"/>
      <c r="AD24" s="112"/>
      <c r="AE24" s="113"/>
      <c r="AF24" s="27"/>
      <c r="AG24" s="112"/>
      <c r="AH24" s="112"/>
      <c r="AI24" s="113"/>
      <c r="AJ24" s="27"/>
      <c r="AK24" s="112"/>
      <c r="AL24" s="112"/>
      <c r="AM24" s="113"/>
      <c r="AN24" s="27"/>
      <c r="AO24" s="112"/>
      <c r="AP24" s="112"/>
      <c r="AQ24" s="113"/>
      <c r="AR24" s="27"/>
      <c r="AS24" s="112"/>
      <c r="AT24" s="112"/>
      <c r="AU24" s="113"/>
      <c r="AV24" s="27"/>
      <c r="AW24" s="27"/>
      <c r="AX24" s="112"/>
      <c r="AY24" s="113"/>
      <c r="AZ24" s="55"/>
      <c r="BA24" s="55"/>
    </row>
    <row r="25" spans="1:65" x14ac:dyDescent="0.55000000000000004">
      <c r="A25" s="28">
        <v>1</v>
      </c>
      <c r="B25" s="29" t="s">
        <v>48</v>
      </c>
      <c r="C25" s="104" t="s">
        <v>22</v>
      </c>
      <c r="D25" s="30">
        <v>8154.29</v>
      </c>
      <c r="E25" s="31">
        <v>49461.17</v>
      </c>
      <c r="F25" s="40">
        <f>E25-(G25*D25)</f>
        <v>-7.0673049776814878E-6</v>
      </c>
      <c r="G25" s="49">
        <f>ROUND(E25/D25,8)</f>
        <v>6.0656623700000001</v>
      </c>
      <c r="H25" s="30">
        <v>8962.39</v>
      </c>
      <c r="I25" s="31">
        <v>51869.62</v>
      </c>
      <c r="J25" s="40">
        <f>I25-(K25*H25)</f>
        <v>1.4771307178307325E-5</v>
      </c>
      <c r="K25" s="49">
        <f>ROUND(I25/H25,8)</f>
        <v>5.7874763299999996</v>
      </c>
      <c r="L25" s="30">
        <v>18128</v>
      </c>
      <c r="M25" s="31">
        <v>91946.63</v>
      </c>
      <c r="N25" s="40">
        <f>M25-(O25*L25)</f>
        <v>1.6000005416572094E-5</v>
      </c>
      <c r="O25" s="49">
        <f>ROUND(M25/L25,8)</f>
        <v>5.0720780000000003</v>
      </c>
      <c r="P25" s="30">
        <v>15262.46</v>
      </c>
      <c r="Q25" s="31">
        <v>75426.95</v>
      </c>
      <c r="R25" s="40">
        <f>Q25-(S25*P25)</f>
        <v>-3.1083603971637785E-5</v>
      </c>
      <c r="S25" s="49">
        <f>ROUND(Q25/P25,8)</f>
        <v>4.9419916600000002</v>
      </c>
      <c r="T25" s="30">
        <v>4111.01</v>
      </c>
      <c r="U25" s="31">
        <v>27372.92</v>
      </c>
      <c r="V25" s="40">
        <f>U25-(W25*T25)</f>
        <v>-2.0160005078651011E-6</v>
      </c>
      <c r="W25" s="49">
        <f>ROUND(U25/T25,8)</f>
        <v>6.6584415999999997</v>
      </c>
      <c r="X25" s="30">
        <v>2062.85</v>
      </c>
      <c r="Y25" s="31">
        <v>19760.03</v>
      </c>
      <c r="Z25" s="40">
        <f>Y25-(AA25*X25)</f>
        <v>-7.7799995779059827E-7</v>
      </c>
      <c r="AA25" s="49">
        <f>ROUND(Y25/X25,8)</f>
        <v>9.5789950800000003</v>
      </c>
      <c r="AB25" s="30">
        <v>1682.59</v>
      </c>
      <c r="AC25" s="31">
        <v>17984.41</v>
      </c>
      <c r="AD25" s="40">
        <f>AC25-(AE25*AB25)</f>
        <v>-7.8279008448589593E-6</v>
      </c>
      <c r="AE25" s="49">
        <f>ROUND(AC25/AB25,8)</f>
        <v>10.68852781</v>
      </c>
      <c r="AF25" s="30">
        <v>1774.81</v>
      </c>
      <c r="AG25" s="31">
        <v>18791.650000000001</v>
      </c>
      <c r="AH25" s="40">
        <f>AG25-(AI25*AF25)</f>
        <v>2.651700924616307E-6</v>
      </c>
      <c r="AI25" s="49">
        <f>ROUND(AG25/AF25,8)</f>
        <v>10.58797843</v>
      </c>
      <c r="AJ25" s="30">
        <v>1551.22</v>
      </c>
      <c r="AK25" s="31">
        <v>16994.64</v>
      </c>
      <c r="AL25" s="40">
        <f>AK25-(AM25*AJ25)</f>
        <v>-6.5662025008350611E-6</v>
      </c>
      <c r="AM25" s="49">
        <f>ROUND(AK25/AJ25,8)</f>
        <v>10.95566071</v>
      </c>
      <c r="AN25" s="30">
        <v>1246.8499999999999</v>
      </c>
      <c r="AO25" s="31">
        <v>17478.240000000002</v>
      </c>
      <c r="AP25" s="40">
        <f>AO25-(AQ25*AV25)</f>
        <v>-39955.129071951</v>
      </c>
      <c r="AQ25" s="49">
        <f>ROUND(AO25/AN25,8)</f>
        <v>14.017917150000001</v>
      </c>
      <c r="AR25" s="32">
        <v>1529.18</v>
      </c>
      <c r="AS25" s="31">
        <v>18648.47</v>
      </c>
      <c r="AT25" s="40">
        <f>AS25-(AU25*AR25)</f>
        <v>-3.0037990654818714E-6</v>
      </c>
      <c r="AU25" s="49">
        <f>ROUND(AS25/AR25,8)</f>
        <v>12.195078410000001</v>
      </c>
      <c r="AV25" s="32">
        <v>4097.1400000000003</v>
      </c>
      <c r="AW25" s="31">
        <v>27766.55</v>
      </c>
      <c r="AX25" s="40">
        <f>AW25-(AY25*AV25)</f>
        <v>-5.8952027757186443E-6</v>
      </c>
      <c r="AY25" s="49">
        <f>ROUND(AW25/AV25,8)</f>
        <v>6.7770566800000003</v>
      </c>
      <c r="AZ25" s="32">
        <f>AV25+AR25+AV25+AJ25+AF25+AB25+X25+AB25+P25+L25+H25+D25</f>
        <v>68984.659999999989</v>
      </c>
      <c r="BA25" s="32">
        <f>AW25+AS25+AO25+AK25+AG25+AC25+Y25+U25+Q25+M25+I25+E25</f>
        <v>433501.28</v>
      </c>
      <c r="BB25" s="142">
        <f>AJ25+AF25+AB25+X25+AB25+P25+L25+H25+D25</f>
        <v>59261.2</v>
      </c>
      <c r="BC25" s="143">
        <f>AK25+AG25+AC25+Y25+U25+Q25+M25+I25+E25</f>
        <v>369608.01999999996</v>
      </c>
      <c r="BD25" s="142">
        <f>AV25+AR25+AV25</f>
        <v>9723.4600000000009</v>
      </c>
      <c r="BE25" s="144">
        <f>AW25+AS25+AO25</f>
        <v>63893.260000000009</v>
      </c>
      <c r="BF25" s="80">
        <f>(BD25+BB25)-AZ25</f>
        <v>0</v>
      </c>
      <c r="BG25" s="80">
        <f>(BE25+BC25)-BA25</f>
        <v>0</v>
      </c>
    </row>
    <row r="26" spans="1:65" x14ac:dyDescent="0.55000000000000004">
      <c r="A26" s="26" t="s">
        <v>49</v>
      </c>
      <c r="B26" s="20"/>
      <c r="C26" s="103"/>
      <c r="D26" s="27"/>
      <c r="E26" s="112"/>
      <c r="F26" s="112"/>
      <c r="G26" s="113"/>
      <c r="H26" s="27"/>
      <c r="I26" s="112"/>
      <c r="J26" s="112"/>
      <c r="K26" s="113"/>
      <c r="L26" s="27"/>
      <c r="M26" s="112"/>
      <c r="N26" s="112"/>
      <c r="O26" s="113"/>
      <c r="P26" s="27"/>
      <c r="Q26" s="112"/>
      <c r="R26" s="112"/>
      <c r="S26" s="113"/>
      <c r="T26" s="27"/>
      <c r="U26" s="112"/>
      <c r="V26" s="112"/>
      <c r="W26" s="113"/>
      <c r="X26" s="27"/>
      <c r="Y26" s="112"/>
      <c r="Z26" s="112"/>
      <c r="AA26" s="113"/>
      <c r="AB26" s="27"/>
      <c r="AC26" s="112"/>
      <c r="AD26" s="112"/>
      <c r="AE26" s="113"/>
      <c r="AF26" s="27"/>
      <c r="AG26" s="112"/>
      <c r="AH26" s="112"/>
      <c r="AI26" s="113"/>
      <c r="AJ26" s="27"/>
      <c r="AK26" s="112"/>
      <c r="AL26" s="112"/>
      <c r="AM26" s="113"/>
      <c r="AN26" s="27"/>
      <c r="AO26" s="112"/>
      <c r="AP26" s="112"/>
      <c r="AQ26" s="113"/>
      <c r="AR26" s="27"/>
      <c r="AS26" s="112"/>
      <c r="AT26" s="112"/>
      <c r="AU26" s="113"/>
      <c r="AV26" s="27"/>
      <c r="AW26" s="27"/>
      <c r="AX26" s="112"/>
      <c r="AY26" s="113"/>
      <c r="AZ26" s="55"/>
      <c r="BA26" s="55"/>
    </row>
    <row r="27" spans="1:65" x14ac:dyDescent="0.55000000000000004">
      <c r="A27" s="28">
        <v>1</v>
      </c>
      <c r="B27" s="29" t="s">
        <v>49</v>
      </c>
      <c r="C27" s="104" t="s">
        <v>23</v>
      </c>
      <c r="D27" s="30">
        <v>1117</v>
      </c>
      <c r="E27" s="31">
        <v>5517.48</v>
      </c>
      <c r="F27" s="40">
        <f>E27-(G27*D27)</f>
        <v>2.7099995349999517E-6</v>
      </c>
      <c r="G27" s="49">
        <f>ROUND(E27/D27,8)</f>
        <v>4.9395523700000004</v>
      </c>
      <c r="H27" s="30">
        <v>1090</v>
      </c>
      <c r="I27" s="31">
        <v>5379.13</v>
      </c>
      <c r="J27" s="40">
        <f>I27-(K27*H27)</f>
        <v>1.499999598308932E-6</v>
      </c>
      <c r="K27" s="49">
        <f>ROUND(I27/H27,8)</f>
        <v>4.9349816500000001</v>
      </c>
      <c r="L27" s="30">
        <v>474</v>
      </c>
      <c r="M27" s="31">
        <v>2222.67</v>
      </c>
      <c r="N27" s="40">
        <f>M27-(O27*L27)</f>
        <v>-2.2799999896960799E-6</v>
      </c>
      <c r="O27" s="49">
        <f>ROUND(M27/L27,8)</f>
        <v>4.6891772200000004</v>
      </c>
      <c r="P27" s="30">
        <v>235</v>
      </c>
      <c r="Q27" s="31">
        <v>1033.29</v>
      </c>
      <c r="R27" s="40">
        <f>Q27-(S27*P27)</f>
        <v>7.9999995250545908E-7</v>
      </c>
      <c r="S27" s="49">
        <f>ROUND(Q27/P27,8)</f>
        <v>4.3969787199999999</v>
      </c>
      <c r="T27" s="30">
        <v>173</v>
      </c>
      <c r="U27" s="31">
        <v>697.39</v>
      </c>
      <c r="V27" s="40">
        <f>U27-(W27*T27)</f>
        <v>-1.0999997357430402E-7</v>
      </c>
      <c r="W27" s="49">
        <f>ROUND(U27/T27,8)</f>
        <v>4.0311560699999998</v>
      </c>
      <c r="X27" s="30">
        <v>121</v>
      </c>
      <c r="Y27" s="31">
        <v>481.72</v>
      </c>
      <c r="Z27" s="40">
        <f>Y27-(AA27*X27)</f>
        <v>5.8000006220026989E-7</v>
      </c>
      <c r="AA27" s="49">
        <f>ROUND(Y27/X27,8)</f>
        <v>3.9811570199999999</v>
      </c>
      <c r="AB27" s="30">
        <v>113</v>
      </c>
      <c r="AC27" s="31">
        <v>452.22</v>
      </c>
      <c r="AD27" s="40">
        <f>AC27-(AE27*AB27)</f>
        <v>3.0000001061125658E-7</v>
      </c>
      <c r="AE27" s="49">
        <f>ROUND(AC27/AB27,8)</f>
        <v>4.0019469000000001</v>
      </c>
      <c r="AF27" s="30">
        <v>219</v>
      </c>
      <c r="AG27" s="31">
        <v>914.89</v>
      </c>
      <c r="AH27" s="40">
        <f>AG27-(AI27*AF27)</f>
        <v>-2.9000011636526324E-7</v>
      </c>
      <c r="AI27" s="49">
        <f>ROUND(AG27/AF27,8)</f>
        <v>4.1775799100000004</v>
      </c>
      <c r="AJ27" s="30">
        <v>136</v>
      </c>
      <c r="AK27" s="31">
        <v>531.20000000000005</v>
      </c>
      <c r="AL27" s="40">
        <f>AK27-(AM27*AJ27)</f>
        <v>3.9999997625272954E-7</v>
      </c>
      <c r="AM27" s="49">
        <f>ROUND(AK27/AJ27,8)</f>
        <v>3.9058823500000002</v>
      </c>
      <c r="AN27" s="30">
        <v>197</v>
      </c>
      <c r="AO27" s="31">
        <v>802.44</v>
      </c>
      <c r="AP27" s="40">
        <f>AO27-(AQ27*AV27)</f>
        <v>-786.14680109999995</v>
      </c>
      <c r="AQ27" s="49">
        <f>ROUND(AO27/AN27,8)</f>
        <v>4.0732994900000001</v>
      </c>
      <c r="AR27" s="32">
        <v>247</v>
      </c>
      <c r="AS27" s="31">
        <v>1036.71</v>
      </c>
      <c r="AT27" s="40">
        <f>AS27-(AU27*AR27)</f>
        <v>-5.599999894911889E-7</v>
      </c>
      <c r="AU27" s="49">
        <f>ROUND(AS27/AR27,8)</f>
        <v>4.1972064800000002</v>
      </c>
      <c r="AV27" s="32">
        <v>390</v>
      </c>
      <c r="AW27" s="31">
        <v>1706.75</v>
      </c>
      <c r="AX27" s="40">
        <f>AW27-(AY27*AV27)</f>
        <v>4.9999994189420249E-7</v>
      </c>
      <c r="AY27" s="49">
        <f>ROUND(AW27/AV27,8)</f>
        <v>4.3762820500000004</v>
      </c>
      <c r="AZ27" s="32">
        <f>AV27+AR27+AV27+AJ27+AF27+AB27+X27+AB27+P27+L27+H27+D27</f>
        <v>4645</v>
      </c>
      <c r="BA27" s="32">
        <f>AW27+AS27+AO27+AK27+AG27+AC27+Y27+U27+Q27+M27+I27+E27</f>
        <v>20775.890000000003</v>
      </c>
      <c r="BB27" s="142">
        <f>AJ27+AF27+AB27+X27+AB27+P27+L27+H27+D27</f>
        <v>3618</v>
      </c>
      <c r="BC27" s="143">
        <f>AK27+AG27+AC27+Y27+U27+Q27+M27+I27+E27</f>
        <v>17229.989999999998</v>
      </c>
      <c r="BD27" s="142">
        <f>AV27+AR27+AV27</f>
        <v>1027</v>
      </c>
      <c r="BE27" s="144">
        <f>AW27+AS27+AO27</f>
        <v>3545.9</v>
      </c>
      <c r="BF27" s="80">
        <f>(BD27+BB27)-AZ27</f>
        <v>0</v>
      </c>
      <c r="BG27" s="80">
        <f>(BE27+BC27)-BA27</f>
        <v>0</v>
      </c>
    </row>
    <row r="28" spans="1:65" x14ac:dyDescent="0.55000000000000004">
      <c r="A28" s="26" t="s">
        <v>25</v>
      </c>
      <c r="B28" s="20"/>
      <c r="C28" s="103"/>
      <c r="D28" s="27"/>
      <c r="E28" s="112"/>
      <c r="F28" s="112"/>
      <c r="G28" s="113"/>
      <c r="H28" s="27"/>
      <c r="I28" s="112"/>
      <c r="J28" s="112"/>
      <c r="K28" s="113"/>
      <c r="L28" s="27"/>
      <c r="M28" s="112"/>
      <c r="N28" s="112"/>
      <c r="O28" s="113"/>
      <c r="P28" s="27"/>
      <c r="Q28" s="112"/>
      <c r="R28" s="112"/>
      <c r="S28" s="113"/>
      <c r="T28" s="27"/>
      <c r="U28" s="112"/>
      <c r="V28" s="112"/>
      <c r="W28" s="113"/>
      <c r="X28" s="27"/>
      <c r="Y28" s="112"/>
      <c r="Z28" s="112"/>
      <c r="AA28" s="113"/>
      <c r="AB28" s="27"/>
      <c r="AC28" s="112"/>
      <c r="AD28" s="112"/>
      <c r="AE28" s="113"/>
      <c r="AF28" s="27"/>
      <c r="AG28" s="112"/>
      <c r="AH28" s="112"/>
      <c r="AI28" s="113"/>
      <c r="AJ28" s="27"/>
      <c r="AK28" s="112"/>
      <c r="AL28" s="112"/>
      <c r="AM28" s="113"/>
      <c r="AN28" s="27"/>
      <c r="AO28" s="112"/>
      <c r="AP28" s="112"/>
      <c r="AQ28" s="113"/>
      <c r="AR28" s="27"/>
      <c r="AS28" s="112"/>
      <c r="AT28" s="112"/>
      <c r="AU28" s="113"/>
      <c r="AV28" s="27"/>
      <c r="AW28" s="27"/>
      <c r="AX28" s="112"/>
      <c r="AY28" s="113"/>
      <c r="AZ28" s="55"/>
      <c r="BA28" s="55"/>
    </row>
    <row r="29" spans="1:65" x14ac:dyDescent="0.55000000000000004">
      <c r="A29" s="21">
        <v>1</v>
      </c>
      <c r="B29" s="36" t="s">
        <v>28</v>
      </c>
      <c r="C29" s="106" t="s">
        <v>29</v>
      </c>
      <c r="D29" s="22">
        <v>6760</v>
      </c>
      <c r="E29" s="23">
        <v>29188.97</v>
      </c>
      <c r="F29" s="40">
        <f>E29-(G29*D29)</f>
        <v>2.7999994927085936E-6</v>
      </c>
      <c r="G29" s="48">
        <f>ROUND(E29/D29,8)</f>
        <v>4.3178949700000002</v>
      </c>
      <c r="H29" s="22">
        <v>6892</v>
      </c>
      <c r="I29" s="23">
        <v>29640.02</v>
      </c>
      <c r="J29" s="40">
        <f>I29-(K29*H29)</f>
        <v>2.2559997887583449E-5</v>
      </c>
      <c r="K29" s="48">
        <f>ROUND(I29/H29,8)</f>
        <v>4.3006413200000004</v>
      </c>
      <c r="L29" s="22">
        <v>6768</v>
      </c>
      <c r="M29" s="23">
        <v>28975.32</v>
      </c>
      <c r="N29" s="40">
        <f>M29-(O29*L29)</f>
        <v>2.8800001018680632E-5</v>
      </c>
      <c r="O29" s="48">
        <f>ROUND(M29/L29,8)</f>
        <v>4.2812234</v>
      </c>
      <c r="P29" s="22">
        <v>11000</v>
      </c>
      <c r="Q29" s="23">
        <v>46064.53</v>
      </c>
      <c r="R29" s="40">
        <f>Q29-(S29*P29)</f>
        <v>-5.0000002374872565E-5</v>
      </c>
      <c r="S29" s="48">
        <f>ROUND(Q29/P29,8)</f>
        <v>4.1876845500000002</v>
      </c>
      <c r="T29" s="22">
        <v>3592</v>
      </c>
      <c r="U29" s="23">
        <v>14991.73</v>
      </c>
      <c r="V29" s="40">
        <f>U29-(W29*T29)</f>
        <v>-2.3200009309221059E-6</v>
      </c>
      <c r="W29" s="48">
        <f>ROUND(U29/T29,8)</f>
        <v>4.17364421</v>
      </c>
      <c r="X29" s="22">
        <v>3432</v>
      </c>
      <c r="Y29" s="23">
        <v>14316.09</v>
      </c>
      <c r="Z29" s="40">
        <f>Y29-(AA29*X29)</f>
        <v>-1.6799998775240965E-5</v>
      </c>
      <c r="AA29" s="48">
        <f>ROUND(Y29/X29,8)</f>
        <v>4.1713548999999999</v>
      </c>
      <c r="AB29" s="22">
        <v>1788</v>
      </c>
      <c r="AC29" s="23">
        <v>7597.16</v>
      </c>
      <c r="AD29" s="40">
        <f>AC29-(AE29*AB29)</f>
        <v>-4.9599993872107007E-6</v>
      </c>
      <c r="AE29" s="48">
        <f>ROUND(AC29/AB29,8)</f>
        <v>4.2489709199999997</v>
      </c>
      <c r="AF29" s="22">
        <v>1336</v>
      </c>
      <c r="AG29" s="23">
        <v>6203.42</v>
      </c>
      <c r="AH29" s="40">
        <f>AG29-(AI29*AF29)</f>
        <v>4.1600005715736188E-6</v>
      </c>
      <c r="AI29" s="48">
        <f>ROUND(AG29/AF29,8)</f>
        <v>4.6432784399999996</v>
      </c>
      <c r="AJ29" s="22">
        <v>2180</v>
      </c>
      <c r="AK29" s="23">
        <v>9817.99</v>
      </c>
      <c r="AL29" s="40">
        <f>AK29-(AM29*AJ29)</f>
        <v>-5.1999995775986463E-6</v>
      </c>
      <c r="AM29" s="48">
        <f>ROUND(AK29/AJ29,8)</f>
        <v>4.5036651399999998</v>
      </c>
      <c r="AN29" s="22">
        <v>2908</v>
      </c>
      <c r="AO29" s="23">
        <v>12985.08</v>
      </c>
      <c r="AP29" s="40">
        <f>AO29-(AQ29*AV29)</f>
        <v>-4715.3523133600011</v>
      </c>
      <c r="AQ29" s="48">
        <f>ROUND(AO29/AN29,8)</f>
        <v>4.4652957400000002</v>
      </c>
      <c r="AR29" s="22">
        <v>3420</v>
      </c>
      <c r="AS29" s="23">
        <v>15212.48</v>
      </c>
      <c r="AT29" s="40">
        <f>AS29-(AU29*AR29)</f>
        <v>-9.4000006356509402E-6</v>
      </c>
      <c r="AU29" s="48">
        <f>ROUND(AS29/AR29,8)</f>
        <v>4.4480935700000002</v>
      </c>
      <c r="AV29" s="22">
        <v>3964</v>
      </c>
      <c r="AW29" s="23">
        <v>17579.099999999999</v>
      </c>
      <c r="AX29" s="40">
        <f>AW29-(AY29*AV29)</f>
        <v>1.8479997379472479E-5</v>
      </c>
      <c r="AY29" s="48">
        <f>ROUND(AW29/AV29,8)</f>
        <v>4.4346871800000001</v>
      </c>
      <c r="AZ29" s="55"/>
      <c r="BA29" s="55"/>
    </row>
    <row r="30" spans="1:65" x14ac:dyDescent="0.55000000000000004">
      <c r="A30" s="21">
        <v>2</v>
      </c>
      <c r="B30" s="36" t="s">
        <v>19</v>
      </c>
      <c r="C30" s="106" t="s">
        <v>30</v>
      </c>
      <c r="D30" s="22">
        <v>0</v>
      </c>
      <c r="E30" s="23">
        <v>334.1</v>
      </c>
      <c r="F30" s="40">
        <v>0</v>
      </c>
      <c r="G30" s="48" t="s">
        <v>42</v>
      </c>
      <c r="H30" s="22">
        <v>0</v>
      </c>
      <c r="I30" s="23">
        <v>334.1</v>
      </c>
      <c r="J30" s="40">
        <v>0</v>
      </c>
      <c r="K30" s="48" t="s">
        <v>42</v>
      </c>
      <c r="L30" s="22">
        <v>0</v>
      </c>
      <c r="M30" s="23">
        <v>334.1</v>
      </c>
      <c r="N30" s="40">
        <v>0</v>
      </c>
      <c r="O30" s="48" t="s">
        <v>42</v>
      </c>
      <c r="P30" s="22">
        <v>0</v>
      </c>
      <c r="Q30" s="23">
        <v>334.1</v>
      </c>
      <c r="R30" s="40">
        <v>0</v>
      </c>
      <c r="S30" s="48" t="s">
        <v>42</v>
      </c>
      <c r="T30" s="22">
        <v>0</v>
      </c>
      <c r="U30" s="23">
        <v>334.1</v>
      </c>
      <c r="V30" s="40">
        <v>0</v>
      </c>
      <c r="W30" s="48" t="s">
        <v>42</v>
      </c>
      <c r="X30" s="22">
        <v>0</v>
      </c>
      <c r="Y30" s="23">
        <v>334.1</v>
      </c>
      <c r="Z30" s="40">
        <v>0</v>
      </c>
      <c r="AA30" s="48" t="s">
        <v>42</v>
      </c>
      <c r="AB30" s="22">
        <v>0</v>
      </c>
      <c r="AC30" s="23">
        <v>334.1</v>
      </c>
      <c r="AD30" s="40">
        <v>0</v>
      </c>
      <c r="AE30" s="48" t="s">
        <v>42</v>
      </c>
      <c r="AF30" s="22">
        <v>0</v>
      </c>
      <c r="AG30" s="23">
        <v>334.1</v>
      </c>
      <c r="AH30" s="40">
        <v>0</v>
      </c>
      <c r="AI30" s="48" t="s">
        <v>42</v>
      </c>
      <c r="AJ30" s="22">
        <v>0</v>
      </c>
      <c r="AK30" s="23">
        <v>334.1</v>
      </c>
      <c r="AL30" s="40">
        <v>0</v>
      </c>
      <c r="AM30" s="48" t="s">
        <v>42</v>
      </c>
      <c r="AN30" s="22">
        <v>0</v>
      </c>
      <c r="AO30" s="23">
        <v>334.1</v>
      </c>
      <c r="AP30" s="40">
        <v>0</v>
      </c>
      <c r="AQ30" s="48" t="s">
        <v>42</v>
      </c>
      <c r="AR30" s="22">
        <v>0</v>
      </c>
      <c r="AS30" s="23">
        <v>334.1</v>
      </c>
      <c r="AT30" s="40">
        <v>0</v>
      </c>
      <c r="AU30" s="48" t="s">
        <v>42</v>
      </c>
      <c r="AV30" s="22">
        <v>0</v>
      </c>
      <c r="AW30" s="23">
        <v>334.1</v>
      </c>
      <c r="AX30" s="40">
        <v>0</v>
      </c>
      <c r="AY30" s="48" t="s">
        <v>42</v>
      </c>
      <c r="AZ30" s="55"/>
      <c r="BA30" s="55"/>
      <c r="BJ30" s="146" t="s">
        <v>3</v>
      </c>
      <c r="BK30" s="18" t="s">
        <v>112</v>
      </c>
    </row>
    <row r="31" spans="1:65" x14ac:dyDescent="0.55000000000000004">
      <c r="A31" s="24" t="s">
        <v>5</v>
      </c>
      <c r="B31" s="25"/>
      <c r="C31" s="108"/>
      <c r="D31" s="30">
        <f>SUM(D29:D30)</f>
        <v>6760</v>
      </c>
      <c r="E31" s="31">
        <f>SUM(E29:E30)</f>
        <v>29523.07</v>
      </c>
      <c r="F31" s="40"/>
      <c r="G31" s="49" t="s">
        <v>42</v>
      </c>
      <c r="H31" s="30">
        <f>SUM(H29:H30)</f>
        <v>6892</v>
      </c>
      <c r="I31" s="31">
        <f>SUM(I29:I30)</f>
        <v>29974.12</v>
      </c>
      <c r="J31" s="40"/>
      <c r="K31" s="49" t="s">
        <v>42</v>
      </c>
      <c r="L31" s="30">
        <f>SUM(L29:L30)</f>
        <v>6768</v>
      </c>
      <c r="M31" s="31">
        <f>SUM(M29:M30)</f>
        <v>29309.42</v>
      </c>
      <c r="N31" s="40"/>
      <c r="O31" s="49" t="s">
        <v>42</v>
      </c>
      <c r="P31" s="30">
        <f>SUM(P29:P30)</f>
        <v>11000</v>
      </c>
      <c r="Q31" s="31">
        <f>SUM(Q29:Q30)</f>
        <v>46398.63</v>
      </c>
      <c r="R31" s="40"/>
      <c r="S31" s="49" t="s">
        <v>42</v>
      </c>
      <c r="T31" s="30">
        <f>SUM(AB29:AB30)</f>
        <v>1788</v>
      </c>
      <c r="U31" s="31">
        <f>SUM(U29:U30)</f>
        <v>15325.83</v>
      </c>
      <c r="V31" s="40"/>
      <c r="W31" s="49" t="s">
        <v>42</v>
      </c>
      <c r="X31" s="30">
        <f>SUM(X29:X30)</f>
        <v>3432</v>
      </c>
      <c r="Y31" s="31">
        <f>SUM(Y29:Y30)</f>
        <v>14650.19</v>
      </c>
      <c r="Z31" s="40"/>
      <c r="AA31" s="49" t="s">
        <v>42</v>
      </c>
      <c r="AB31" s="30">
        <f>SUM(AB29:AB30)</f>
        <v>1788</v>
      </c>
      <c r="AC31" s="31">
        <f>SUM(AC29:AC30)</f>
        <v>7931.26</v>
      </c>
      <c r="AD31" s="40"/>
      <c r="AE31" s="49" t="s">
        <v>42</v>
      </c>
      <c r="AF31" s="30">
        <f>SUM(AF29:AF30)</f>
        <v>1336</v>
      </c>
      <c r="AG31" s="31">
        <f>SUM(AG29:AG30)</f>
        <v>6537.52</v>
      </c>
      <c r="AH31" s="40"/>
      <c r="AI31" s="49" t="s">
        <v>42</v>
      </c>
      <c r="AJ31" s="30">
        <f>SUM(AJ29:AJ30)</f>
        <v>2180</v>
      </c>
      <c r="AK31" s="31">
        <f>SUM(AK29:AK30)</f>
        <v>10152.09</v>
      </c>
      <c r="AL31" s="40"/>
      <c r="AM31" s="49" t="s">
        <v>42</v>
      </c>
      <c r="AN31" s="30">
        <f>SUM(AN29:AN30)</f>
        <v>2908</v>
      </c>
      <c r="AO31" s="31">
        <f>SUM(AO29:AO30)</f>
        <v>13319.18</v>
      </c>
      <c r="AP31" s="40"/>
      <c r="AQ31" s="49" t="s">
        <v>42</v>
      </c>
      <c r="AR31" s="30">
        <f>SUM(AR29:AR30)</f>
        <v>3420</v>
      </c>
      <c r="AS31" s="31">
        <f>SUM(AS29:AS30)</f>
        <v>15546.58</v>
      </c>
      <c r="AT31" s="40"/>
      <c r="AU31" s="49" t="s">
        <v>42</v>
      </c>
      <c r="AV31" s="30">
        <f>SUM(AV29:AV30)</f>
        <v>3964</v>
      </c>
      <c r="AW31" s="31">
        <f>SUM(AW29:AW30)</f>
        <v>17913.199999999997</v>
      </c>
      <c r="AX31" s="40"/>
      <c r="AY31" s="49" t="s">
        <v>42</v>
      </c>
      <c r="AZ31" s="32">
        <f>AV31+AR31+AV31+AJ31+AF31+AB31+X31+AB31+P31+L31+H31+D31</f>
        <v>53292</v>
      </c>
      <c r="BA31" s="32">
        <f>AW31+AS31+AO31+AK31+AG31+AC31+Y31+U31+Q31+M31+I31+E31</f>
        <v>236581.09000000003</v>
      </c>
      <c r="BB31" s="142">
        <f>AJ31+AF31+AB31+X31+AB31+P31+L31+H31+D31</f>
        <v>41944</v>
      </c>
      <c r="BC31" s="143">
        <f>AK31+AG31+AC31+Y31+U31+Q31+M31+I31+E31</f>
        <v>189802.13</v>
      </c>
      <c r="BD31" s="142">
        <f>AV31+AR31+AV31</f>
        <v>11348</v>
      </c>
      <c r="BE31" s="144">
        <f>AW31+AS31+AO31</f>
        <v>46778.96</v>
      </c>
      <c r="BF31" s="80">
        <f>(BD31+BB31)-AZ31</f>
        <v>0</v>
      </c>
      <c r="BG31" s="80">
        <f>(BE31+BC31)-BA31</f>
        <v>0</v>
      </c>
      <c r="BI31" s="149" t="s">
        <v>109</v>
      </c>
      <c r="BJ31" s="98">
        <f>SUM(AV31+AV27+AV25+AV21+AV17+AV11+AV9+AV7+AV5)</f>
        <v>754456.25</v>
      </c>
      <c r="BK31" s="98">
        <f>BJ31/AV45*100</f>
        <v>86.908303577560559</v>
      </c>
      <c r="BM31" s="89"/>
    </row>
    <row r="32" spans="1:65" x14ac:dyDescent="0.55000000000000004">
      <c r="A32" s="26" t="s">
        <v>26</v>
      </c>
      <c r="B32" s="20"/>
      <c r="C32" s="103"/>
      <c r="D32" s="27"/>
      <c r="E32" s="112"/>
      <c r="F32" s="112"/>
      <c r="G32" s="113"/>
      <c r="H32" s="27"/>
      <c r="I32" s="112"/>
      <c r="J32" s="112"/>
      <c r="K32" s="113"/>
      <c r="L32" s="27"/>
      <c r="M32" s="112"/>
      <c r="N32" s="112"/>
      <c r="O32" s="113"/>
      <c r="P32" s="27"/>
      <c r="Q32" s="112"/>
      <c r="R32" s="112"/>
      <c r="S32" s="113"/>
      <c r="T32" s="27"/>
      <c r="U32" s="112"/>
      <c r="V32" s="112"/>
      <c r="W32" s="113"/>
      <c r="X32" s="27"/>
      <c r="Y32" s="112"/>
      <c r="Z32" s="112"/>
      <c r="AA32" s="113"/>
      <c r="AB32" s="27"/>
      <c r="AC32" s="112"/>
      <c r="AD32" s="112"/>
      <c r="AE32" s="113"/>
      <c r="AF32" s="27">
        <f>SUM(AF31+AF27+AF25+AF21+AF17+AF11+AF9+AF7+AF5)</f>
        <v>1164801</v>
      </c>
      <c r="AG32" s="27">
        <f>SUM(AG31+AG27+AG25+AG21+AG17+AG11+AG9+AG7+AG5)</f>
        <v>4862440.8499999996</v>
      </c>
      <c r="AH32" s="27">
        <f>AH31+AH27+AH25+AH21+AH17+AH11+AH9+AH7+AH5</f>
        <v>-3.684341136704461E-3</v>
      </c>
      <c r="AI32" s="113"/>
      <c r="AJ32" s="27">
        <f>SUM(AJ31+AJ27+AJ25+AJ21+AJ17+AJ11+AJ9+AJ7+AJ5)</f>
        <v>1193717.74</v>
      </c>
      <c r="AK32" s="27">
        <f>SUM(AK31+AK27+AK25+AK21+AK17+AK11+AK9+AK7+AK5)</f>
        <v>5028695.57</v>
      </c>
      <c r="AL32" s="112"/>
      <c r="AM32" s="113"/>
      <c r="AN32" s="27">
        <f>SUM(AV31+AV27+AV25+AV21+AV17+AV11+AV9+AV7+AV5)</f>
        <v>754456.25</v>
      </c>
      <c r="AO32" s="27">
        <f>SUM(AO31+AO27+AO25+AO21+AO17+AO11+AO9+AO7+AO5)</f>
        <v>4322600.41</v>
      </c>
      <c r="AP32" s="112"/>
      <c r="AQ32" s="113"/>
      <c r="AR32" s="27">
        <f>SUM(AR31+AR27+AR25+AR21+AR17+AR11+AR9+AR7+AR5)</f>
        <v>785247.27</v>
      </c>
      <c r="AS32" s="27">
        <f>SUM(AS31+AS27+AS25+AS21+AS17+AS11+AS9+AS7+AS5)</f>
        <v>3173007.32</v>
      </c>
      <c r="AT32" s="112"/>
      <c r="AU32" s="113"/>
      <c r="AV32" s="27">
        <f>SUM(AV31+AV27+AV25+AV21+AV17+AV11+AV9+AV7+AV5)</f>
        <v>754456.25</v>
      </c>
      <c r="AW32" s="27">
        <f>SUM(AW31+AW27+AW25+AW21+AW17+AW11+AW9+AW7+AW5)</f>
        <v>3037013.7399999998</v>
      </c>
      <c r="AX32" s="112"/>
      <c r="AY32" s="113"/>
      <c r="AZ32" s="55"/>
      <c r="BA32" s="55"/>
      <c r="BI32" s="149" t="s">
        <v>110</v>
      </c>
      <c r="BJ32" s="98">
        <f>AV36</f>
        <v>85471.99</v>
      </c>
      <c r="BK32" s="98">
        <f>BJ32/AV45*100</f>
        <v>9.8458004083049477</v>
      </c>
      <c r="BM32" s="89"/>
    </row>
    <row r="33" spans="1:65" x14ac:dyDescent="0.55000000000000004">
      <c r="A33" s="21">
        <v>1</v>
      </c>
      <c r="B33" s="36" t="s">
        <v>31</v>
      </c>
      <c r="C33" s="106" t="s">
        <v>32</v>
      </c>
      <c r="D33" s="22">
        <v>62880</v>
      </c>
      <c r="E33" s="23">
        <v>273707.18</v>
      </c>
      <c r="F33" s="40">
        <f>E33-(G33*D33)</f>
        <v>2.9599998379126191E-4</v>
      </c>
      <c r="G33" s="48">
        <f>ROUND(E33/D33,8)</f>
        <v>4.3528495500000002</v>
      </c>
      <c r="H33" s="22">
        <v>66720</v>
      </c>
      <c r="I33" s="23">
        <v>296918.49</v>
      </c>
      <c r="J33" s="40">
        <f>I33-(K33*H33)</f>
        <v>-2.4960003793239594E-4</v>
      </c>
      <c r="K33" s="48">
        <f>ROUND(I33/H33,8)</f>
        <v>4.4502171800000001</v>
      </c>
      <c r="L33" s="22">
        <v>91440</v>
      </c>
      <c r="M33" s="23">
        <v>427956.04</v>
      </c>
      <c r="N33" s="40">
        <f>M33-(O33*L33)</f>
        <v>4.0960003389045596E-4</v>
      </c>
      <c r="O33" s="48">
        <f>ROUND(M33/L33,8)</f>
        <v>4.6801841599999996</v>
      </c>
      <c r="P33" s="22">
        <v>66600</v>
      </c>
      <c r="Q33" s="23">
        <v>301741.14</v>
      </c>
      <c r="R33" s="40">
        <f>Q33-(S33*P33)</f>
        <v>-1.4999997802078724E-4</v>
      </c>
      <c r="S33" s="48">
        <f>ROUND(Q33/P33,8)</f>
        <v>4.53064775</v>
      </c>
      <c r="T33" s="22">
        <v>66840</v>
      </c>
      <c r="U33" s="23">
        <v>297447.3</v>
      </c>
      <c r="V33" s="40">
        <f>U33-(W33*T33)</f>
        <v>-1.1760002234950662E-4</v>
      </c>
      <c r="W33" s="48">
        <f>ROUND(U33/T33,8)</f>
        <v>4.4501391400000001</v>
      </c>
      <c r="X33" s="22">
        <v>78720</v>
      </c>
      <c r="Y33" s="23">
        <v>363307.78</v>
      </c>
      <c r="Z33" s="40">
        <f>Y33-(AA33*X33)</f>
        <v>3.7120003253221512E-4</v>
      </c>
      <c r="AA33" s="48">
        <f>ROUND(Y33/X33,8)</f>
        <v>4.6151902900000001</v>
      </c>
      <c r="AB33" s="22">
        <v>99480</v>
      </c>
      <c r="AC33" s="23">
        <v>426658.48</v>
      </c>
      <c r="AD33" s="40">
        <f>AC33-(AE33*AB33)</f>
        <v>2.4520000442862511E-4</v>
      </c>
      <c r="AE33" s="48">
        <f>ROUND(AC33/AB33,8)</f>
        <v>4.2888870099999998</v>
      </c>
      <c r="AF33" s="22">
        <v>106560</v>
      </c>
      <c r="AG33" s="23">
        <v>463822.24</v>
      </c>
      <c r="AH33" s="40">
        <f>AG33-(AI33*AF33)</f>
        <v>-4.0640000952407718E-4</v>
      </c>
      <c r="AI33" s="48">
        <f>ROUND(AG33/AF33,8)</f>
        <v>4.35268619</v>
      </c>
      <c r="AJ33" s="22">
        <v>111360</v>
      </c>
      <c r="AK33" s="23">
        <v>476401.29</v>
      </c>
      <c r="AL33" s="40">
        <f>AK33-(AM33*AJ33)</f>
        <v>-5.088000325486064E-4</v>
      </c>
      <c r="AM33" s="48">
        <f>ROUND(AK33/AJ33,8)</f>
        <v>4.2780288300000002</v>
      </c>
      <c r="AN33" s="22">
        <v>100440</v>
      </c>
      <c r="AO33" s="23">
        <v>425188.7</v>
      </c>
      <c r="AP33" s="40">
        <f>AO33-(AQ33*AV33)</f>
        <v>109726.116362</v>
      </c>
      <c r="AQ33" s="48">
        <f>ROUND(AO33/AN33,8)</f>
        <v>4.2332606500000001</v>
      </c>
      <c r="AR33" s="22">
        <v>68640</v>
      </c>
      <c r="AS33" s="23">
        <v>290641.98</v>
      </c>
      <c r="AT33" s="40">
        <f>AS33-(AU33*AR33)</f>
        <v>2.8799986466765404E-5</v>
      </c>
      <c r="AU33" s="48">
        <f>ROUND(AS33/AR33,8)</f>
        <v>4.2342945800000003</v>
      </c>
      <c r="AV33" s="22">
        <v>74520</v>
      </c>
      <c r="AW33" s="23">
        <v>305171.89</v>
      </c>
      <c r="AX33" s="40">
        <f>AW33-(AY33*AV33)</f>
        <v>-2.9719999292865396E-4</v>
      </c>
      <c r="AY33" s="48">
        <f>ROUND(AW33/AV33,8)</f>
        <v>4.0951676099999998</v>
      </c>
      <c r="AZ33" s="55"/>
      <c r="BA33" s="55"/>
      <c r="BI33" s="149" t="s">
        <v>111</v>
      </c>
      <c r="BJ33" s="98">
        <f>AV43</f>
        <v>28177.820000000003</v>
      </c>
      <c r="BK33" s="98">
        <f>BJ33/AV45*100</f>
        <v>3.2458960141344946</v>
      </c>
      <c r="BM33" s="89"/>
    </row>
    <row r="34" spans="1:65" x14ac:dyDescent="0.55000000000000004">
      <c r="A34" s="21">
        <v>2</v>
      </c>
      <c r="B34" s="36" t="s">
        <v>50</v>
      </c>
      <c r="C34" s="106" t="s">
        <v>34</v>
      </c>
      <c r="D34" s="22">
        <v>6953.34</v>
      </c>
      <c r="E34" s="23">
        <v>32223.11</v>
      </c>
      <c r="F34" s="40">
        <f>E34-(G34*D34)</f>
        <v>-2.8544200176838785E-5</v>
      </c>
      <c r="G34" s="48">
        <f>ROUND(E34/D34,8)</f>
        <v>4.6341916300000001</v>
      </c>
      <c r="H34" s="22">
        <v>7347.57</v>
      </c>
      <c r="I34" s="23">
        <v>34662.46</v>
      </c>
      <c r="J34" s="40">
        <f>I34-(K34*H34)</f>
        <v>-6.7690998548641801E-6</v>
      </c>
      <c r="K34" s="48">
        <f>ROUND(I34/H34,8)</f>
        <v>4.7175406300000002</v>
      </c>
      <c r="L34" s="22">
        <v>8967.33</v>
      </c>
      <c r="M34" s="23">
        <v>43106.31</v>
      </c>
      <c r="N34" s="40">
        <f>M34-(O34*L34)</f>
        <v>3.2098498195409775E-5</v>
      </c>
      <c r="O34" s="48">
        <f>ROUND(M34/L34,8)</f>
        <v>4.8070395499999998</v>
      </c>
      <c r="P34" s="22">
        <v>6492.3</v>
      </c>
      <c r="Q34" s="23">
        <v>31125.3</v>
      </c>
      <c r="R34" s="40">
        <f>Q34-(S34*P34)</f>
        <v>-4.080029611941427E-7</v>
      </c>
      <c r="S34" s="48">
        <f>ROUND(Q34/P34,8)</f>
        <v>4.7941869600000002</v>
      </c>
      <c r="T34" s="22">
        <v>7046.67</v>
      </c>
      <c r="U34" s="23">
        <v>32269.34</v>
      </c>
      <c r="V34" s="40">
        <f>U34-(W34*T34)</f>
        <v>8.1520993262529373E-6</v>
      </c>
      <c r="W34" s="48">
        <f>ROUND(U34/T34,8)</f>
        <v>4.57937437</v>
      </c>
      <c r="X34" s="22">
        <v>11688.18</v>
      </c>
      <c r="Y34" s="23">
        <v>50406.35</v>
      </c>
      <c r="Z34" s="40">
        <f>Y34-(AA34*X34)</f>
        <v>-4.3096610170323402E-5</v>
      </c>
      <c r="AA34" s="48">
        <f>ROUND(Y34/X34,8)</f>
        <v>4.3125918700000003</v>
      </c>
      <c r="AB34" s="22">
        <v>9504.36</v>
      </c>
      <c r="AC34" s="23">
        <v>41146.839999999997</v>
      </c>
      <c r="AD34" s="40">
        <f>AC34-(AE34*AB34)</f>
        <v>3.3972399251069874E-5</v>
      </c>
      <c r="AE34" s="48">
        <f>ROUND(AC34/AB34,8)</f>
        <v>4.3292594099999997</v>
      </c>
      <c r="AF34" s="22">
        <v>7890.72</v>
      </c>
      <c r="AG34" s="23">
        <v>37037.199999999997</v>
      </c>
      <c r="AH34" s="40">
        <f>AG34-(AI34*AF34)</f>
        <v>-3.7539204640779644E-5</v>
      </c>
      <c r="AI34" s="48">
        <f>ROUND(AG34/AF34,8)</f>
        <v>4.6937668600000002</v>
      </c>
      <c r="AJ34" s="22">
        <v>11180.22</v>
      </c>
      <c r="AK34" s="23">
        <v>48632.39</v>
      </c>
      <c r="AL34" s="40">
        <f>AK34-(AM34*AJ34)</f>
        <v>1.9635204807855189E-5</v>
      </c>
      <c r="AM34" s="48">
        <f>ROUND(AK34/AJ34,8)</f>
        <v>4.3498598399999997</v>
      </c>
      <c r="AN34" s="22">
        <v>12348.63</v>
      </c>
      <c r="AO34" s="23">
        <v>53406.48</v>
      </c>
      <c r="AP34" s="40">
        <f>AO34-(AQ34*AV34)</f>
        <v>9184.5117514110025</v>
      </c>
      <c r="AQ34" s="48">
        <f>ROUND(AO34/AN34,8)</f>
        <v>4.3248911000000003</v>
      </c>
      <c r="AR34" s="22">
        <v>6884.49</v>
      </c>
      <c r="AS34" s="23">
        <v>31075.25</v>
      </c>
      <c r="AT34" s="40">
        <f>AS34-(AU34*AR34)</f>
        <v>2.9417024052236229E-6</v>
      </c>
      <c r="AU34" s="48">
        <f>ROUND(AS34/AR34,8)</f>
        <v>4.51380567</v>
      </c>
      <c r="AV34" s="22">
        <v>10224.99</v>
      </c>
      <c r="AW34" s="23">
        <v>42723.39</v>
      </c>
      <c r="AX34" s="40">
        <f>AW34-(AY34*AV34)</f>
        <v>-3.3192598493769765E-5</v>
      </c>
      <c r="AY34" s="48">
        <f>ROUND(AW34/AV34,8)</f>
        <v>4.1783307399999998</v>
      </c>
      <c r="AZ34" s="55"/>
      <c r="BA34" s="55"/>
      <c r="BK34" s="89">
        <f>SUM(BK31:BK33)</f>
        <v>100</v>
      </c>
      <c r="BM34" s="89"/>
    </row>
    <row r="35" spans="1:65" x14ac:dyDescent="0.55000000000000004">
      <c r="A35" s="21">
        <v>3</v>
      </c>
      <c r="B35" s="36" t="s">
        <v>33</v>
      </c>
      <c r="C35" s="106" t="s">
        <v>53</v>
      </c>
      <c r="D35" s="22">
        <v>755</v>
      </c>
      <c r="E35" s="23">
        <v>3662.55</v>
      </c>
      <c r="F35" s="40">
        <f>E35-(G35*D35)</f>
        <v>2.0000002223241609E-6</v>
      </c>
      <c r="G35" s="48">
        <f>ROUND(E35/D35,8)</f>
        <v>4.8510596000000001</v>
      </c>
      <c r="H35" s="22">
        <v>833</v>
      </c>
      <c r="I35" s="23">
        <v>4062.23</v>
      </c>
      <c r="J35" s="40">
        <f>I35-(K35*H35)</f>
        <v>5.4999964049784467E-7</v>
      </c>
      <c r="K35" s="48">
        <f>ROUND(I35/H35,8)</f>
        <v>4.8766266500000004</v>
      </c>
      <c r="L35" s="22">
        <v>1290</v>
      </c>
      <c r="M35" s="23">
        <v>6403.95</v>
      </c>
      <c r="N35" s="40">
        <f>M35-(O35*L35)</f>
        <v>-5.6999997468665242E-6</v>
      </c>
      <c r="O35" s="48">
        <f>ROUND(M35/L35,8)</f>
        <v>4.9643023299999998</v>
      </c>
      <c r="P35" s="22">
        <v>1278</v>
      </c>
      <c r="Q35" s="23">
        <v>6342.46</v>
      </c>
      <c r="R35" s="40">
        <f>Q35-(S35*P35)</f>
        <v>2.4999999368446879E-6</v>
      </c>
      <c r="S35" s="48">
        <f>ROUND(Q35/P35,8)</f>
        <v>4.9628012500000001</v>
      </c>
      <c r="T35" s="22">
        <v>1215</v>
      </c>
      <c r="U35" s="23">
        <v>5798.64</v>
      </c>
      <c r="V35" s="40">
        <f>U35-(W35*T35)</f>
        <v>-1.5000023267930374E-7</v>
      </c>
      <c r="W35" s="48">
        <f>ROUND(U35/T35,8)</f>
        <v>4.7725432100000003</v>
      </c>
      <c r="X35" s="22">
        <v>1143</v>
      </c>
      <c r="Y35" s="23">
        <v>5442.79</v>
      </c>
      <c r="Z35" s="40">
        <f>Y35-(AA35*X35)</f>
        <v>-8.6000000010244548E-7</v>
      </c>
      <c r="AA35" s="48">
        <f>ROUND(Y35/X35,8)</f>
        <v>4.7618460200000001</v>
      </c>
      <c r="AB35" s="22">
        <v>1199</v>
      </c>
      <c r="AC35" s="23">
        <v>5719.56</v>
      </c>
      <c r="AD35" s="40">
        <f>AC35-(AE35*AB35)</f>
        <v>-7.700000423938036E-7</v>
      </c>
      <c r="AE35" s="48">
        <f>ROUND(AC35/AB35,8)</f>
        <v>4.7702752300000002</v>
      </c>
      <c r="AF35" s="22">
        <v>1040</v>
      </c>
      <c r="AG35" s="23">
        <v>4933.75</v>
      </c>
      <c r="AH35" s="40">
        <f>AG35-(AI35*AF35)</f>
        <v>4.8000001697801054E-6</v>
      </c>
      <c r="AI35" s="48">
        <f>ROUND(AG35/AF35,8)</f>
        <v>4.7439903799999996</v>
      </c>
      <c r="AJ35" s="22">
        <v>1027</v>
      </c>
      <c r="AK35" s="23">
        <v>4825.54</v>
      </c>
      <c r="AL35" s="40">
        <f>AK35-(AM35*AJ35)</f>
        <v>4.7500006985501386E-6</v>
      </c>
      <c r="AM35" s="48">
        <f>ROUND(AK35/AJ35,8)</f>
        <v>4.6986757499999996</v>
      </c>
      <c r="AN35" s="22">
        <v>1087</v>
      </c>
      <c r="AO35" s="23">
        <v>5119.51</v>
      </c>
      <c r="AP35" s="40">
        <f>AO35-(AQ35*AV35)</f>
        <v>1695.5138911300005</v>
      </c>
      <c r="AQ35" s="48">
        <f>ROUND(AO35/AN35,8)</f>
        <v>4.7097608099999997</v>
      </c>
      <c r="AR35" s="22">
        <v>901</v>
      </c>
      <c r="AS35" s="23">
        <v>4208.21</v>
      </c>
      <c r="AT35" s="40">
        <f>AS35-(AU35*AR35)</f>
        <v>3.6700002965517342E-6</v>
      </c>
      <c r="AU35" s="48">
        <f>ROUND(AS35/AR35,8)</f>
        <v>4.6705993299999999</v>
      </c>
      <c r="AV35" s="22">
        <v>727</v>
      </c>
      <c r="AW35" s="23">
        <v>3355.71</v>
      </c>
      <c r="AX35" s="40">
        <f>AW35-(AY35*AV35)</f>
        <v>-2.1299997570167761E-6</v>
      </c>
      <c r="AY35" s="48">
        <f>ROUND(AW35/AV35,8)</f>
        <v>4.6158321899999999</v>
      </c>
      <c r="AZ35" s="55"/>
      <c r="BA35" s="55"/>
    </row>
    <row r="36" spans="1:65" x14ac:dyDescent="0.55000000000000004">
      <c r="A36" s="24" t="s">
        <v>5</v>
      </c>
      <c r="B36" s="25"/>
      <c r="C36" s="108"/>
      <c r="D36" s="30">
        <f>SUM(D33:D35)</f>
        <v>70588.34</v>
      </c>
      <c r="E36" s="31">
        <f>SUM(E33:E35)</f>
        <v>309592.83999999997</v>
      </c>
      <c r="F36" s="40"/>
      <c r="G36" s="49" t="s">
        <v>42</v>
      </c>
      <c r="H36" s="30">
        <f>SUM(H33:H35)</f>
        <v>74900.570000000007</v>
      </c>
      <c r="I36" s="31">
        <f>SUM(I33:I35)</f>
        <v>335643.18</v>
      </c>
      <c r="J36" s="40"/>
      <c r="K36" s="49" t="s">
        <v>42</v>
      </c>
      <c r="L36" s="30">
        <f>SUM(L33:L35)</f>
        <v>101697.33</v>
      </c>
      <c r="M36" s="31">
        <f>SUM(M33:M35)</f>
        <v>477466.3</v>
      </c>
      <c r="N36" s="40"/>
      <c r="O36" s="49" t="s">
        <v>42</v>
      </c>
      <c r="P36" s="30">
        <f>SUM(P33:P35)</f>
        <v>74370.3</v>
      </c>
      <c r="Q36" s="31">
        <f>SUM(Q33:Q35)</f>
        <v>339208.9</v>
      </c>
      <c r="R36" s="40"/>
      <c r="S36" s="49" t="s">
        <v>42</v>
      </c>
      <c r="T36" s="30">
        <f>SUM(AB33:AB35)</f>
        <v>110183.36</v>
      </c>
      <c r="U36" s="31">
        <f>SUM(U33:U35)</f>
        <v>335515.28000000003</v>
      </c>
      <c r="V36" s="40"/>
      <c r="W36" s="49" t="s">
        <v>42</v>
      </c>
      <c r="X36" s="30">
        <f>SUM(X33:X35)</f>
        <v>91551.18</v>
      </c>
      <c r="Y36" s="31">
        <f>SUM(Y33:Y35)</f>
        <v>419156.92</v>
      </c>
      <c r="Z36" s="40"/>
      <c r="AA36" s="49" t="s">
        <v>42</v>
      </c>
      <c r="AB36" s="30">
        <f>SUM(AB33:AB35)</f>
        <v>110183.36</v>
      </c>
      <c r="AC36" s="31">
        <f>SUM(AC33:AC35)</f>
        <v>473524.87999999995</v>
      </c>
      <c r="AD36" s="40"/>
      <c r="AE36" s="49" t="s">
        <v>42</v>
      </c>
      <c r="AF36" s="30">
        <f>SUM(AF33:AF35)</f>
        <v>115490.72</v>
      </c>
      <c r="AG36" s="31">
        <f>SUM(AG33:AG35)</f>
        <v>505793.19</v>
      </c>
      <c r="AH36" s="40"/>
      <c r="AI36" s="49" t="s">
        <v>42</v>
      </c>
      <c r="AJ36" s="30">
        <f>SUM(AJ33:AJ35)</f>
        <v>123567.22</v>
      </c>
      <c r="AK36" s="31">
        <f>SUM(AK33:AK35)</f>
        <v>529859.22</v>
      </c>
      <c r="AL36" s="40"/>
      <c r="AM36" s="49" t="s">
        <v>42</v>
      </c>
      <c r="AN36" s="30">
        <f>SUM(AN33:AN35)</f>
        <v>113875.63</v>
      </c>
      <c r="AO36" s="31">
        <f>SUM(AO33:AO35)</f>
        <v>483714.69</v>
      </c>
      <c r="AP36" s="40"/>
      <c r="AQ36" s="49" t="s">
        <v>42</v>
      </c>
      <c r="AR36" s="30">
        <f>SUM(AR33:AR35)</f>
        <v>76425.490000000005</v>
      </c>
      <c r="AS36" s="31">
        <f>SUM(AS33:AS35)</f>
        <v>325925.44</v>
      </c>
      <c r="AT36" s="40"/>
      <c r="AU36" s="49" t="s">
        <v>42</v>
      </c>
      <c r="AV36" s="30">
        <f>SUM(AV33:AV35)</f>
        <v>85471.99</v>
      </c>
      <c r="AW36" s="31">
        <f>SUM(AW33:AW35)</f>
        <v>351250.99000000005</v>
      </c>
      <c r="AX36" s="40"/>
      <c r="AY36" s="49" t="s">
        <v>42</v>
      </c>
      <c r="AZ36" s="32">
        <f>AV36+AR36+AV36+AJ36+AF36+AB36+X36+AB36+P36+L36+H36+D36</f>
        <v>1119901.8500000001</v>
      </c>
      <c r="BA36" s="32">
        <f>AW36+AS36+AO36+AK36+AG36+AC36+Y36+U36+Q36+M36+I36+E36</f>
        <v>4886651.83</v>
      </c>
      <c r="BB36" s="142">
        <f>AJ36+AF36+AB36+X36+AB36+P36+L36+H36+D36</f>
        <v>872532.38</v>
      </c>
      <c r="BC36" s="143">
        <f>AK36+AG36+AC36+Y36+U36+Q36+M36+I36+E36</f>
        <v>3725760.7099999995</v>
      </c>
      <c r="BD36" s="142">
        <f>AV36+AR36+AV36</f>
        <v>247369.47000000003</v>
      </c>
      <c r="BE36" s="144">
        <f>AW36+AS36+AO36</f>
        <v>1160891.1200000001</v>
      </c>
      <c r="BF36" s="80">
        <f>(BD36+BB36)-AZ36</f>
        <v>0</v>
      </c>
      <c r="BG36" s="80">
        <f>(BE36+BC36)-BA36</f>
        <v>0</v>
      </c>
      <c r="BM36" s="89"/>
    </row>
    <row r="37" spans="1:65" x14ac:dyDescent="0.55000000000000004">
      <c r="A37" s="26" t="s">
        <v>27</v>
      </c>
      <c r="B37" s="20"/>
      <c r="C37" s="103"/>
      <c r="D37" s="27"/>
      <c r="E37" s="112"/>
      <c r="F37" s="112"/>
      <c r="G37" s="113"/>
      <c r="H37" s="27"/>
      <c r="I37" s="112"/>
      <c r="J37" s="112"/>
      <c r="K37" s="113"/>
      <c r="L37" s="27"/>
      <c r="M37" s="112"/>
      <c r="N37" s="112"/>
      <c r="O37" s="113"/>
      <c r="P37" s="27"/>
      <c r="Q37" s="112"/>
      <c r="R37" s="112"/>
      <c r="S37" s="113"/>
      <c r="T37" s="27"/>
      <c r="U37" s="112"/>
      <c r="V37" s="112"/>
      <c r="W37" s="113"/>
      <c r="X37" s="27"/>
      <c r="Y37" s="112"/>
      <c r="Z37" s="112"/>
      <c r="AA37" s="113"/>
      <c r="AB37" s="27"/>
      <c r="AC37" s="112"/>
      <c r="AD37" s="112"/>
      <c r="AE37" s="113"/>
      <c r="AF37" s="27"/>
      <c r="AG37" s="112"/>
      <c r="AH37" s="112"/>
      <c r="AI37" s="113"/>
      <c r="AJ37" s="27"/>
      <c r="AK37" s="112"/>
      <c r="AL37" s="112"/>
      <c r="AM37" s="113"/>
      <c r="AN37" s="27"/>
      <c r="AO37" s="112"/>
      <c r="AP37" s="112"/>
      <c r="AQ37" s="113"/>
      <c r="AR37" s="27"/>
      <c r="AS37" s="112"/>
      <c r="AT37" s="112"/>
      <c r="AU37" s="113"/>
      <c r="AV37" s="27"/>
      <c r="AW37" s="27"/>
      <c r="AX37" s="112"/>
      <c r="AY37" s="113"/>
      <c r="AZ37" s="55"/>
      <c r="BA37" s="55"/>
    </row>
    <row r="38" spans="1:65" x14ac:dyDescent="0.55000000000000004">
      <c r="A38" s="21">
        <v>1</v>
      </c>
      <c r="B38" s="36" t="s">
        <v>35</v>
      </c>
      <c r="C38" s="106" t="s">
        <v>36</v>
      </c>
      <c r="D38" s="22">
        <v>9572.49</v>
      </c>
      <c r="E38" s="23">
        <v>46850.37</v>
      </c>
      <c r="F38" s="40">
        <f>E38-(G38*D38)</f>
        <v>3.1270203180611134E-5</v>
      </c>
      <c r="G38" s="48">
        <f>ROUND(E38/D38,8)</f>
        <v>4.8942720199999998</v>
      </c>
      <c r="H38" s="22">
        <v>8718.14</v>
      </c>
      <c r="I38" s="23">
        <v>43918.5</v>
      </c>
      <c r="J38" s="40">
        <f>I38-(K38*H38)</f>
        <v>2.8353606467135251E-5</v>
      </c>
      <c r="K38" s="48">
        <f>ROUND(I38/H38,8)</f>
        <v>5.03759976</v>
      </c>
      <c r="L38" s="22">
        <v>12551.71</v>
      </c>
      <c r="M38" s="23">
        <v>63116</v>
      </c>
      <c r="N38" s="40">
        <f>M38-(O38*L38)</f>
        <v>1.7795100575312972E-5</v>
      </c>
      <c r="O38" s="48">
        <f>ROUND(M38/L38,8)</f>
        <v>5.0284781900000004</v>
      </c>
      <c r="P38" s="22">
        <v>10631.67</v>
      </c>
      <c r="Q38" s="23">
        <v>51206.35</v>
      </c>
      <c r="R38" s="40">
        <f>Q38-(S38*P38)</f>
        <v>2.1691295842174441E-5</v>
      </c>
      <c r="S38" s="48">
        <f>ROUND(Q38/P38,8)</f>
        <v>4.8163976100000001</v>
      </c>
      <c r="T38" s="22">
        <v>12933.6</v>
      </c>
      <c r="U38" s="23">
        <v>60980.54</v>
      </c>
      <c r="V38" s="40">
        <f>U38-(W38*T38)</f>
        <v>2.4535998818464577E-5</v>
      </c>
      <c r="W38" s="48">
        <f>ROUND(U38/T38,8)</f>
        <v>4.7148929900000001</v>
      </c>
      <c r="X38" s="22">
        <v>12333.02</v>
      </c>
      <c r="Y38" s="23">
        <v>60961.38</v>
      </c>
      <c r="Z38" s="40">
        <f>Y38-(AA38*X38)</f>
        <v>2.4586595827713609E-5</v>
      </c>
      <c r="AA38" s="48">
        <f>ROUND(Y38/X38,8)</f>
        <v>4.94294017</v>
      </c>
      <c r="AB38" s="22">
        <v>12167.38</v>
      </c>
      <c r="AC38" s="23">
        <v>53738.98</v>
      </c>
      <c r="AD38" s="40">
        <f>AC38-(AE38*AB38)</f>
        <v>-3.2377596653532237E-5</v>
      </c>
      <c r="AE38" s="48">
        <f>ROUND(AC38/AB38,8)</f>
        <v>4.41664352</v>
      </c>
      <c r="AF38" s="22">
        <v>11138.4</v>
      </c>
      <c r="AG38" s="23">
        <v>52613.34</v>
      </c>
      <c r="AH38" s="40">
        <f>AG38-(AI38*AF38)</f>
        <v>-2.4960027076303959E-6</v>
      </c>
      <c r="AI38" s="48">
        <f>ROUND(AG38/AF38,8)</f>
        <v>4.7235994400000001</v>
      </c>
      <c r="AJ38" s="22">
        <v>10528.86</v>
      </c>
      <c r="AK38" s="23">
        <v>49479.45</v>
      </c>
      <c r="AL38" s="40">
        <f>AK38-(AM38*AJ38)</f>
        <v>2.256598963867873E-5</v>
      </c>
      <c r="AM38" s="48">
        <f>ROUND(AK38/AJ38,8)</f>
        <v>4.6994119000000003</v>
      </c>
      <c r="AN38" s="22">
        <v>10048.23</v>
      </c>
      <c r="AO38" s="23">
        <v>46516.63</v>
      </c>
      <c r="AP38" s="40">
        <f>AO38-(AQ38*AV38)</f>
        <v>3354.4629875297906</v>
      </c>
      <c r="AQ38" s="48">
        <f>ROUND(AO38/AN38,8)</f>
        <v>4.6293357100000003</v>
      </c>
      <c r="AR38" s="22">
        <v>9770.7900000000009</v>
      </c>
      <c r="AS38" s="23">
        <v>47076.66</v>
      </c>
      <c r="AT38" s="40">
        <f>AS38-(AU38*AR38)</f>
        <v>-7.0508976932615042E-6</v>
      </c>
      <c r="AU38" s="48">
        <f>ROUND(AS38/AR38,8)</f>
        <v>4.8181017099999996</v>
      </c>
      <c r="AV38" s="22">
        <v>9323.6200000000008</v>
      </c>
      <c r="AW38" s="23">
        <v>43429.88</v>
      </c>
      <c r="AX38" s="40">
        <f>AW38-(AY38*AV38)</f>
        <v>-2.94506098725833E-5</v>
      </c>
      <c r="AY38" s="48">
        <f>ROUND(AW38/AV38,8)</f>
        <v>4.6580491300000002</v>
      </c>
      <c r="AZ38" s="55"/>
      <c r="BA38" s="55"/>
    </row>
    <row r="39" spans="1:65" x14ac:dyDescent="0.55000000000000004">
      <c r="A39" s="21">
        <v>2</v>
      </c>
      <c r="B39" s="36" t="s">
        <v>37</v>
      </c>
      <c r="C39" s="106" t="s">
        <v>38</v>
      </c>
      <c r="D39" s="22">
        <v>6624</v>
      </c>
      <c r="E39" s="23">
        <v>33740.550000000003</v>
      </c>
      <c r="F39" s="40">
        <f>E39-(G39*D39)</f>
        <v>-3.1679999665357172E-5</v>
      </c>
      <c r="G39" s="48">
        <f>ROUND(E39/D39,8)</f>
        <v>5.0936820699999998</v>
      </c>
      <c r="H39" s="22">
        <v>6888</v>
      </c>
      <c r="I39" s="23">
        <v>35609.24</v>
      </c>
      <c r="J39" s="40">
        <f>I39-(K39*H39)</f>
        <v>2.4800028768368065E-6</v>
      </c>
      <c r="K39" s="48">
        <f>ROUND(I39/H39,8)</f>
        <v>5.1697502899999996</v>
      </c>
      <c r="L39" s="22">
        <v>8988</v>
      </c>
      <c r="M39" s="23">
        <v>47403.33</v>
      </c>
      <c r="N39" s="40">
        <f>M39-(O39*L39)</f>
        <v>-1.4879995433147997E-5</v>
      </c>
      <c r="O39" s="48">
        <f>ROUND(M39/L39,8)</f>
        <v>5.2740687599999996</v>
      </c>
      <c r="P39" s="22">
        <v>8028</v>
      </c>
      <c r="Q39" s="23">
        <v>40741.14</v>
      </c>
      <c r="R39" s="40">
        <f>Q39-(S39*P39)</f>
        <v>-1.176000660052523E-5</v>
      </c>
      <c r="S39" s="48">
        <f>ROUND(Q39/P39,8)</f>
        <v>5.0748804200000004</v>
      </c>
      <c r="T39" s="22">
        <v>8448</v>
      </c>
      <c r="U39" s="23">
        <v>42270.16</v>
      </c>
      <c r="V39" s="40">
        <f>U39-(W39*T39)</f>
        <v>-3.583999932743609E-5</v>
      </c>
      <c r="W39" s="48">
        <f>ROUND(U39/T39,8)</f>
        <v>5.0035700800000003</v>
      </c>
      <c r="X39" s="22">
        <v>7224</v>
      </c>
      <c r="Y39" s="23">
        <v>40509.35</v>
      </c>
      <c r="Z39" s="40">
        <f>Y39-(AA39*X39)</f>
        <v>-6.1600003391504288E-6</v>
      </c>
      <c r="AA39" s="48">
        <f>ROUND(Y39/X39,8)</f>
        <v>5.6076065899999996</v>
      </c>
      <c r="AB39" s="22">
        <v>11700</v>
      </c>
      <c r="AC39" s="23">
        <v>61913.01</v>
      </c>
      <c r="AD39" s="40">
        <f>AC39-(AE39*AB39)</f>
        <v>-4.1999999666586518E-5</v>
      </c>
      <c r="AE39" s="48">
        <f>ROUND(AC39/AB39,8)</f>
        <v>5.2917102600000003</v>
      </c>
      <c r="AF39" s="22">
        <v>11256</v>
      </c>
      <c r="AG39" s="23">
        <v>62294.239999999998</v>
      </c>
      <c r="AH39" s="40">
        <f>AG39-(AI39*AF39)</f>
        <v>4.01599972974509E-5</v>
      </c>
      <c r="AI39" s="48">
        <f>ROUND(AG39/AF39,8)</f>
        <v>5.5343141400000002</v>
      </c>
      <c r="AJ39" s="22">
        <v>10080</v>
      </c>
      <c r="AK39" s="23">
        <v>54483.199999999997</v>
      </c>
      <c r="AL39" s="40">
        <f>AK39-(AM39*AJ39)</f>
        <v>-4.9600006605032831E-5</v>
      </c>
      <c r="AM39" s="48">
        <f>ROUND(AK39/AJ39,8)</f>
        <v>5.4050793700000002</v>
      </c>
      <c r="AN39" s="22">
        <v>9204</v>
      </c>
      <c r="AO39" s="23">
        <v>46708.12</v>
      </c>
      <c r="AP39" s="40">
        <f>AO39-(AQ39*AV39)</f>
        <v>-1644.223293199997</v>
      </c>
      <c r="AQ39" s="48">
        <f>ROUND(AO39/AN39,8)</f>
        <v>5.0747631499999999</v>
      </c>
      <c r="AR39" s="22">
        <v>8064</v>
      </c>
      <c r="AS39" s="23">
        <v>40062.89</v>
      </c>
      <c r="AT39" s="40">
        <f>AS39-(AU39*AR39)</f>
        <v>-4.4800035539083183E-6</v>
      </c>
      <c r="AU39" s="48">
        <f>ROUND(AS39/AR39,8)</f>
        <v>4.96811632</v>
      </c>
      <c r="AV39" s="22">
        <v>9528</v>
      </c>
      <c r="AW39" s="23">
        <v>45760.36</v>
      </c>
      <c r="AX39" s="40">
        <f>AW39-(AY39*AV39)</f>
        <v>1.1199997970834374E-5</v>
      </c>
      <c r="AY39" s="48">
        <f>ROUND(AW39/AV39,8)</f>
        <v>4.8027246000000003</v>
      </c>
      <c r="AZ39" s="55"/>
      <c r="BA39" s="55"/>
    </row>
    <row r="40" spans="1:65" x14ac:dyDescent="0.55000000000000004">
      <c r="A40" s="21">
        <v>3</v>
      </c>
      <c r="B40" s="36" t="s">
        <v>37</v>
      </c>
      <c r="C40" s="106" t="s">
        <v>39</v>
      </c>
      <c r="D40" s="22">
        <v>3136.8</v>
      </c>
      <c r="E40" s="23">
        <v>14685.28</v>
      </c>
      <c r="F40" s="40">
        <f>E40-(G40*D40)</f>
        <v>1.1656000424409285E-5</v>
      </c>
      <c r="G40" s="48">
        <f>ROUND(E40/D40,8)</f>
        <v>4.6816118299999996</v>
      </c>
      <c r="H40" s="22">
        <v>3088.8</v>
      </c>
      <c r="I40" s="23">
        <v>14465.68</v>
      </c>
      <c r="J40" s="40">
        <f>I40-(K40*H40)</f>
        <v>1.0095998732140288E-5</v>
      </c>
      <c r="K40" s="48">
        <f>ROUND(I40/H40,8)</f>
        <v>4.68326858</v>
      </c>
      <c r="L40" s="22">
        <v>3359.2</v>
      </c>
      <c r="M40" s="23">
        <v>15702.8</v>
      </c>
      <c r="N40" s="40">
        <f>M40-(O40*L40)</f>
        <v>9.0960002125939354E-6</v>
      </c>
      <c r="O40" s="48">
        <f>ROUND(M40/L40,8)</f>
        <v>4.6745653699999998</v>
      </c>
      <c r="P40" s="22">
        <v>1855.2</v>
      </c>
      <c r="Q40" s="23">
        <v>8821.84</v>
      </c>
      <c r="R40" s="40">
        <f>Q40-(S40*P40)</f>
        <v>-8.7919997895369306E-6</v>
      </c>
      <c r="S40" s="48">
        <f>ROUND(Q40/P40,8)</f>
        <v>4.7551962100000003</v>
      </c>
      <c r="T40" s="22">
        <v>1351.2</v>
      </c>
      <c r="U40" s="23">
        <v>6270.2</v>
      </c>
      <c r="V40" s="40">
        <f>U40-(W40*T40)</f>
        <v>3.2239995562122203E-6</v>
      </c>
      <c r="W40" s="48">
        <f>ROUND(U40/T40,8)</f>
        <v>4.6404677300000001</v>
      </c>
      <c r="X40" s="22">
        <v>1436.8</v>
      </c>
      <c r="Y40" s="23">
        <v>6646.25</v>
      </c>
      <c r="Z40" s="40">
        <f>Y40-(AA40*X40)</f>
        <v>9.2799928097520024E-7</v>
      </c>
      <c r="AA40" s="48">
        <f>ROUND(Y40/X40,8)</f>
        <v>4.6257307900000004</v>
      </c>
      <c r="AB40" s="22">
        <v>4145.6000000000004</v>
      </c>
      <c r="AC40" s="23">
        <v>18546.57</v>
      </c>
      <c r="AD40" s="40">
        <f>AC40-(AE40*AB40)</f>
        <v>1.7263999325223267E-5</v>
      </c>
      <c r="AE40" s="48">
        <f>ROUND(AC40/AB40,8)</f>
        <v>4.47379631</v>
      </c>
      <c r="AF40" s="22">
        <v>4555.2</v>
      </c>
      <c r="AG40" s="23">
        <v>20346.04</v>
      </c>
      <c r="AH40" s="40">
        <f>AG40-(AI40*AF40)</f>
        <v>6.4480045693926513E-6</v>
      </c>
      <c r="AI40" s="48">
        <f>ROUND(AG40/AF40,8)</f>
        <v>4.4665525099999996</v>
      </c>
      <c r="AJ40" s="22">
        <v>4450.3999999999996</v>
      </c>
      <c r="AK40" s="23">
        <v>19695.150000000001</v>
      </c>
      <c r="AL40" s="40">
        <f>AK40-(AM40*AJ40)</f>
        <v>-5.9439953474793583E-6</v>
      </c>
      <c r="AM40" s="48">
        <f>ROUND(AK40/AJ40,8)</f>
        <v>4.4254786099999999</v>
      </c>
      <c r="AN40" s="22">
        <v>4344.8</v>
      </c>
      <c r="AO40" s="23">
        <v>19235.73</v>
      </c>
      <c r="AP40" s="40">
        <f>AO40-(AQ40*AV40)</f>
        <v>-718.99340495999786</v>
      </c>
      <c r="AQ40" s="48">
        <f>ROUND(AO40/AN40,8)</f>
        <v>4.4272992999999996</v>
      </c>
      <c r="AR40" s="22">
        <v>2928</v>
      </c>
      <c r="AS40" s="23">
        <v>13072.09</v>
      </c>
      <c r="AT40" s="40">
        <f>AS40-(AU40*AR40)</f>
        <v>5.9200010582571849E-6</v>
      </c>
      <c r="AU40" s="48">
        <f>ROUND(AS40/AR40,8)</f>
        <v>4.4645116099999997</v>
      </c>
      <c r="AV40" s="22">
        <v>4507.2</v>
      </c>
      <c r="AW40" s="23">
        <v>19942.25</v>
      </c>
      <c r="AX40" s="40">
        <f>AW40-(AY40*AV40)</f>
        <v>6.0800084611400962E-7</v>
      </c>
      <c r="AY40" s="48">
        <f>ROUND(AW40/AV40,8)</f>
        <v>4.4245318600000001</v>
      </c>
      <c r="AZ40" s="55"/>
      <c r="BA40" s="55"/>
    </row>
    <row r="41" spans="1:65" x14ac:dyDescent="0.55000000000000004">
      <c r="A41" s="21">
        <v>4</v>
      </c>
      <c r="B41" s="36" t="s">
        <v>40</v>
      </c>
      <c r="C41" s="106" t="s">
        <v>41</v>
      </c>
      <c r="D41" s="22">
        <v>3742.5</v>
      </c>
      <c r="E41" s="23">
        <v>17456.439999999999</v>
      </c>
      <c r="F41" s="40">
        <f>E41-(G41*D41)</f>
        <v>-1.6775004041846842E-5</v>
      </c>
      <c r="G41" s="48">
        <f>ROUND(E41/D41,8)</f>
        <v>4.6643794300000003</v>
      </c>
      <c r="H41" s="22">
        <v>4016</v>
      </c>
      <c r="I41" s="23">
        <v>18707.72</v>
      </c>
      <c r="J41" s="40">
        <f>I41-(K41*H41)</f>
        <v>1.1039999662898481E-5</v>
      </c>
      <c r="K41" s="48">
        <f>ROUND(I41/H41,8)</f>
        <v>4.6582968100000004</v>
      </c>
      <c r="L41" s="22">
        <v>5946</v>
      </c>
      <c r="M41" s="23">
        <v>27537.68</v>
      </c>
      <c r="N41" s="40">
        <f>M41-(O41*L41)</f>
        <v>-1.0539999493630603E-5</v>
      </c>
      <c r="O41" s="48">
        <f>ROUND(M41/L41,8)</f>
        <v>4.6312949899999998</v>
      </c>
      <c r="P41" s="22">
        <v>5132.5</v>
      </c>
      <c r="Q41" s="23">
        <v>23815.82</v>
      </c>
      <c r="R41" s="40">
        <f>Q41-(S41*P41)</f>
        <v>1.8275000911671668E-5</v>
      </c>
      <c r="S41" s="48">
        <f>ROUND(Q41/P41,8)</f>
        <v>4.6401987299999998</v>
      </c>
      <c r="T41" s="22">
        <v>5637.5</v>
      </c>
      <c r="U41" s="23">
        <v>25100.799999999999</v>
      </c>
      <c r="V41" s="40">
        <f>U41-(W41*T41)</f>
        <v>-1.9625003915280104E-5</v>
      </c>
      <c r="W41" s="48">
        <f>ROUND(U41/T41,8)</f>
        <v>4.4524700700000004</v>
      </c>
      <c r="X41" s="22">
        <v>4957.5</v>
      </c>
      <c r="Y41" s="23">
        <v>22113.41</v>
      </c>
      <c r="Z41" s="40">
        <f>Y41-(AA41*X41)</f>
        <v>-2.4100001610349864E-5</v>
      </c>
      <c r="AA41" s="48">
        <f>ROUND(Y41/X41,8)</f>
        <v>4.4605970800000003</v>
      </c>
      <c r="AB41" s="22">
        <v>5343</v>
      </c>
      <c r="AC41" s="23">
        <v>23807</v>
      </c>
      <c r="AD41" s="40">
        <f>AC41-(AE41*AB41)</f>
        <v>-1.2639997294172645E-5</v>
      </c>
      <c r="AE41" s="48">
        <f>ROUND(AC41/AB41,8)</f>
        <v>4.4557364799999997</v>
      </c>
      <c r="AF41" s="22">
        <v>5432.5</v>
      </c>
      <c r="AG41" s="23">
        <v>24200.19</v>
      </c>
      <c r="AH41" s="40">
        <f>AG41-(AI41*AF41)</f>
        <v>-1.9050003174925223E-5</v>
      </c>
      <c r="AI41" s="48">
        <f>ROUND(AG41/AF41,8)</f>
        <v>4.4547059400000002</v>
      </c>
      <c r="AJ41" s="22">
        <v>4742</v>
      </c>
      <c r="AK41" s="23">
        <v>20963.73</v>
      </c>
      <c r="AL41" s="40">
        <f>AK41-(AM41*AJ41)</f>
        <v>-2.2420001187128946E-5</v>
      </c>
      <c r="AM41" s="48">
        <f>ROUND(AK41/AJ41,8)</f>
        <v>4.4208625100000001</v>
      </c>
      <c r="AN41" s="22">
        <v>5298.5</v>
      </c>
      <c r="AO41" s="23">
        <v>23387.72</v>
      </c>
      <c r="AP41" s="40">
        <f>AO41-(AQ41*AV41)</f>
        <v>2884.5663965500025</v>
      </c>
      <c r="AQ41" s="48">
        <f>ROUND(AO41/AN41,8)</f>
        <v>4.4140266099999996</v>
      </c>
      <c r="AR41" s="22">
        <v>4580</v>
      </c>
      <c r="AS41" s="23">
        <v>20258.96</v>
      </c>
      <c r="AT41" s="40">
        <f>AS41-(AU41*AR41)</f>
        <v>8.2000005932059139E-6</v>
      </c>
      <c r="AU41" s="48">
        <f>ROUND(AS41/AR41,8)</f>
        <v>4.4233537099999998</v>
      </c>
      <c r="AV41" s="22">
        <v>4645</v>
      </c>
      <c r="AW41" s="23">
        <v>20541.73</v>
      </c>
      <c r="AX41" s="40">
        <f>AW41-(AY41*AV41)</f>
        <v>-3.2999996619764715E-6</v>
      </c>
      <c r="AY41" s="48">
        <f>ROUND(AW41/AV41,8)</f>
        <v>4.4223315400000001</v>
      </c>
      <c r="AZ41" s="55"/>
      <c r="BA41" s="55"/>
    </row>
    <row r="42" spans="1:65" x14ac:dyDescent="0.55000000000000004">
      <c r="A42" s="21">
        <v>5</v>
      </c>
      <c r="B42" s="36" t="s">
        <v>37</v>
      </c>
      <c r="C42" s="106" t="s">
        <v>47</v>
      </c>
      <c r="D42" s="22">
        <v>109.5</v>
      </c>
      <c r="E42" s="33">
        <v>835.07</v>
      </c>
      <c r="F42" s="40">
        <f>E42-(G42*D42)</f>
        <v>-4.7499997890554368E-7</v>
      </c>
      <c r="G42" s="48">
        <f>ROUND(E42/D42,8)</f>
        <v>7.6262100500000001</v>
      </c>
      <c r="H42" s="22">
        <v>82</v>
      </c>
      <c r="I42" s="33">
        <v>709.26</v>
      </c>
      <c r="J42" s="40">
        <f>I42-(K42*H42)</f>
        <v>-3.9999997625272954E-7</v>
      </c>
      <c r="K42" s="48">
        <f>ROUND(I42/H42,8)</f>
        <v>8.6495122000000002</v>
      </c>
      <c r="L42" s="22">
        <v>39.5</v>
      </c>
      <c r="M42" s="33">
        <v>514.82000000000005</v>
      </c>
      <c r="N42" s="40">
        <f>M42-(O42*L42)</f>
        <v>6.0000047596986406E-8</v>
      </c>
      <c r="O42" s="48">
        <f>ROUND(M42/L42,8)</f>
        <v>13.033417719999999</v>
      </c>
      <c r="P42" s="22">
        <v>64</v>
      </c>
      <c r="Q42" s="33">
        <v>583.44000000000005</v>
      </c>
      <c r="R42" s="40">
        <f>Q42-(S42*P42)</f>
        <v>0</v>
      </c>
      <c r="S42" s="48">
        <f>ROUND(Q42/P42,8)</f>
        <v>9.1162500000000009</v>
      </c>
      <c r="T42" s="22">
        <v>27.59</v>
      </c>
      <c r="U42" s="33">
        <v>454.9</v>
      </c>
      <c r="V42" s="40">
        <f>U42-(W42*T42)</f>
        <v>-1.2800001059076749E-8</v>
      </c>
      <c r="W42" s="48">
        <f>ROUND(U42/T42,8)</f>
        <v>16.48785792</v>
      </c>
      <c r="X42" s="22">
        <v>35</v>
      </c>
      <c r="Y42" s="33">
        <v>487.87</v>
      </c>
      <c r="Z42" s="40">
        <f>Y42-(AA42*X42)</f>
        <v>-1.0000002248489182E-7</v>
      </c>
      <c r="AA42" s="48">
        <f>ROUND(Y42/X42,8)</f>
        <v>13.93914286</v>
      </c>
      <c r="AB42" s="22">
        <v>222.5</v>
      </c>
      <c r="AC42" s="33">
        <v>1311.58</v>
      </c>
      <c r="AD42" s="40">
        <f>AC42-(AE42*AB42)</f>
        <v>6.7499991018848959E-7</v>
      </c>
      <c r="AE42" s="48">
        <f>ROUND(AC42/AB42,8)</f>
        <v>5.8947415699999999</v>
      </c>
      <c r="AF42" s="22">
        <v>693.5</v>
      </c>
      <c r="AG42" s="33">
        <v>3380.78</v>
      </c>
      <c r="AH42" s="40">
        <f>AG42-(AI42*AF42)</f>
        <v>-2.5899994398059789E-6</v>
      </c>
      <c r="AI42" s="48">
        <f>ROUND(AG42/AF42,8)</f>
        <v>4.8749531399999997</v>
      </c>
      <c r="AJ42" s="22">
        <v>521.5</v>
      </c>
      <c r="AK42" s="33">
        <v>2602.83</v>
      </c>
      <c r="AL42" s="40">
        <f>AK42-(AM42*AJ42)</f>
        <v>1.2099999366910197E-6</v>
      </c>
      <c r="AM42" s="48">
        <f>ROUND(AK42/AJ42,8)</f>
        <v>4.9910450600000003</v>
      </c>
      <c r="AN42" s="22">
        <v>480</v>
      </c>
      <c r="AO42" s="33">
        <v>2422.3000000000002</v>
      </c>
      <c r="AP42" s="40">
        <f>AO42-(AQ42*AV42)</f>
        <v>1544.2162505800002</v>
      </c>
      <c r="AQ42" s="48">
        <f>ROUND(AO42/AN42,8)</f>
        <v>5.0464583300000001</v>
      </c>
      <c r="AR42" s="22">
        <v>202.5</v>
      </c>
      <c r="AS42" s="23">
        <v>1215.04</v>
      </c>
      <c r="AT42" s="40">
        <f>AS42-(AU42*AR42)</f>
        <v>1.749999682942871E-7</v>
      </c>
      <c r="AU42" s="48">
        <f>ROUND(AS42/AR42,8)</f>
        <v>6.0001975300000003</v>
      </c>
      <c r="AV42" s="22">
        <v>174</v>
      </c>
      <c r="AW42" s="23">
        <v>1091.06</v>
      </c>
      <c r="AX42" s="40">
        <f>AW42-(AY42*AV42)</f>
        <v>1.9999788491986692E-8</v>
      </c>
      <c r="AY42" s="48">
        <f>ROUND(AW42/AV42,8)</f>
        <v>6.2704597700000004</v>
      </c>
      <c r="AZ42" s="55"/>
      <c r="BA42" s="55"/>
    </row>
    <row r="43" spans="1:65" x14ac:dyDescent="0.55000000000000004">
      <c r="A43" s="24" t="s">
        <v>5</v>
      </c>
      <c r="B43" s="25"/>
      <c r="C43" s="108"/>
      <c r="D43" s="30">
        <f>SUM(D38:D42)</f>
        <v>23185.29</v>
      </c>
      <c r="E43" s="31">
        <f>SUM(E38:E42)</f>
        <v>113567.71000000002</v>
      </c>
      <c r="F43" s="49"/>
      <c r="G43" s="49" t="s">
        <v>42</v>
      </c>
      <c r="H43" s="30">
        <f>SUM(H38:H42)</f>
        <v>22792.94</v>
      </c>
      <c r="I43" s="31">
        <f>SUM(I38:I42)</f>
        <v>113410.39999999998</v>
      </c>
      <c r="J43" s="49"/>
      <c r="K43" s="49" t="s">
        <v>42</v>
      </c>
      <c r="L43" s="30">
        <f>SUM(L38:L42)</f>
        <v>30884.41</v>
      </c>
      <c r="M43" s="31">
        <f>SUM(M38:M42)</f>
        <v>154274.63</v>
      </c>
      <c r="N43" s="49"/>
      <c r="O43" s="49" t="s">
        <v>42</v>
      </c>
      <c r="P43" s="30">
        <f>SUM(P38:P42)</f>
        <v>25711.37</v>
      </c>
      <c r="Q43" s="31">
        <f>SUM(Q38:Q42)</f>
        <v>125168.59</v>
      </c>
      <c r="R43" s="49"/>
      <c r="S43" s="49" t="s">
        <v>42</v>
      </c>
      <c r="T43" s="30">
        <f>SUM(AB38:AB42)</f>
        <v>33578.479999999996</v>
      </c>
      <c r="U43" s="31">
        <f>SUM(U38:U42)</f>
        <v>135076.6</v>
      </c>
      <c r="V43" s="49"/>
      <c r="W43" s="49" t="s">
        <v>42</v>
      </c>
      <c r="X43" s="30">
        <f>SUM(X38:X42)</f>
        <v>25986.32</v>
      </c>
      <c r="Y43" s="31">
        <f>SUM(Y38:Y42)</f>
        <v>130718.26</v>
      </c>
      <c r="Z43" s="49"/>
      <c r="AA43" s="49" t="s">
        <v>42</v>
      </c>
      <c r="AB43" s="30">
        <f>SUM(AB38:AB42)</f>
        <v>33578.479999999996</v>
      </c>
      <c r="AC43" s="31">
        <f>SUM(AC38:AC42)</f>
        <v>159317.13999999998</v>
      </c>
      <c r="AD43" s="49"/>
      <c r="AE43" s="49" t="s">
        <v>42</v>
      </c>
      <c r="AF43" s="30">
        <f>SUM(AF38:AF42)</f>
        <v>33075.600000000006</v>
      </c>
      <c r="AG43" s="31">
        <f>SUM(AG38:AG42)</f>
        <v>162834.59</v>
      </c>
      <c r="AH43" s="49"/>
      <c r="AI43" s="49" t="s">
        <v>42</v>
      </c>
      <c r="AJ43" s="30">
        <f>SUM(AJ38:AJ42)</f>
        <v>30322.760000000002</v>
      </c>
      <c r="AK43" s="31">
        <f>SUM(AK38:AK42)</f>
        <v>147224.35999999999</v>
      </c>
      <c r="AL43" s="49"/>
      <c r="AM43" s="49" t="s">
        <v>42</v>
      </c>
      <c r="AN43" s="30">
        <f>SUM(AN38:AN42)</f>
        <v>29375.53</v>
      </c>
      <c r="AO43" s="31">
        <f>SUM(AO38:AO42)</f>
        <v>138270.5</v>
      </c>
      <c r="AP43" s="49"/>
      <c r="AQ43" s="49" t="s">
        <v>42</v>
      </c>
      <c r="AR43" s="30">
        <f>SUM(AR38:AR42)</f>
        <v>25545.29</v>
      </c>
      <c r="AS43" s="31">
        <f>SUM(AS38:AS42)</f>
        <v>121685.64</v>
      </c>
      <c r="AT43" s="49"/>
      <c r="AU43" s="49" t="s">
        <v>42</v>
      </c>
      <c r="AV43" s="30">
        <f>SUM(AV38:AV42)</f>
        <v>28177.820000000003</v>
      </c>
      <c r="AW43" s="31">
        <f>SUM(AW38:AW42)</f>
        <v>130765.27999999998</v>
      </c>
      <c r="AX43" s="49"/>
      <c r="AY43" s="49" t="s">
        <v>42</v>
      </c>
      <c r="AZ43" s="32">
        <f>AV43+AR43+AV43+AJ43+AF43+AB43+X43+AB43+P43+L43+H43+D43</f>
        <v>341016.57999999996</v>
      </c>
      <c r="BA43" s="32">
        <f>AW43+AS43+AO43+AK43+AG43+AC43+Y43+U43+Q43+M43+I43+E43</f>
        <v>1632313.7000000002</v>
      </c>
      <c r="BB43" s="142">
        <f>AJ43+AF43+AB43+X43+AB43+P43+L43+H43+D43</f>
        <v>259115.65000000002</v>
      </c>
      <c r="BC43" s="143">
        <f>AK43+AG43+AC43+Y43+U43+Q43+M43+I43+E43</f>
        <v>1241592.2799999998</v>
      </c>
      <c r="BD43" s="142">
        <f>AV43+AR43+AV43</f>
        <v>81900.930000000008</v>
      </c>
      <c r="BE43" s="144">
        <f>AW43+AS43+AO43</f>
        <v>390721.42</v>
      </c>
      <c r="BF43" s="80">
        <f>(BD43+BB43)-AZ43</f>
        <v>0</v>
      </c>
      <c r="BG43" s="80">
        <f>(BE43+BC43)-BA43</f>
        <v>0</v>
      </c>
      <c r="BM43" s="147">
        <f>AB43/AB45*100</f>
        <v>2.5376325535649666</v>
      </c>
    </row>
    <row r="44" spans="1:65" x14ac:dyDescent="0.55000000000000004">
      <c r="A44" s="45"/>
      <c r="C44" s="109"/>
      <c r="D44" s="114"/>
      <c r="E44" s="100"/>
      <c r="F44" s="100"/>
      <c r="G44" s="109"/>
      <c r="H44" s="114"/>
      <c r="I44" s="100"/>
      <c r="J44" s="100"/>
      <c r="K44" s="109"/>
      <c r="L44" s="114"/>
      <c r="M44" s="100"/>
      <c r="N44" s="100"/>
      <c r="O44" s="109"/>
      <c r="P44" s="114"/>
      <c r="Q44" s="100"/>
      <c r="R44" s="100"/>
      <c r="S44" s="109"/>
      <c r="T44" s="114"/>
      <c r="U44" s="100"/>
      <c r="V44" s="100"/>
      <c r="W44" s="109"/>
      <c r="X44" s="114"/>
      <c r="Y44" s="100"/>
      <c r="Z44" s="100"/>
      <c r="AA44" s="109"/>
      <c r="AB44" s="114"/>
      <c r="AC44" s="100"/>
      <c r="AD44" s="100"/>
      <c r="AE44" s="109"/>
      <c r="AF44" s="114"/>
      <c r="AG44" s="100"/>
      <c r="AH44" s="100"/>
      <c r="AI44" s="109"/>
      <c r="AJ44" s="114"/>
      <c r="AK44" s="100"/>
      <c r="AL44" s="100"/>
      <c r="AM44" s="109"/>
      <c r="AN44" s="114"/>
      <c r="AO44" s="100"/>
      <c r="AP44" s="100"/>
      <c r="AQ44" s="109"/>
      <c r="AR44" s="114"/>
      <c r="AS44" s="100"/>
      <c r="AT44" s="100"/>
      <c r="AU44" s="109"/>
      <c r="AV44" s="114"/>
      <c r="AX44" s="100"/>
      <c r="AY44" s="109"/>
      <c r="AZ44" s="55"/>
      <c r="BA44" s="55"/>
    </row>
    <row r="45" spans="1:65" x14ac:dyDescent="0.55000000000000004">
      <c r="A45" s="24" t="s">
        <v>45</v>
      </c>
      <c r="B45" s="25"/>
      <c r="C45" s="108"/>
      <c r="D45" s="30">
        <f>D43+D36+D31+D27+D25+D21+D17+D11+D9+D7+D5</f>
        <v>830547.71</v>
      </c>
      <c r="E45" s="40">
        <f>E43+E36+E31+E27+E25+E21+E17+E11+E9+E7+E5</f>
        <v>3556196.2199999997</v>
      </c>
      <c r="F45" s="40"/>
      <c r="G45" s="49" t="s">
        <v>42</v>
      </c>
      <c r="H45" s="30">
        <f>H43+H36+H31+H27+H25+H21+H17+H11+H9+H7+H5</f>
        <v>948812.9</v>
      </c>
      <c r="I45" s="40">
        <f>I43+I36+I31+I27+I25+I21+I17+I11+I9+I7+I5</f>
        <v>4181304.95</v>
      </c>
      <c r="J45" s="40"/>
      <c r="K45" s="49" t="s">
        <v>42</v>
      </c>
      <c r="L45" s="30">
        <f>L43+L36+L31+L27+L25+L21+L17+L11+L9+L7+L5</f>
        <v>1151352.24</v>
      </c>
      <c r="M45" s="40">
        <f>M43+M36+M31+M27+M25+M21+M17+M11+M9+M7+M5</f>
        <v>5053411.8900000006</v>
      </c>
      <c r="N45" s="40"/>
      <c r="O45" s="49" t="s">
        <v>42</v>
      </c>
      <c r="P45" s="30">
        <f>P43+P36+P31+P27+P25+P21+P17+P11+P9+P7+P5</f>
        <v>965715.64</v>
      </c>
      <c r="Q45" s="40">
        <f>Q43+Q36+Q31+Q27+Q25+Q21+Q17+Q11+Q9+Q7+Q5</f>
        <v>4292919.3</v>
      </c>
      <c r="R45" s="40"/>
      <c r="S45" s="49" t="s">
        <v>42</v>
      </c>
      <c r="T45" s="30">
        <f>T43+T36+T31+T27+T25+T21+T17+T11+T9+T7+T5</f>
        <v>955305.14</v>
      </c>
      <c r="U45" s="40">
        <f>U43+U36+U31+U27+U25+U21+U17+U11+U9+U7+U5</f>
        <v>3923401.1300000004</v>
      </c>
      <c r="V45" s="40"/>
      <c r="W45" s="49" t="s">
        <v>42</v>
      </c>
      <c r="X45" s="30">
        <f>X43+X36+X31+X27+X25+X21+X17+X11+X9+X7+X5</f>
        <v>1123585.3400000001</v>
      </c>
      <c r="Y45" s="40">
        <f>Y43+Y36+Y31+Y27+Y25+Y21+Y17+Y11+Y9+Y7+Y5</f>
        <v>4777621.92</v>
      </c>
      <c r="Z45" s="40"/>
      <c r="AA45" s="49" t="s">
        <v>42</v>
      </c>
      <c r="AB45" s="30">
        <f>AB43+AB36+AB31+AB27+AB25+AB21+AB17+AB11+AB9+AB7+AB5</f>
        <v>1323220.73</v>
      </c>
      <c r="AC45" s="40">
        <f>AC43+AC36+AC31+AC27+AC25+AC21+AC17+AC11+AC9+AC7+AC5</f>
        <v>5626256.2700000005</v>
      </c>
      <c r="AD45" s="40"/>
      <c r="AE45" s="49" t="s">
        <v>42</v>
      </c>
      <c r="AF45" s="30">
        <f>AF43+AF36+AF31+AF27+AF25+AF21+AF17+AF11+AF9+AF7+AF5</f>
        <v>1313367.32</v>
      </c>
      <c r="AG45" s="40">
        <f>AG43+AG36+AG31+AG27+AG25+AG21+AG17+AG11+AG9+AG7+AG5</f>
        <v>5531068.6299999999</v>
      </c>
      <c r="AH45" s="40"/>
      <c r="AI45" s="49" t="s">
        <v>42</v>
      </c>
      <c r="AJ45" s="30">
        <f>AJ43+AJ36+AJ31+AJ27+AJ25+AJ21+AJ17+AJ11+AJ9+AJ7+AJ5</f>
        <v>1347607.72</v>
      </c>
      <c r="AK45" s="40">
        <f>AK43+AK36+AK31+AK27+AK25+AK21+AK17+AK11+AK9+AK7+AK5</f>
        <v>5705779.1500000004</v>
      </c>
      <c r="AL45" s="40"/>
      <c r="AM45" s="49" t="s">
        <v>42</v>
      </c>
      <c r="AN45" s="30">
        <f>AN43+AN36+AN31+AN27+AN25+AN21+AN17+AN11+AN9+AN7+AN5</f>
        <v>1180133.51</v>
      </c>
      <c r="AO45" s="40">
        <f>AO43+AO36+AO31+AO27+AO25+AO21+AO17+AO11+AO9+AO7+AO5</f>
        <v>4944585.5999999996</v>
      </c>
      <c r="AP45" s="40"/>
      <c r="AQ45" s="49" t="s">
        <v>42</v>
      </c>
      <c r="AR45" s="30">
        <f>AR43+AR36+AR31+AR27+AR25+AR21+AR17+AR11+AR9+AR7+AR5</f>
        <v>887218.04999999993</v>
      </c>
      <c r="AS45" s="40">
        <f>AS43+AS36+AS31+AS27+AS25+AS21+AS17+AS11+AS9+AS7+AS5</f>
        <v>3620618.4</v>
      </c>
      <c r="AT45" s="40"/>
      <c r="AU45" s="49" t="s">
        <v>42</v>
      </c>
      <c r="AV45" s="30">
        <f>AV43+AV36+AV31+AV27+AV25+AV21+AV17+AV11+AV9+AV7+AV5</f>
        <v>868106.06</v>
      </c>
      <c r="AW45" s="40">
        <f>AW43+AW36+AW31+AW27+AW25+AW21+AW17+AW11+AW9+AW7+AW5</f>
        <v>3519030.01</v>
      </c>
      <c r="AX45" s="40"/>
      <c r="AY45" s="49" t="s">
        <v>42</v>
      </c>
      <c r="AZ45" s="32">
        <f>AV45+AR45+AV45+AJ45+AF45+AB45+X45+AB45+P45+L45+H45+D45</f>
        <v>12950860.5</v>
      </c>
      <c r="BA45" s="32">
        <f>AW45+AS45+AO45+AK45+AG45+AC45+Y45+U45+Q45+M45+I45+E45</f>
        <v>54732193.469999999</v>
      </c>
      <c r="BB45" s="142">
        <f>AJ45+AF45+AB45+X45+AB45+P45+L45+H45+D45</f>
        <v>10327430.329999998</v>
      </c>
      <c r="BC45" s="143">
        <f>AK45+AG45+AC45+Y45+U45+Q45+M45+I45+E45</f>
        <v>42647959.460000001</v>
      </c>
      <c r="BD45" s="142">
        <f>AV45+AR45+AV45</f>
        <v>2623430.17</v>
      </c>
      <c r="BE45" s="144">
        <f>AW45+AS45+AO45</f>
        <v>12084234.01</v>
      </c>
      <c r="BF45" s="80">
        <f>(BD45+BB45)-AZ45</f>
        <v>0</v>
      </c>
      <c r="BG45" s="80">
        <f>(BE45+BC45)-BA45</f>
        <v>0</v>
      </c>
      <c r="BM45" s="89">
        <f>SUM(BM31:BM44)</f>
        <v>2.5376325535649666</v>
      </c>
    </row>
    <row r="46" spans="1:65" x14ac:dyDescent="0.55000000000000004">
      <c r="C46" s="110"/>
      <c r="D46" s="115"/>
      <c r="E46" s="110"/>
      <c r="F46" s="110"/>
      <c r="G46" s="110"/>
      <c r="H46" s="115"/>
      <c r="I46" s="110"/>
      <c r="J46" s="110"/>
      <c r="K46" s="110"/>
      <c r="L46" s="115"/>
      <c r="M46" s="110"/>
      <c r="N46" s="110"/>
      <c r="O46" s="110"/>
      <c r="P46" s="115"/>
      <c r="Q46" s="110"/>
      <c r="R46" s="110"/>
      <c r="S46" s="110"/>
      <c r="T46" s="115"/>
      <c r="U46" s="110"/>
      <c r="V46" s="110"/>
      <c r="W46" s="110"/>
      <c r="X46" s="115"/>
      <c r="Y46" s="110"/>
      <c r="Z46" s="110"/>
      <c r="AA46" s="110"/>
      <c r="AB46" s="115"/>
      <c r="AC46" s="110"/>
      <c r="AD46" s="110"/>
      <c r="AE46" s="110"/>
      <c r="AF46" s="150"/>
      <c r="AG46" s="151"/>
      <c r="AH46" s="110"/>
      <c r="AI46" s="110"/>
      <c r="AJ46" s="115"/>
      <c r="AK46" s="110"/>
      <c r="AL46" s="110"/>
      <c r="AM46" s="110"/>
      <c r="AN46" s="115"/>
      <c r="AO46" s="110"/>
      <c r="AP46" s="110"/>
      <c r="AQ46" s="110"/>
      <c r="AR46" s="115"/>
      <c r="AS46" s="110"/>
      <c r="AT46" s="110"/>
      <c r="AU46" s="110"/>
      <c r="AV46" s="115"/>
      <c r="AW46" s="2"/>
      <c r="AX46" s="110"/>
      <c r="AY46" s="110"/>
      <c r="AZ46" s="55"/>
      <c r="BA46" s="55"/>
    </row>
    <row r="47" spans="1:65" x14ac:dyDescent="0.55000000000000004">
      <c r="B47" s="141"/>
      <c r="C47" s="111"/>
      <c r="E47" s="111"/>
      <c r="F47" s="111"/>
      <c r="G47" s="111"/>
      <c r="I47" s="111"/>
      <c r="J47" s="111"/>
      <c r="K47" s="111"/>
      <c r="M47" s="111"/>
      <c r="N47" s="111"/>
      <c r="O47" s="111"/>
      <c r="P47" s="5"/>
      <c r="Q47" s="111"/>
      <c r="R47" s="111"/>
      <c r="S47" s="111"/>
      <c r="T47" s="5"/>
      <c r="U47" s="111"/>
      <c r="V47" s="111"/>
      <c r="W47" s="111"/>
      <c r="Z47" s="111"/>
      <c r="AA47" s="111"/>
      <c r="AC47" s="111"/>
      <c r="AD47" s="111"/>
      <c r="AE47" s="111"/>
      <c r="AF47" s="8"/>
      <c r="AG47" s="151"/>
      <c r="AH47" s="111"/>
      <c r="AI47" s="111"/>
      <c r="AK47" s="111"/>
      <c r="AL47" s="111"/>
      <c r="AM47" s="111"/>
      <c r="AP47" s="111"/>
      <c r="AQ47" s="111"/>
      <c r="AT47" s="111"/>
      <c r="AU47" s="111"/>
      <c r="AX47" s="111"/>
      <c r="AY47" s="111"/>
      <c r="AZ47" s="55"/>
      <c r="BA47" s="55"/>
    </row>
    <row r="48" spans="1:65" x14ac:dyDescent="0.55000000000000004">
      <c r="B48" s="141"/>
      <c r="C48" s="111"/>
      <c r="E48" s="111"/>
      <c r="F48" s="111"/>
      <c r="G48" s="111"/>
      <c r="I48" s="111"/>
      <c r="J48" s="111"/>
      <c r="K48" s="111"/>
      <c r="M48" s="111"/>
      <c r="N48" s="111"/>
      <c r="O48" s="111"/>
      <c r="P48" s="5"/>
      <c r="Q48" s="111"/>
      <c r="R48" s="111"/>
      <c r="S48" s="111"/>
      <c r="T48" s="5"/>
      <c r="U48" s="111"/>
      <c r="V48" s="111"/>
      <c r="W48" s="111"/>
      <c r="Z48" s="111"/>
      <c r="AA48" s="111"/>
      <c r="AC48" s="111"/>
      <c r="AD48" s="111"/>
      <c r="AE48" s="111"/>
      <c r="AF48" s="8"/>
      <c r="AG48" s="151"/>
      <c r="AH48" s="111"/>
      <c r="AI48" s="111"/>
      <c r="AK48" s="111"/>
      <c r="AL48" s="111"/>
      <c r="AM48" s="111"/>
      <c r="AP48" s="111"/>
      <c r="AQ48" s="111"/>
      <c r="AT48" s="111"/>
      <c r="AU48" s="111"/>
      <c r="AX48" s="111"/>
      <c r="AY48" s="111"/>
      <c r="AZ48" s="55"/>
      <c r="BA48" s="55"/>
    </row>
    <row r="49" spans="1:60" x14ac:dyDescent="0.55000000000000004">
      <c r="B49" s="141"/>
      <c r="C49" s="111"/>
      <c r="E49" s="111"/>
      <c r="F49" s="111"/>
      <c r="G49" s="111"/>
      <c r="I49" s="111"/>
      <c r="J49" s="111"/>
      <c r="K49" s="111"/>
      <c r="M49" s="111"/>
      <c r="N49" s="111"/>
      <c r="O49" s="111"/>
      <c r="P49" s="5"/>
      <c r="Q49" s="111"/>
      <c r="R49" s="111"/>
      <c r="S49" s="111"/>
      <c r="T49" s="5"/>
      <c r="U49" s="111"/>
      <c r="V49" s="111"/>
      <c r="W49" s="111"/>
      <c r="Z49" s="111"/>
      <c r="AA49" s="111"/>
      <c r="AC49" s="111"/>
      <c r="AD49" s="111"/>
      <c r="AE49" s="111"/>
      <c r="AF49" s="8"/>
      <c r="AG49" s="152"/>
      <c r="AH49" s="111"/>
      <c r="AI49" s="111"/>
      <c r="AK49" s="111"/>
      <c r="AL49" s="111"/>
      <c r="AM49" s="111"/>
      <c r="AP49" s="111"/>
      <c r="AQ49" s="111"/>
      <c r="AT49" s="111"/>
      <c r="AU49" s="111"/>
      <c r="AX49" s="111"/>
      <c r="AY49" s="111"/>
      <c r="AZ49" s="55"/>
      <c r="BA49" s="55"/>
    </row>
    <row r="50" spans="1:60" x14ac:dyDescent="0.55000000000000004">
      <c r="B50" s="141"/>
      <c r="C50" s="111"/>
      <c r="E50" s="111"/>
      <c r="F50" s="111"/>
      <c r="G50" s="111"/>
      <c r="I50" s="111"/>
      <c r="J50" s="111"/>
      <c r="K50" s="111"/>
      <c r="M50" s="111"/>
      <c r="N50" s="111"/>
      <c r="O50" s="111"/>
      <c r="P50" s="5"/>
      <c r="Q50" s="111"/>
      <c r="R50" s="111"/>
      <c r="S50" s="111"/>
      <c r="T50" s="5"/>
      <c r="U50" s="111"/>
      <c r="V50" s="111"/>
      <c r="W50" s="111"/>
      <c r="Z50" s="111"/>
      <c r="AA50" s="111"/>
      <c r="AC50" s="111"/>
      <c r="AD50" s="111"/>
      <c r="AE50" s="111"/>
      <c r="AG50" s="111"/>
      <c r="AH50" s="111"/>
      <c r="AI50" s="111"/>
      <c r="AK50" s="111"/>
      <c r="AL50" s="111"/>
      <c r="AM50" s="111"/>
      <c r="AP50" s="111"/>
      <c r="AQ50" s="111"/>
      <c r="AT50" s="111"/>
      <c r="AU50" s="111"/>
      <c r="AX50" s="111"/>
      <c r="AY50" s="111"/>
      <c r="AZ50" s="55"/>
      <c r="BA50" s="55"/>
    </row>
    <row r="51" spans="1:60" x14ac:dyDescent="0.55000000000000004">
      <c r="B51" s="141"/>
      <c r="C51" s="111"/>
      <c r="E51" s="111"/>
      <c r="F51" s="111"/>
      <c r="G51" s="111"/>
      <c r="I51" s="111"/>
      <c r="J51" s="111"/>
      <c r="K51" s="111"/>
      <c r="M51" s="111"/>
      <c r="N51" s="111"/>
      <c r="O51" s="111"/>
      <c r="P51" s="5"/>
      <c r="Q51" s="111"/>
      <c r="R51" s="111"/>
      <c r="S51" s="111"/>
      <c r="T51" s="5"/>
      <c r="U51" s="111"/>
      <c r="V51" s="111"/>
      <c r="W51" s="111"/>
      <c r="Z51" s="111"/>
      <c r="AA51" s="111"/>
      <c r="AC51" s="111"/>
      <c r="AD51" s="111"/>
      <c r="AE51" s="111"/>
      <c r="AG51" s="111"/>
      <c r="AH51" s="111"/>
      <c r="AI51" s="111"/>
      <c r="AK51" s="111"/>
      <c r="AL51" s="111"/>
      <c r="AM51" s="111"/>
      <c r="AP51" s="111"/>
      <c r="AQ51" s="111"/>
      <c r="AT51" s="111"/>
      <c r="AU51" s="111"/>
      <c r="AX51" s="111"/>
      <c r="AY51" s="111"/>
      <c r="AZ51" s="55"/>
      <c r="BA51" s="55"/>
    </row>
    <row r="52" spans="1:60" ht="31.5" customHeight="1" x14ac:dyDescent="0.6">
      <c r="A52" s="1" t="s">
        <v>84</v>
      </c>
      <c r="E52" s="44"/>
      <c r="F52" s="44"/>
      <c r="I52" s="44"/>
      <c r="J52" s="44"/>
      <c r="M52" s="44"/>
      <c r="N52" s="44"/>
      <c r="P52" s="5"/>
      <c r="Q52" s="44"/>
      <c r="R52" s="44"/>
      <c r="T52" s="5"/>
      <c r="U52" s="44"/>
      <c r="V52" s="44"/>
      <c r="Y52" s="44"/>
      <c r="Z52" s="44"/>
      <c r="AC52" s="44"/>
      <c r="AD52" s="44"/>
      <c r="AG52" s="44"/>
      <c r="AH52" s="44"/>
      <c r="AK52" s="44"/>
      <c r="AL52" s="44"/>
      <c r="AO52" s="44"/>
      <c r="AP52" s="44"/>
      <c r="AT52" s="44"/>
      <c r="AX52" s="44"/>
    </row>
    <row r="53" spans="1:60" s="111" customFormat="1" x14ac:dyDescent="0.55000000000000004">
      <c r="A53" s="116" t="s">
        <v>0</v>
      </c>
      <c r="B53" s="117" t="s">
        <v>1</v>
      </c>
      <c r="C53" s="101" t="s">
        <v>2</v>
      </c>
      <c r="D53" s="41" t="s">
        <v>93</v>
      </c>
      <c r="E53" s="12"/>
      <c r="F53" s="43"/>
      <c r="G53" s="47"/>
      <c r="H53" s="11" t="s">
        <v>94</v>
      </c>
      <c r="I53" s="12"/>
      <c r="J53" s="43"/>
      <c r="K53" s="47"/>
      <c r="L53" s="11" t="s">
        <v>95</v>
      </c>
      <c r="M53" s="12"/>
      <c r="N53" s="43"/>
      <c r="O53" s="47"/>
      <c r="P53" s="14" t="s">
        <v>96</v>
      </c>
      <c r="Q53" s="13"/>
      <c r="R53" s="43"/>
      <c r="S53" s="47"/>
      <c r="T53" s="14" t="s">
        <v>97</v>
      </c>
      <c r="U53" s="13"/>
      <c r="V53" s="43"/>
      <c r="W53" s="47"/>
      <c r="X53" s="11" t="s">
        <v>98</v>
      </c>
      <c r="Y53" s="12"/>
      <c r="Z53" s="43"/>
      <c r="AA53" s="47"/>
      <c r="AB53" s="11" t="s">
        <v>99</v>
      </c>
      <c r="AC53" s="12"/>
      <c r="AD53" s="43"/>
      <c r="AE53" s="47"/>
      <c r="AF53" s="11" t="s">
        <v>100</v>
      </c>
      <c r="AG53" s="12"/>
      <c r="AH53" s="43"/>
      <c r="AI53" s="47"/>
      <c r="AJ53" s="11" t="s">
        <v>101</v>
      </c>
      <c r="AK53" s="12"/>
      <c r="AL53" s="43"/>
      <c r="AM53" s="47"/>
      <c r="AN53" s="11" t="s">
        <v>102</v>
      </c>
      <c r="AO53" s="12"/>
      <c r="AP53" s="43"/>
      <c r="AQ53" s="47"/>
      <c r="AR53" s="11" t="s">
        <v>103</v>
      </c>
      <c r="AS53" s="12"/>
      <c r="AT53" s="43"/>
      <c r="AU53" s="47"/>
      <c r="AV53" s="11" t="s">
        <v>104</v>
      </c>
      <c r="AW53" s="12"/>
      <c r="AX53" s="43"/>
      <c r="AY53" s="47"/>
      <c r="AZ53" s="51" t="s">
        <v>51</v>
      </c>
      <c r="BA53" s="52"/>
      <c r="BB53" s="51" t="s">
        <v>105</v>
      </c>
      <c r="BC53" s="52"/>
      <c r="BD53" s="51" t="s">
        <v>106</v>
      </c>
      <c r="BE53" s="52"/>
      <c r="BF53" s="51" t="s">
        <v>44</v>
      </c>
      <c r="BG53" s="52"/>
    </row>
    <row r="54" spans="1:60" x14ac:dyDescent="0.55000000000000004">
      <c r="A54" s="15"/>
      <c r="B54" s="16"/>
      <c r="C54" s="102" t="s">
        <v>17</v>
      </c>
      <c r="D54" s="42" t="s">
        <v>3</v>
      </c>
      <c r="E54" s="18" t="s">
        <v>4</v>
      </c>
      <c r="F54" s="58" t="s">
        <v>44</v>
      </c>
      <c r="G54" s="59" t="s">
        <v>43</v>
      </c>
      <c r="H54" s="42" t="s">
        <v>3</v>
      </c>
      <c r="I54" s="18" t="s">
        <v>4</v>
      </c>
      <c r="J54" s="58" t="s">
        <v>44</v>
      </c>
      <c r="K54" s="59" t="s">
        <v>43</v>
      </c>
      <c r="L54" s="42" t="s">
        <v>3</v>
      </c>
      <c r="M54" s="18" t="s">
        <v>4</v>
      </c>
      <c r="N54" s="58" t="s">
        <v>44</v>
      </c>
      <c r="O54" s="59" t="s">
        <v>43</v>
      </c>
      <c r="P54" s="42" t="s">
        <v>3</v>
      </c>
      <c r="Q54" s="18" t="s">
        <v>4</v>
      </c>
      <c r="R54" s="58" t="s">
        <v>44</v>
      </c>
      <c r="S54" s="59" t="s">
        <v>43</v>
      </c>
      <c r="T54" s="42" t="s">
        <v>3</v>
      </c>
      <c r="U54" s="18" t="s">
        <v>4</v>
      </c>
      <c r="V54" s="58" t="s">
        <v>44</v>
      </c>
      <c r="W54" s="59" t="s">
        <v>43</v>
      </c>
      <c r="X54" s="42" t="s">
        <v>3</v>
      </c>
      <c r="Y54" s="18" t="s">
        <v>4</v>
      </c>
      <c r="Z54" s="58" t="s">
        <v>44</v>
      </c>
      <c r="AA54" s="59" t="s">
        <v>43</v>
      </c>
      <c r="AB54" s="42" t="s">
        <v>3</v>
      </c>
      <c r="AC54" s="18" t="s">
        <v>4</v>
      </c>
      <c r="AD54" s="58" t="s">
        <v>44</v>
      </c>
      <c r="AE54" s="59" t="s">
        <v>43</v>
      </c>
      <c r="AF54" s="42" t="s">
        <v>3</v>
      </c>
      <c r="AG54" s="18" t="s">
        <v>4</v>
      </c>
      <c r="AH54" s="58" t="s">
        <v>44</v>
      </c>
      <c r="AI54" s="59" t="s">
        <v>43</v>
      </c>
      <c r="AJ54" s="42" t="s">
        <v>3</v>
      </c>
      <c r="AK54" s="18" t="s">
        <v>4</v>
      </c>
      <c r="AL54" s="58" t="s">
        <v>44</v>
      </c>
      <c r="AM54" s="59" t="s">
        <v>43</v>
      </c>
      <c r="AN54" s="42" t="s">
        <v>3</v>
      </c>
      <c r="AO54" s="18" t="s">
        <v>4</v>
      </c>
      <c r="AP54" s="58" t="s">
        <v>44</v>
      </c>
      <c r="AQ54" s="59" t="s">
        <v>43</v>
      </c>
      <c r="AR54" s="17" t="s">
        <v>3</v>
      </c>
      <c r="AS54" s="18" t="s">
        <v>4</v>
      </c>
      <c r="AT54" s="58" t="s">
        <v>44</v>
      </c>
      <c r="AU54" s="59" t="s">
        <v>43</v>
      </c>
      <c r="AV54" s="17" t="s">
        <v>3</v>
      </c>
      <c r="AW54" s="18" t="s">
        <v>4</v>
      </c>
      <c r="AX54" s="58" t="s">
        <v>44</v>
      </c>
      <c r="AY54" s="59" t="s">
        <v>43</v>
      </c>
      <c r="AZ54" s="60" t="s">
        <v>3</v>
      </c>
      <c r="BA54" s="18" t="s">
        <v>4</v>
      </c>
      <c r="BB54" s="50" t="s">
        <v>3</v>
      </c>
      <c r="BC54" s="18" t="s">
        <v>4</v>
      </c>
      <c r="BD54" s="50" t="s">
        <v>3</v>
      </c>
      <c r="BE54" s="18" t="s">
        <v>4</v>
      </c>
      <c r="BF54" s="50" t="s">
        <v>3</v>
      </c>
      <c r="BG54" s="18" t="s">
        <v>4</v>
      </c>
    </row>
    <row r="55" spans="1:60" x14ac:dyDescent="0.55000000000000004">
      <c r="A55" s="90" t="s">
        <v>79</v>
      </c>
      <c r="B55" s="91"/>
      <c r="C55" s="103"/>
      <c r="D55" s="27"/>
      <c r="E55" s="112"/>
      <c r="F55" s="112"/>
      <c r="G55" s="113"/>
      <c r="H55" s="27"/>
      <c r="I55" s="112"/>
      <c r="J55" s="112"/>
      <c r="K55" s="113"/>
      <c r="L55" s="27"/>
      <c r="M55" s="112"/>
      <c r="N55" s="112"/>
      <c r="O55" s="113"/>
      <c r="P55" s="27"/>
      <c r="Q55" s="112"/>
      <c r="R55" s="112"/>
      <c r="S55" s="113"/>
      <c r="T55" s="27"/>
      <c r="U55" s="112"/>
      <c r="V55" s="112"/>
      <c r="W55" s="113"/>
      <c r="X55" s="27"/>
      <c r="Y55" s="112"/>
      <c r="Z55" s="112"/>
      <c r="AA55" s="113"/>
      <c r="AB55" s="27"/>
      <c r="AC55" s="112"/>
      <c r="AD55" s="112"/>
      <c r="AE55" s="113"/>
      <c r="AF55" s="27"/>
      <c r="AG55" s="112"/>
      <c r="AH55" s="112"/>
      <c r="AI55" s="113"/>
      <c r="AJ55" s="27"/>
      <c r="AK55" s="112"/>
      <c r="AL55" s="112"/>
      <c r="AM55" s="113"/>
      <c r="AN55" s="27"/>
      <c r="AO55" s="112"/>
      <c r="AP55" s="112"/>
      <c r="AQ55" s="113"/>
      <c r="AR55" s="27"/>
      <c r="AS55" s="112"/>
      <c r="AT55" s="112"/>
      <c r="AU55" s="141"/>
      <c r="AV55" s="113"/>
      <c r="AW55" s="92"/>
      <c r="AX55" s="112"/>
      <c r="AY55" s="113"/>
      <c r="AZ55" s="55"/>
      <c r="BA55" s="55"/>
    </row>
    <row r="56" spans="1:60" x14ac:dyDescent="0.55000000000000004">
      <c r="A56" s="93">
        <v>1</v>
      </c>
      <c r="B56" s="94" t="s">
        <v>79</v>
      </c>
      <c r="C56" s="99" t="s">
        <v>80</v>
      </c>
      <c r="D56" s="22">
        <v>2668</v>
      </c>
      <c r="E56" s="33">
        <v>13335.45</v>
      </c>
      <c r="F56" s="33">
        <f>E56-(G56*D56)</f>
        <v>7.200000254670158E-6</v>
      </c>
      <c r="G56" s="48">
        <f>ROUND(E56/D56,8)</f>
        <v>4.9982946000000004</v>
      </c>
      <c r="H56" s="22">
        <v>1636</v>
      </c>
      <c r="I56" s="33">
        <v>7244.99</v>
      </c>
      <c r="J56" s="33">
        <f>I56-(K56*H56)</f>
        <v>-8.0000008892966434E-6</v>
      </c>
      <c r="K56" s="48">
        <f>ROUND(I56/H56,8)</f>
        <v>4.4284780000000001</v>
      </c>
      <c r="L56" s="22">
        <v>1684</v>
      </c>
      <c r="M56" s="33">
        <v>8890.8799999999992</v>
      </c>
      <c r="N56" s="33">
        <f>M56-(O56*L56)</f>
        <v>4.1999992390628904E-6</v>
      </c>
      <c r="O56" s="48">
        <f>ROUND(M56/L56,8)</f>
        <v>5.2796199499999998</v>
      </c>
      <c r="P56" s="22">
        <v>2400</v>
      </c>
      <c r="Q56" s="33">
        <v>13376.68</v>
      </c>
      <c r="R56" s="33">
        <f>Q56-(S56*P56)</f>
        <v>-7.9999990703072399E-6</v>
      </c>
      <c r="S56" s="48">
        <f>ROUND(Q56/P56,8)</f>
        <v>5.5736166699999998</v>
      </c>
      <c r="T56" s="22">
        <v>1684</v>
      </c>
      <c r="U56" s="33">
        <v>8660.08</v>
      </c>
      <c r="V56" s="40">
        <f>U56-(W56*T56)</f>
        <v>1.119999069487676E-6</v>
      </c>
      <c r="W56" s="48">
        <f>ROUND(U56/T56,8)</f>
        <v>5.1425653200000001</v>
      </c>
      <c r="X56" s="22">
        <v>2356</v>
      </c>
      <c r="Y56" s="33">
        <v>10684.49</v>
      </c>
      <c r="Z56" s="33">
        <f>Y56-(AA56*X56)</f>
        <v>8.1199996202485636E-6</v>
      </c>
      <c r="AA56" s="48">
        <f>ROUND(Y56/X56,8)</f>
        <v>4.53501273</v>
      </c>
      <c r="AB56" s="22">
        <v>2305.1999999999998</v>
      </c>
      <c r="AC56" s="33">
        <v>10461.33</v>
      </c>
      <c r="AD56" s="40">
        <f>AC56-(AE56*AB56)</f>
        <v>-9.839997801464051E-6</v>
      </c>
      <c r="AE56" s="48">
        <f>ROUND(AC56/AB56,8)</f>
        <v>4.5381441999999996</v>
      </c>
      <c r="AF56" s="22">
        <v>1902.8</v>
      </c>
      <c r="AG56" s="33">
        <v>8693.49</v>
      </c>
      <c r="AH56" s="33">
        <f>AG56-(AI56*AF56)</f>
        <v>3.3199994504684582E-6</v>
      </c>
      <c r="AI56" s="48">
        <f>ROUND(AG56/AF56,8)</f>
        <v>4.5687880999999999</v>
      </c>
      <c r="AJ56" s="22">
        <v>2176</v>
      </c>
      <c r="AK56" s="33">
        <v>9800.59</v>
      </c>
      <c r="AL56" s="33">
        <f>AK56-(AM56*AJ56)</f>
        <v>6.4000050770118833E-7</v>
      </c>
      <c r="AM56" s="48">
        <f>ROUND(AK56/AJ56,8)</f>
        <v>4.50394761</v>
      </c>
      <c r="AN56" s="22">
        <v>1280</v>
      </c>
      <c r="AO56" s="33">
        <v>5902.62</v>
      </c>
      <c r="AP56" s="33">
        <f>AO56-(AQ56*AV56)</f>
        <v>-110.67413151999972</v>
      </c>
      <c r="AQ56" s="48">
        <f>ROUND(AO56/AN56,8)</f>
        <v>4.61142188</v>
      </c>
      <c r="AR56" s="22">
        <v>1248</v>
      </c>
      <c r="AS56" s="33">
        <v>5763.41</v>
      </c>
      <c r="AT56" s="33">
        <f>AS56-(AU56*AR56)</f>
        <v>-3.5200000638724305E-6</v>
      </c>
      <c r="AU56" s="48">
        <f>ROUND(AS56/AR56,8)</f>
        <v>4.6181169899999999</v>
      </c>
      <c r="AV56" s="22">
        <v>1304</v>
      </c>
      <c r="AW56" s="33">
        <v>6007.02</v>
      </c>
      <c r="AX56" s="33">
        <f>AW56-(AY56*AV56)</f>
        <v>-7.1999966166913509E-7</v>
      </c>
      <c r="AY56" s="48">
        <f>ROUND(AW56/AV56,8)</f>
        <v>4.6066104299999999</v>
      </c>
      <c r="AZ56" s="96">
        <f>AV56+AR56+AV56+AJ56+AF56+AB56+X56+AB56+P56+L56+H56+D56</f>
        <v>23289.200000000001</v>
      </c>
      <c r="BA56" s="23">
        <f>AW56+AS56+AO56+AK56+AG56+AC56+Y56+U56+Q56+M56+I56+E56</f>
        <v>108821.03</v>
      </c>
      <c r="BB56" s="88">
        <f>AJ56+AF56+AB56+X56+AB56+P56+L56+H56+D56</f>
        <v>19433.2</v>
      </c>
      <c r="BC56" s="145">
        <f>AK56+AG56+AC56+Y56+U56+Q56+M56+I56+E56</f>
        <v>91147.98000000001</v>
      </c>
      <c r="BD56" s="88">
        <f>AV56+AR56+AV56</f>
        <v>3856</v>
      </c>
      <c r="BE56" s="97">
        <f>AW56+AS56+AO56</f>
        <v>17673.05</v>
      </c>
      <c r="BF56" s="118">
        <f>(BD56+BB56)-AZ56</f>
        <v>0</v>
      </c>
      <c r="BG56" s="98">
        <f>(BE56+BC56)-BA56</f>
        <v>0</v>
      </c>
      <c r="BH56" s="139">
        <v>23</v>
      </c>
    </row>
    <row r="57" spans="1:60" s="75" customFormat="1" x14ac:dyDescent="0.55000000000000004">
      <c r="A57" s="90" t="s">
        <v>24</v>
      </c>
      <c r="B57" s="127"/>
      <c r="C57" s="128"/>
      <c r="D57" s="27"/>
      <c r="E57" s="112"/>
      <c r="F57" s="112"/>
      <c r="G57" s="33"/>
      <c r="H57" s="27"/>
      <c r="I57" s="112"/>
      <c r="J57" s="112"/>
      <c r="K57" s="33"/>
      <c r="L57" s="27"/>
      <c r="M57" s="112"/>
      <c r="N57" s="112"/>
      <c r="O57" s="33"/>
      <c r="P57" s="27"/>
      <c r="Q57" s="112"/>
      <c r="R57" s="112"/>
      <c r="S57" s="112"/>
      <c r="T57" s="27"/>
      <c r="U57" s="112"/>
      <c r="V57" s="112"/>
      <c r="W57" s="112"/>
      <c r="X57" s="27"/>
      <c r="Y57" s="112"/>
      <c r="Z57" s="112"/>
      <c r="AA57" s="112"/>
      <c r="AB57" s="27"/>
      <c r="AC57" s="112"/>
      <c r="AD57" s="112"/>
      <c r="AE57" s="112"/>
      <c r="AF57" s="27"/>
      <c r="AG57" s="112"/>
      <c r="AH57" s="112"/>
      <c r="AI57" s="112"/>
      <c r="AJ57" s="27"/>
      <c r="AK57" s="112"/>
      <c r="AL57" s="112"/>
      <c r="AM57" s="112"/>
      <c r="AN57" s="27"/>
      <c r="AO57" s="112"/>
      <c r="AP57" s="112"/>
      <c r="AQ57" s="112"/>
      <c r="AR57" s="27"/>
      <c r="AS57" s="112"/>
      <c r="AT57" s="112"/>
      <c r="AU57" s="112"/>
      <c r="AV57" s="27"/>
      <c r="AW57" s="112"/>
      <c r="AX57" s="112"/>
      <c r="AY57" s="33"/>
      <c r="AZ57" s="129"/>
      <c r="BA57" s="129"/>
      <c r="BH57" s="140"/>
    </row>
    <row r="58" spans="1:60" s="75" customFormat="1" x14ac:dyDescent="0.55000000000000004">
      <c r="A58" s="82">
        <v>1</v>
      </c>
      <c r="B58" s="130" t="s">
        <v>88</v>
      </c>
      <c r="C58" s="83" t="s">
        <v>82</v>
      </c>
      <c r="D58" s="131">
        <v>1065</v>
      </c>
      <c r="E58" s="132">
        <v>5343.84</v>
      </c>
      <c r="F58" s="132">
        <v>0</v>
      </c>
      <c r="G58" s="48">
        <f>ROUND(E58/D58,8)</f>
        <v>5.01769014</v>
      </c>
      <c r="H58" s="131">
        <v>1141</v>
      </c>
      <c r="I58" s="132">
        <v>5554.31</v>
      </c>
      <c r="J58" s="33">
        <f>I58-(K58*H58)</f>
        <v>-1.2399996194289997E-6</v>
      </c>
      <c r="K58" s="48">
        <f>ROUND(I58/H58,8)</f>
        <v>4.8679316400000001</v>
      </c>
      <c r="L58" s="131">
        <v>1791</v>
      </c>
      <c r="M58" s="132">
        <v>8528.11</v>
      </c>
      <c r="N58" s="132">
        <v>0</v>
      </c>
      <c r="O58" s="48">
        <f>ROUND(M58/L58,8)</f>
        <v>4.7616471200000001</v>
      </c>
      <c r="P58" s="131">
        <v>1963</v>
      </c>
      <c r="Q58" s="132">
        <v>9315.02</v>
      </c>
      <c r="R58" s="132">
        <v>0</v>
      </c>
      <c r="S58" s="48">
        <f>ROUND(Q58/P58,8)</f>
        <v>4.74529801</v>
      </c>
      <c r="T58" s="131">
        <v>1580</v>
      </c>
      <c r="U58" s="132">
        <v>7275.37</v>
      </c>
      <c r="V58" s="40">
        <f>U58-(W58*T58)</f>
        <v>-4.8000001697801054E-6</v>
      </c>
      <c r="W58" s="48">
        <f>ROUND(U58/T58,8)</f>
        <v>4.6046645599999998</v>
      </c>
      <c r="X58" s="131">
        <v>1622</v>
      </c>
      <c r="Y58" s="132">
        <v>7459.87</v>
      </c>
      <c r="Z58" s="33">
        <f>Y58-(AA58*X58)</f>
        <v>7.5599991760100238E-6</v>
      </c>
      <c r="AA58" s="48">
        <f>ROUND(Y58/X58,8)</f>
        <v>4.5991800200000004</v>
      </c>
      <c r="AB58" s="131">
        <v>1415</v>
      </c>
      <c r="AC58" s="132">
        <v>6550.48</v>
      </c>
      <c r="AD58" s="40">
        <f>AC58-(AE58*AB58)</f>
        <v>-3.35000004270114E-6</v>
      </c>
      <c r="AE58" s="48">
        <f>ROUND(AC58/AB58,8)</f>
        <v>4.6293144899999996</v>
      </c>
      <c r="AF58" s="22">
        <v>2774</v>
      </c>
      <c r="AG58" s="33">
        <v>12520.84</v>
      </c>
      <c r="AH58" s="33">
        <f>AG58-(AI58*AF58)</f>
        <v>4.6999994083307683E-6</v>
      </c>
      <c r="AI58" s="48">
        <f>ROUND(AG58/AF58,8)</f>
        <v>4.5136409500000001</v>
      </c>
      <c r="AJ58" s="22">
        <v>2854</v>
      </c>
      <c r="AK58" s="33">
        <v>12750.15</v>
      </c>
      <c r="AL58" s="33">
        <f>AK58-(AM58*AJ58)</f>
        <v>9.6599997050361708E-6</v>
      </c>
      <c r="AM58" s="48">
        <f>ROUND(AK58/AJ58,8)</f>
        <v>4.4674667100000001</v>
      </c>
      <c r="AN58" s="22">
        <v>1569</v>
      </c>
      <c r="AO58" s="33">
        <v>7159.88</v>
      </c>
      <c r="AP58" s="33">
        <f>AO58-(AQ58*AV58)</f>
        <v>-547.60077018999982</v>
      </c>
      <c r="AQ58" s="48">
        <f>ROUND(AO58/AN58,8)</f>
        <v>4.5633397100000002</v>
      </c>
      <c r="AR58" s="22">
        <v>908</v>
      </c>
      <c r="AS58" s="33">
        <v>4284.2700000000004</v>
      </c>
      <c r="AT58" s="33">
        <f>AS58-(AU58*AR58)</f>
        <v>7.6000014814781025E-7</v>
      </c>
      <c r="AU58" s="48">
        <f>ROUND(AS58/AR58,8)</f>
        <v>4.7183590300000002</v>
      </c>
      <c r="AV58" s="22">
        <v>1689</v>
      </c>
      <c r="AW58" s="33">
        <v>7681.94</v>
      </c>
      <c r="AX58" s="33">
        <f>AW58-(AY58*AV58)</f>
        <v>6.7999917519045994E-7</v>
      </c>
      <c r="AY58" s="48">
        <f>ROUND(AW58/AV58,8)</f>
        <v>4.5482178800000002</v>
      </c>
      <c r="AZ58" s="96">
        <f>AV58+AR58+AV58+AJ58+AF58+AB58+X58+AB58+P58+L58+H58+D58</f>
        <v>20326</v>
      </c>
      <c r="BA58" s="23">
        <f>AW58+AS58+AO58+AK58+AG58+AC58+Y58+U58+Q58+M58+I58+E58</f>
        <v>94424.08</v>
      </c>
      <c r="BB58" s="88">
        <f>AJ58+AF58+AB58+X58+AB58+P58+L58+H58+D58</f>
        <v>16040</v>
      </c>
      <c r="BC58" s="145">
        <f>AK58+AG58+AC58+Y58+U58+Q58+M58+I58+E58</f>
        <v>75297.989999999991</v>
      </c>
      <c r="BD58" s="88">
        <f>AV58+AR58+AV58</f>
        <v>4286</v>
      </c>
      <c r="BE58" s="97">
        <f>AW58+AS58+AO58</f>
        <v>19126.09</v>
      </c>
      <c r="BF58" s="118">
        <f>(BD58+BB58)-AZ58</f>
        <v>0</v>
      </c>
      <c r="BG58" s="98">
        <f>(BE58+BC58)-BA58</f>
        <v>0</v>
      </c>
      <c r="BH58" s="140">
        <v>10</v>
      </c>
    </row>
    <row r="59" spans="1:60" x14ac:dyDescent="0.55000000000000004">
      <c r="A59" s="90" t="s">
        <v>85</v>
      </c>
      <c r="B59" s="91"/>
      <c r="C59" s="103"/>
      <c r="D59" s="27"/>
      <c r="E59" s="112"/>
      <c r="F59" s="112"/>
      <c r="G59" s="113"/>
      <c r="H59" s="27"/>
      <c r="I59" s="112"/>
      <c r="J59" s="112"/>
      <c r="K59" s="113"/>
      <c r="L59" s="27"/>
      <c r="M59" s="112"/>
      <c r="N59" s="112"/>
      <c r="O59" s="113"/>
      <c r="P59" s="27"/>
      <c r="Q59" s="112"/>
      <c r="R59" s="112"/>
      <c r="S59" s="113"/>
      <c r="T59" s="27"/>
      <c r="U59" s="112"/>
      <c r="V59" s="112"/>
      <c r="W59" s="113"/>
      <c r="X59" s="27"/>
      <c r="Y59" s="112"/>
      <c r="Z59" s="112"/>
      <c r="AA59" s="113"/>
      <c r="AB59" s="27"/>
      <c r="AC59" s="112"/>
      <c r="AD59" s="112"/>
      <c r="AE59" s="113"/>
      <c r="AF59" s="27"/>
      <c r="AG59" s="112"/>
      <c r="AH59" s="112"/>
      <c r="AI59" s="113"/>
      <c r="AJ59" s="27"/>
      <c r="AK59" s="112"/>
      <c r="AL59" s="112"/>
      <c r="AM59" s="113"/>
      <c r="AN59" s="27"/>
      <c r="AO59" s="112"/>
      <c r="AP59" s="112"/>
      <c r="AQ59" s="113"/>
      <c r="AR59" s="27"/>
      <c r="AS59" s="112"/>
      <c r="AT59" s="112"/>
      <c r="AU59" s="113"/>
      <c r="AV59" s="27"/>
      <c r="AW59" s="112"/>
      <c r="AX59" s="112"/>
      <c r="AY59" s="113"/>
      <c r="AZ59" s="55"/>
      <c r="BA59" s="74"/>
      <c r="BF59" s="119"/>
      <c r="BH59" s="139"/>
    </row>
    <row r="60" spans="1:60" x14ac:dyDescent="0.55000000000000004">
      <c r="A60" s="93">
        <v>1</v>
      </c>
      <c r="B60" s="94" t="s">
        <v>91</v>
      </c>
      <c r="C60" s="99" t="s">
        <v>86</v>
      </c>
      <c r="D60" s="22">
        <v>74</v>
      </c>
      <c r="E60" s="33">
        <v>672.64</v>
      </c>
      <c r="F60" s="33">
        <f>E60-(G60*D60)</f>
        <v>-2.0000015865662135E-8</v>
      </c>
      <c r="G60" s="48">
        <f>ROUND(E60/D60,8)</f>
        <v>9.0897297300000002</v>
      </c>
      <c r="H60" s="22">
        <v>472</v>
      </c>
      <c r="I60" s="33">
        <v>2493.54</v>
      </c>
      <c r="J60" s="33">
        <f>I60-(K60*H60)</f>
        <v>-5.599999894911889E-7</v>
      </c>
      <c r="K60" s="48">
        <f>ROUND(I60/H60,8)</f>
        <v>5.2829237300000003</v>
      </c>
      <c r="L60" s="22">
        <v>732</v>
      </c>
      <c r="M60" s="33">
        <v>3683.08</v>
      </c>
      <c r="N60" s="33">
        <f>M60-(O60*L60)</f>
        <v>3.3999999686784577E-6</v>
      </c>
      <c r="O60" s="48">
        <f>ROUND(M60/L60,8)</f>
        <v>5.0315300499999998</v>
      </c>
      <c r="P60" s="22">
        <v>682</v>
      </c>
      <c r="Q60" s="33">
        <v>3454.32</v>
      </c>
      <c r="R60" s="33">
        <f>Q60-(S60*P60)</f>
        <v>-1.8799996723828372E-6</v>
      </c>
      <c r="S60" s="48">
        <f>ROUND(Q60/P60,8)</f>
        <v>5.0649853399999998</v>
      </c>
      <c r="T60" s="22">
        <v>730</v>
      </c>
      <c r="U60" s="33">
        <v>3541.15</v>
      </c>
      <c r="V60" s="40">
        <f>U60-(W60*T60)</f>
        <v>7.0000032792449929E-7</v>
      </c>
      <c r="W60" s="48">
        <f>ROUND(U60/T60,8)</f>
        <v>4.8508904099999999</v>
      </c>
      <c r="X60" s="22">
        <v>896</v>
      </c>
      <c r="Y60" s="33">
        <v>4270.41</v>
      </c>
      <c r="Z60" s="33">
        <f>Y60-(AA60*X60)</f>
        <v>-6.4000050770118833E-7</v>
      </c>
      <c r="AA60" s="48">
        <f>ROUND(Y60/X60,8)</f>
        <v>4.7660825899999999</v>
      </c>
      <c r="AB60" s="22">
        <v>782</v>
      </c>
      <c r="AC60" s="33">
        <v>3769.59</v>
      </c>
      <c r="AD60" s="40">
        <f>AC60-(AE60*AB60)</f>
        <v>2.600004336272832E-7</v>
      </c>
      <c r="AE60" s="48">
        <f>ROUND(AC60/AB60,8)</f>
        <v>4.8204475699999998</v>
      </c>
      <c r="AF60" s="22">
        <v>745</v>
      </c>
      <c r="AG60" s="33">
        <v>3607.03</v>
      </c>
      <c r="AH60" s="33">
        <f>AG60-(AI60*AF60)</f>
        <v>-2.4499995561200194E-6</v>
      </c>
      <c r="AI60" s="48">
        <f>ROUND(AG60/AF60,8)</f>
        <v>4.8416510099999996</v>
      </c>
      <c r="AJ60" s="22">
        <v>897</v>
      </c>
      <c r="AK60" s="33">
        <v>4236.41</v>
      </c>
      <c r="AL60" s="33">
        <f>AK60-(AM60*AJ60)</f>
        <v>-3.6700002965517342E-6</v>
      </c>
      <c r="AM60" s="48">
        <f>ROUND(AK60/AJ60,8)</f>
        <v>4.7228651099999999</v>
      </c>
      <c r="AN60" s="22">
        <v>778</v>
      </c>
      <c r="AO60" s="33">
        <v>3718.72</v>
      </c>
      <c r="AP60" s="33">
        <f>AO60-(AQ60*AV60)</f>
        <v>2996.9632902399999</v>
      </c>
      <c r="AQ60" s="48">
        <f>ROUND(AO60/AN60,8)</f>
        <v>4.7798457599999997</v>
      </c>
      <c r="AR60" s="22">
        <v>366</v>
      </c>
      <c r="AS60" s="33">
        <v>1926.35</v>
      </c>
      <c r="AT60" s="33">
        <f>AS60-(AU60*AR60)</f>
        <v>-1.4199999895936344E-6</v>
      </c>
      <c r="AU60" s="48">
        <f>ROUND(AS60/AR60,8)</f>
        <v>5.2632513699999999</v>
      </c>
      <c r="AV60" s="22">
        <v>151</v>
      </c>
      <c r="AW60" s="33">
        <v>991.02</v>
      </c>
      <c r="AX60" s="33">
        <f>AW60-(AY60*AV60)</f>
        <v>-3.6000005820824299E-7</v>
      </c>
      <c r="AY60" s="48">
        <f>ROUND(AW60/AV60,8)</f>
        <v>6.5630463600000004</v>
      </c>
      <c r="AZ60" s="55"/>
      <c r="BA60" s="74"/>
      <c r="BF60" s="119"/>
      <c r="BH60" s="139">
        <v>24</v>
      </c>
    </row>
    <row r="61" spans="1:60" x14ac:dyDescent="0.55000000000000004">
      <c r="A61" s="93">
        <v>2</v>
      </c>
      <c r="B61" s="94" t="s">
        <v>90</v>
      </c>
      <c r="C61" s="99" t="s">
        <v>87</v>
      </c>
      <c r="D61" s="22">
        <v>2188</v>
      </c>
      <c r="E61" s="33">
        <v>10344.43</v>
      </c>
      <c r="F61" s="33">
        <f>E61-(G61*D61)</f>
        <v>-1.0199999451288022E-5</v>
      </c>
      <c r="G61" s="48">
        <f>ROUND(E61/D61,8)</f>
        <v>4.72780165</v>
      </c>
      <c r="H61" s="22">
        <v>3325</v>
      </c>
      <c r="I61" s="33">
        <v>15546.33</v>
      </c>
      <c r="J61" s="33">
        <f>I61-(K61*H61)</f>
        <v>-2.4999826564453542E-7</v>
      </c>
      <c r="K61" s="48">
        <f>ROUND(I61/H61,8)</f>
        <v>4.6755879699999996</v>
      </c>
      <c r="L61" s="22">
        <v>3896</v>
      </c>
      <c r="M61" s="33">
        <v>18158.71</v>
      </c>
      <c r="N61" s="33">
        <f>M61-(O61*L61)</f>
        <v>-1.4560002455255017E-5</v>
      </c>
      <c r="O61" s="48">
        <f>ROUND(M61/L61,8)</f>
        <v>4.6608598600000004</v>
      </c>
      <c r="P61" s="22">
        <v>3604</v>
      </c>
      <c r="Q61" s="33">
        <v>16822.78</v>
      </c>
      <c r="R61" s="33">
        <f>Q61-(S61*P61)</f>
        <v>4.0399972931481898E-6</v>
      </c>
      <c r="S61" s="48">
        <f>ROUND(Q61/P61,8)</f>
        <v>4.66780799</v>
      </c>
      <c r="T61" s="22">
        <v>3225</v>
      </c>
      <c r="U61" s="33">
        <v>14502.19</v>
      </c>
      <c r="V61" s="40">
        <f>U61-(W61*T61)</f>
        <v>2.5000008463393897E-6</v>
      </c>
      <c r="W61" s="48">
        <f>ROUND(U61/T61,8)</f>
        <v>4.4968031000000002</v>
      </c>
      <c r="X61" s="22">
        <v>4390</v>
      </c>
      <c r="Y61" s="33">
        <v>19620.27</v>
      </c>
      <c r="Z61" s="33">
        <f>Y61-(AA61*X61)</f>
        <v>2.1900003048358485E-5</v>
      </c>
      <c r="AA61" s="48">
        <f>ROUND(Y61/X61,8)</f>
        <v>4.4693097899999996</v>
      </c>
      <c r="AB61" s="22">
        <v>4397</v>
      </c>
      <c r="AC61" s="33">
        <v>19654.02</v>
      </c>
      <c r="AD61" s="40">
        <f>AC61-(AE61*AB61)</f>
        <v>-1.6889996913960204E-5</v>
      </c>
      <c r="AE61" s="48">
        <f>ROUND(AC61/AB61,8)</f>
        <v>4.4698703699999998</v>
      </c>
      <c r="AF61" s="22">
        <v>4099</v>
      </c>
      <c r="AG61" s="33">
        <v>18341.84</v>
      </c>
      <c r="AH61" s="33">
        <f>AG61-(AI61*AF61)</f>
        <v>-2.0089999452466145E-5</v>
      </c>
      <c r="AI61" s="48">
        <f>ROUND(AG61/AF61,8)</f>
        <v>4.4747109099999998</v>
      </c>
      <c r="AJ61" s="22">
        <v>2257</v>
      </c>
      <c r="AK61" s="33">
        <v>10152.959999999999</v>
      </c>
      <c r="AL61" s="33">
        <f>AK61-(AM61*AJ61)</f>
        <v>-8.3500017353799194E-6</v>
      </c>
      <c r="AM61" s="48">
        <f>ROUND(AK61/AJ61,8)</f>
        <v>4.4984315500000003</v>
      </c>
      <c r="AN61" s="22">
        <v>3755</v>
      </c>
      <c r="AO61" s="33">
        <v>16669.987000000001</v>
      </c>
      <c r="AP61" s="33">
        <f>AO61-(AQ61*AV61)</f>
        <v>7595.8316314000003</v>
      </c>
      <c r="AQ61" s="48">
        <f>ROUND(AO61/AN61,8)</f>
        <v>4.4394106500000001</v>
      </c>
      <c r="AR61" s="22">
        <v>2544</v>
      </c>
      <c r="AS61" s="33">
        <v>11401.53</v>
      </c>
      <c r="AT61" s="33">
        <f>AS61-(AU61*AR61)</f>
        <v>1.4400011423276737E-6</v>
      </c>
      <c r="AU61" s="48">
        <f>ROUND(AS61/AR61,8)</f>
        <v>4.4817334899999999</v>
      </c>
      <c r="AV61" s="22">
        <v>2044</v>
      </c>
      <c r="AW61" s="33">
        <v>9226.33</v>
      </c>
      <c r="AX61" s="33">
        <f>AW61-(AY61*AV61)</f>
        <v>-3.5199991543777287E-6</v>
      </c>
      <c r="AY61" s="48">
        <f>ROUND(AW61/AV61,8)</f>
        <v>4.5138600799999997</v>
      </c>
      <c r="AZ61" s="55"/>
      <c r="BA61" s="74"/>
      <c r="BF61" s="119"/>
      <c r="BH61" s="139">
        <v>25</v>
      </c>
    </row>
    <row r="62" spans="1:60" x14ac:dyDescent="0.55000000000000004">
      <c r="A62" s="93">
        <v>3</v>
      </c>
      <c r="B62" s="94" t="s">
        <v>92</v>
      </c>
      <c r="C62" s="120" t="s">
        <v>89</v>
      </c>
      <c r="D62" s="22">
        <v>19</v>
      </c>
      <c r="E62" s="33">
        <v>421.03</v>
      </c>
      <c r="F62" s="33">
        <f>E62-(G62*D62)</f>
        <v>7.9999949775810819E-8</v>
      </c>
      <c r="G62" s="48">
        <f>ROUND(E62/D62,8)</f>
        <v>22.159473680000001</v>
      </c>
      <c r="H62" s="22">
        <v>24</v>
      </c>
      <c r="I62" s="33">
        <v>443.89</v>
      </c>
      <c r="J62" s="33">
        <f>I62-(K62*H62)</f>
        <v>-8.0000063462648541E-8</v>
      </c>
      <c r="K62" s="48">
        <f>ROUND(I62/H62,8)</f>
        <v>18.495416670000001</v>
      </c>
      <c r="L62" s="22">
        <v>36</v>
      </c>
      <c r="M62" s="33">
        <v>498.8</v>
      </c>
      <c r="N62" s="33">
        <f>M62-(O62*L62)</f>
        <v>-1.6000001323845936E-7</v>
      </c>
      <c r="O62" s="48">
        <f>ROUND(M62/L62,8)</f>
        <v>13.855555560000001</v>
      </c>
      <c r="P62" s="22">
        <v>33</v>
      </c>
      <c r="Q62" s="33">
        <v>485.07</v>
      </c>
      <c r="R62" s="33">
        <f>Q62-(S62*P62)</f>
        <v>-3.0000023798493203E-8</v>
      </c>
      <c r="S62" s="48">
        <f>ROUND(Q62/P62,8)</f>
        <v>14.699090910000001</v>
      </c>
      <c r="T62" s="22">
        <v>36</v>
      </c>
      <c r="U62" s="33">
        <v>492.25</v>
      </c>
      <c r="V62" s="40">
        <f>U62-(W62*T62)</f>
        <v>4.000003173132427E-8</v>
      </c>
      <c r="W62" s="48">
        <f>ROUND(U62/T62,8)</f>
        <v>13.67361111</v>
      </c>
      <c r="X62" s="22">
        <v>40</v>
      </c>
      <c r="Y62" s="33">
        <v>509.83</v>
      </c>
      <c r="Z62" s="33">
        <f>Y62-(AA62*X62)</f>
        <v>0</v>
      </c>
      <c r="AA62" s="48">
        <f>ROUND(Y62/X62,8)</f>
        <v>12.745749999999999</v>
      </c>
      <c r="AB62" s="22">
        <v>40.5</v>
      </c>
      <c r="AC62" s="33">
        <v>512.04</v>
      </c>
      <c r="AD62" s="40">
        <f>AC62-(AE62*AB62)</f>
        <v>1.1999998150713509E-7</v>
      </c>
      <c r="AE62" s="48">
        <f>ROUND(AC62/AB62,8)</f>
        <v>12.64296296</v>
      </c>
      <c r="AF62" s="22">
        <v>39.5</v>
      </c>
      <c r="AG62" s="33">
        <v>507.64</v>
      </c>
      <c r="AH62" s="33">
        <f>AG62-(AI62*AF62)</f>
        <v>-1.5000011899246601E-8</v>
      </c>
      <c r="AI62" s="48">
        <f>ROUND(AG62/AF62,8)</f>
        <v>12.851645570000001</v>
      </c>
      <c r="AJ62" s="22">
        <v>28</v>
      </c>
      <c r="AK62" s="33">
        <v>455.92</v>
      </c>
      <c r="AL62" s="33">
        <f>AK62-(AM62*AJ62)</f>
        <v>8.000000661922968E-8</v>
      </c>
      <c r="AM62" s="48">
        <f>ROUND(AK62/AJ62,8)</f>
        <v>16.282857140000001</v>
      </c>
      <c r="AN62" s="22">
        <v>34</v>
      </c>
      <c r="AO62" s="33">
        <v>482</v>
      </c>
      <c r="AP62" s="33">
        <f>AO62-(AQ62*AV62)</f>
        <v>185.71176466900005</v>
      </c>
      <c r="AQ62" s="48">
        <f>ROUND(AO62/AN62,8)</f>
        <v>14.176470589999999</v>
      </c>
      <c r="AR62" s="22">
        <v>24.4</v>
      </c>
      <c r="AS62" s="33">
        <v>440.24</v>
      </c>
      <c r="AT62" s="33">
        <f>AS62-(AU62*AR62)</f>
        <v>2.0000072709080996E-8</v>
      </c>
      <c r="AU62" s="48">
        <f>ROUND(AS62/AR62,8)</f>
        <v>18.042622949999998</v>
      </c>
      <c r="AV62" s="22">
        <v>20.9</v>
      </c>
      <c r="AW62" s="33">
        <v>425.03</v>
      </c>
      <c r="AX62" s="33">
        <f>AW62-(AY62*AV62)</f>
        <v>-7.599993523399462E-8</v>
      </c>
      <c r="AY62" s="48">
        <f>ROUND(AW62/AV62,8)</f>
        <v>20.336363639999998</v>
      </c>
      <c r="AZ62" s="55"/>
      <c r="BA62" s="74"/>
      <c r="BF62" s="119"/>
      <c r="BH62" s="139">
        <v>26</v>
      </c>
    </row>
    <row r="63" spans="1:60" x14ac:dyDescent="0.55000000000000004">
      <c r="A63" s="24" t="s">
        <v>5</v>
      </c>
      <c r="B63" s="25"/>
      <c r="C63" s="108"/>
      <c r="D63" s="30">
        <f>SUM(D60:D62)</f>
        <v>2281</v>
      </c>
      <c r="E63" s="30">
        <f>SUM(E60:E62)</f>
        <v>11438.1</v>
      </c>
      <c r="F63" s="40"/>
      <c r="G63" s="49" t="s">
        <v>42</v>
      </c>
      <c r="H63" s="30">
        <f>SUM(H60:H62)</f>
        <v>3821</v>
      </c>
      <c r="I63" s="30">
        <f>SUM(I60:I62)</f>
        <v>18483.759999999998</v>
      </c>
      <c r="J63" s="40"/>
      <c r="K63" s="49" t="s">
        <v>42</v>
      </c>
      <c r="L63" s="30">
        <f>SUM(L60:L62)</f>
        <v>4664</v>
      </c>
      <c r="M63" s="30">
        <f>SUM(M60:M62)</f>
        <v>22340.59</v>
      </c>
      <c r="N63" s="40"/>
      <c r="O63" s="49" t="s">
        <v>42</v>
      </c>
      <c r="P63" s="30">
        <f>SUM(P60:P62)</f>
        <v>4319</v>
      </c>
      <c r="Q63" s="30">
        <f>SUM(Q60:Q62)</f>
        <v>20762.169999999998</v>
      </c>
      <c r="R63" s="40"/>
      <c r="S63" s="49" t="s">
        <v>42</v>
      </c>
      <c r="T63" s="30">
        <f>SUM(T60:T62)</f>
        <v>3991</v>
      </c>
      <c r="U63" s="30">
        <f>SUM(U60:U62)</f>
        <v>18535.59</v>
      </c>
      <c r="V63" s="40"/>
      <c r="W63" s="49" t="s">
        <v>42</v>
      </c>
      <c r="X63" s="30">
        <f>SUM(X60:X62)</f>
        <v>5326</v>
      </c>
      <c r="Y63" s="30">
        <f>SUM(Y60:Y62)</f>
        <v>24400.510000000002</v>
      </c>
      <c r="Z63" s="40"/>
      <c r="AA63" s="49" t="s">
        <v>42</v>
      </c>
      <c r="AB63" s="30">
        <f>SUM(AB60:AB62)</f>
        <v>5219.5</v>
      </c>
      <c r="AC63" s="30">
        <f>SUM(AC60:AC62)</f>
        <v>23935.65</v>
      </c>
      <c r="AD63" s="40"/>
      <c r="AE63" s="49" t="s">
        <v>42</v>
      </c>
      <c r="AF63" s="30">
        <f>SUM(AF60:AF62)</f>
        <v>4883.5</v>
      </c>
      <c r="AG63" s="30">
        <f>SUM(AG60:AG62)</f>
        <v>22456.51</v>
      </c>
      <c r="AH63" s="40"/>
      <c r="AI63" s="49" t="s">
        <v>42</v>
      </c>
      <c r="AJ63" s="30">
        <f>SUM(AJ60:AJ62)</f>
        <v>3182</v>
      </c>
      <c r="AK63" s="30">
        <f>SUM(AK60:AK62)</f>
        <v>14845.289999999999</v>
      </c>
      <c r="AL63" s="40"/>
      <c r="AM63" s="49" t="s">
        <v>42</v>
      </c>
      <c r="AN63" s="30">
        <f>SUM(AV60:AV62)</f>
        <v>2215.9</v>
      </c>
      <c r="AO63" s="31">
        <f>SUM(AO60:AO62)</f>
        <v>20870.707000000002</v>
      </c>
      <c r="AP63" s="40"/>
      <c r="AQ63" s="49" t="s">
        <v>42</v>
      </c>
      <c r="AR63" s="30">
        <f>SUM(AR60:AR62)</f>
        <v>2934.4</v>
      </c>
      <c r="AS63" s="31">
        <f>SUM(AS60:AS62)</f>
        <v>13768.12</v>
      </c>
      <c r="AT63" s="40"/>
      <c r="AU63" s="49" t="s">
        <v>42</v>
      </c>
      <c r="AV63" s="30">
        <f>SUM(AV60:AV62)</f>
        <v>2215.9</v>
      </c>
      <c r="AW63" s="31">
        <f>SUM(AW60:AW62)</f>
        <v>10642.380000000001</v>
      </c>
      <c r="AX63" s="40"/>
      <c r="AY63" s="49" t="s">
        <v>42</v>
      </c>
      <c r="AZ63" s="32">
        <f>AV63+AR63+AV63+AJ63+AF63+AB63+X63+AB63+P63+L63+H63+D63</f>
        <v>46281.7</v>
      </c>
      <c r="BA63" s="31">
        <f>AW63+AS63+AO63+AK63+AG63+AC63+Y63+U63+Q63+M63+I63+E63</f>
        <v>222479.37700000004</v>
      </c>
      <c r="BB63" s="142">
        <f>AJ63+AF63+AB63+X63+AB63+P63+L63+H63+D63</f>
        <v>38915.5</v>
      </c>
      <c r="BC63" s="143">
        <f>AK63+AG63+AC63+Y63+U63+Q63+M63+I63+E63</f>
        <v>177198.17</v>
      </c>
      <c r="BD63" s="142">
        <f>AV63+AR63+AV63</f>
        <v>7366.2000000000007</v>
      </c>
      <c r="BE63" s="144">
        <f>AW63+AS63+AO63</f>
        <v>45281.207000000002</v>
      </c>
      <c r="BF63" s="138">
        <f>(BD63+BB63)-AZ63</f>
        <v>0</v>
      </c>
      <c r="BG63" s="80">
        <f>(BE63+BC63)-BA63</f>
        <v>0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5</vt:i4>
      </vt:variant>
    </vt:vector>
  </HeadingPairs>
  <TitlesOfParts>
    <vt:vector size="21" baseType="lpstr">
      <vt:lpstr>2569-บิลค่าไฟฟ้า</vt:lpstr>
      <vt:lpstr>กราฟ68-69 มหาวิทยาลัยแม่โจ้</vt:lpstr>
      <vt:lpstr>กราฟ68-69 คณะสัตวศาสตร์</vt:lpstr>
      <vt:lpstr>กราฟ68-69 พลังงานทดแทน</vt:lpstr>
      <vt:lpstr>กราฟ68-69 โครงการแปรรูป</vt:lpstr>
      <vt:lpstr>กราฟ68-69 โครงการพัฒนา 907 ไร่</vt:lpstr>
      <vt:lpstr>กราฟ68-69  โครงการพัฒนาบ้านโปง</vt:lpstr>
      <vt:lpstr>กราฟ68-69เรือนเพาะพันธุ์กัญชา</vt:lpstr>
      <vt:lpstr>กราฟ68-69 โรงสูบน้ำศรีบุญเรือน</vt:lpstr>
      <vt:lpstr>กราฟ68-69 หมู่ 6 ตำบลป่าไผ่</vt:lpstr>
      <vt:lpstr>กราฟ68-69 ฟาร์มพร้าว</vt:lpstr>
      <vt:lpstr>กราฟ68-69 แม่โจ้-แพร่</vt:lpstr>
      <vt:lpstr>กราฟ68-69 ศูนย์ประสานงาน แพร่</vt:lpstr>
      <vt:lpstr>กราฟ68-69 แม่โจ้ - ชุมพร (1)</vt:lpstr>
      <vt:lpstr>กราฟ68-69 แม่โจ้ - ชุมพร (2)</vt:lpstr>
      <vt:lpstr>2568-บิลค่าไฟฟ้า</vt:lpstr>
      <vt:lpstr>'2569-บิลค่าไฟฟ้า'!Print_Area</vt:lpstr>
      <vt:lpstr>'กราฟ68-69  โครงการพัฒนาบ้านโปง'!Print_Area</vt:lpstr>
      <vt:lpstr>'กราฟ68-69 มหาวิทยาลัยแม่โจ้'!Print_Area</vt:lpstr>
      <vt:lpstr>'2568-บิลค่าไฟฟ้า'!Print_Titles</vt:lpstr>
      <vt:lpstr>'2569-บิลค่าไฟฟ้า'!Print_Titles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2026-09-14T07:53:51Z</cp:lastPrinted>
  <dcterms:created xsi:type="dcterms:W3CDTF">2019-06-17T11:45:57Z</dcterms:created>
  <dcterms:modified xsi:type="dcterms:W3CDTF">2026-09-15T07:11:09Z</dcterms:modified>
</cp:coreProperties>
</file>