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/>
  </bookViews>
  <sheets>
    <sheet name="2569-บิลค่าไฟฟ้า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'2569-บิลค่าไฟฟ้า'!$A$3:$M$3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Area" localSheetId="0">'2569-บิลค่าไฟฟ้า'!$A$1:$BA$133</definedName>
    <definedName name="_xlnm.Print_Titles" localSheetId="0">'2569-บิลค่าไฟฟ้า'!$2:$3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AO60" i="6" l="1"/>
  <c r="AN60" i="6"/>
  <c r="AQ59" i="6"/>
  <c r="AP59" i="6" s="1"/>
  <c r="AQ58" i="6"/>
  <c r="AP58" i="6" s="1"/>
  <c r="AQ57" i="6"/>
  <c r="AP57" i="6" s="1"/>
  <c r="AQ55" i="6"/>
  <c r="AQ53" i="6"/>
  <c r="AP53" i="6" s="1"/>
  <c r="AO43" i="6"/>
  <c r="AN43" i="6"/>
  <c r="AQ42" i="6"/>
  <c r="AP42" i="6" s="1"/>
  <c r="AQ41" i="6"/>
  <c r="AP41" i="6" s="1"/>
  <c r="AQ40" i="6"/>
  <c r="AP40" i="6" s="1"/>
  <c r="AQ39" i="6"/>
  <c r="AP39" i="6" s="1"/>
  <c r="AQ38" i="6"/>
  <c r="AP38" i="6" s="1"/>
  <c r="AO36" i="6"/>
  <c r="AN36" i="6"/>
  <c r="AN45" i="6" s="1"/>
  <c r="AQ35" i="6"/>
  <c r="AP35" i="6" s="1"/>
  <c r="AQ34" i="6"/>
  <c r="AP34" i="6" s="1"/>
  <c r="AQ33" i="6"/>
  <c r="AP33" i="6" s="1"/>
  <c r="AO31" i="6"/>
  <c r="AN31" i="6"/>
  <c r="AQ29" i="6"/>
  <c r="AP29" i="6" s="1"/>
  <c r="AQ27" i="6"/>
  <c r="AP27" i="6" s="1"/>
  <c r="AQ25" i="6"/>
  <c r="AP25" i="6" s="1"/>
  <c r="AO21" i="6"/>
  <c r="AN21" i="6"/>
  <c r="AQ19" i="6"/>
  <c r="AP19" i="6" s="1"/>
  <c r="AO17" i="6"/>
  <c r="AN17" i="6"/>
  <c r="AQ16" i="6"/>
  <c r="AP16" i="6" s="1"/>
  <c r="AQ14" i="6"/>
  <c r="AP14" i="6" s="1"/>
  <c r="AQ13" i="6"/>
  <c r="AP13" i="6" s="1"/>
  <c r="AQ11" i="6"/>
  <c r="AP11" i="6" s="1"/>
  <c r="AQ9" i="6"/>
  <c r="AP9" i="6" s="1"/>
  <c r="AQ7" i="6"/>
  <c r="AP7" i="6" s="1"/>
  <c r="AQ5" i="6"/>
  <c r="AP5" i="6" s="1"/>
  <c r="AK60" i="6"/>
  <c r="AJ60" i="6"/>
  <c r="AM59" i="6"/>
  <c r="AL59" i="6" s="1"/>
  <c r="AM58" i="6"/>
  <c r="AL58" i="6" s="1"/>
  <c r="AM57" i="6"/>
  <c r="AL57" i="6" s="1"/>
  <c r="AM55" i="6"/>
  <c r="AM53" i="6"/>
  <c r="AL53" i="6" s="1"/>
  <c r="AK43" i="6"/>
  <c r="AJ43" i="6"/>
  <c r="AM42" i="6"/>
  <c r="AL42" i="6" s="1"/>
  <c r="AM41" i="6"/>
  <c r="AL41" i="6" s="1"/>
  <c r="AM40" i="6"/>
  <c r="AL40" i="6" s="1"/>
  <c r="AM39" i="6"/>
  <c r="AL39" i="6" s="1"/>
  <c r="AM38" i="6"/>
  <c r="AL38" i="6" s="1"/>
  <c r="AK36" i="6"/>
  <c r="AJ36" i="6"/>
  <c r="AM35" i="6"/>
  <c r="AL35" i="6" s="1"/>
  <c r="AM34" i="6"/>
  <c r="AL34" i="6" s="1"/>
  <c r="AM33" i="6"/>
  <c r="AL33" i="6" s="1"/>
  <c r="AK31" i="6"/>
  <c r="AJ31" i="6"/>
  <c r="AM29" i="6"/>
  <c r="AL29" i="6" s="1"/>
  <c r="AM27" i="6"/>
  <c r="AL27" i="6" s="1"/>
  <c r="AM25" i="6"/>
  <c r="AL25" i="6" s="1"/>
  <c r="AK21" i="6"/>
  <c r="AJ21" i="6"/>
  <c r="AM19" i="6"/>
  <c r="AL19" i="6" s="1"/>
  <c r="AK17" i="6"/>
  <c r="AJ17" i="6"/>
  <c r="AM16" i="6"/>
  <c r="AL16" i="6" s="1"/>
  <c r="AM14" i="6"/>
  <c r="AL14" i="6" s="1"/>
  <c r="AM13" i="6"/>
  <c r="AL13" i="6" s="1"/>
  <c r="AM11" i="6"/>
  <c r="AL11" i="6" s="1"/>
  <c r="AM9" i="6"/>
  <c r="AL9" i="6" s="1"/>
  <c r="AM7" i="6"/>
  <c r="AL7" i="6" s="1"/>
  <c r="AM5" i="6"/>
  <c r="AL5" i="6" s="1"/>
  <c r="AG60" i="6"/>
  <c r="AF60" i="6"/>
  <c r="AI59" i="6"/>
  <c r="AH59" i="6" s="1"/>
  <c r="AI58" i="6"/>
  <c r="AH58" i="6" s="1"/>
  <c r="AI57" i="6"/>
  <c r="AH57" i="6" s="1"/>
  <c r="AI55" i="6"/>
  <c r="AI53" i="6"/>
  <c r="AH53" i="6" s="1"/>
  <c r="AG43" i="6"/>
  <c r="AF43" i="6"/>
  <c r="AI42" i="6"/>
  <c r="AH42" i="6" s="1"/>
  <c r="AI41" i="6"/>
  <c r="AH41" i="6" s="1"/>
  <c r="AI40" i="6"/>
  <c r="AH40" i="6" s="1"/>
  <c r="AI39" i="6"/>
  <c r="AH39" i="6" s="1"/>
  <c r="AI38" i="6"/>
  <c r="AH38" i="6" s="1"/>
  <c r="AG36" i="6"/>
  <c r="AF36" i="6"/>
  <c r="AI35" i="6"/>
  <c r="AH35" i="6" s="1"/>
  <c r="AI34" i="6"/>
  <c r="AH34" i="6" s="1"/>
  <c r="AI33" i="6"/>
  <c r="AH33" i="6" s="1"/>
  <c r="AG31" i="6"/>
  <c r="AF31" i="6"/>
  <c r="AI29" i="6"/>
  <c r="AH29" i="6" s="1"/>
  <c r="AI27" i="6"/>
  <c r="AH27" i="6" s="1"/>
  <c r="AI25" i="6"/>
  <c r="AH25" i="6" s="1"/>
  <c r="AG21" i="6"/>
  <c r="AF21" i="6"/>
  <c r="AI19" i="6"/>
  <c r="AH19" i="6" s="1"/>
  <c r="AG17" i="6"/>
  <c r="AF17" i="6"/>
  <c r="AI16" i="6"/>
  <c r="AH16" i="6" s="1"/>
  <c r="AI14" i="6"/>
  <c r="AH14" i="6" s="1"/>
  <c r="AI13" i="6"/>
  <c r="AH13" i="6" s="1"/>
  <c r="AI11" i="6"/>
  <c r="AH11" i="6" s="1"/>
  <c r="AI9" i="6"/>
  <c r="AH9" i="6" s="1"/>
  <c r="AI7" i="6"/>
  <c r="AH7" i="6" s="1"/>
  <c r="AI5" i="6"/>
  <c r="AH5" i="6" s="1"/>
  <c r="AC60" i="6"/>
  <c r="AB60" i="6"/>
  <c r="AE59" i="6"/>
  <c r="AD59" i="6" s="1"/>
  <c r="AE58" i="6"/>
  <c r="AD58" i="6" s="1"/>
  <c r="AE57" i="6"/>
  <c r="AD57" i="6" s="1"/>
  <c r="AE55" i="6"/>
  <c r="AE53" i="6"/>
  <c r="AD53" i="6" s="1"/>
  <c r="AC43" i="6"/>
  <c r="AB43" i="6"/>
  <c r="AE42" i="6"/>
  <c r="AD42" i="6" s="1"/>
  <c r="AE41" i="6"/>
  <c r="AD41" i="6" s="1"/>
  <c r="AE40" i="6"/>
  <c r="AD40" i="6" s="1"/>
  <c r="AE39" i="6"/>
  <c r="AD39" i="6" s="1"/>
  <c r="AE38" i="6"/>
  <c r="AD38" i="6" s="1"/>
  <c r="AC36" i="6"/>
  <c r="AB36" i="6"/>
  <c r="AE35" i="6"/>
  <c r="AD35" i="6" s="1"/>
  <c r="AE34" i="6"/>
  <c r="AD34" i="6" s="1"/>
  <c r="AE33" i="6"/>
  <c r="AD33" i="6"/>
  <c r="AC31" i="6"/>
  <c r="AB31" i="6"/>
  <c r="AE29" i="6"/>
  <c r="AD29" i="6" s="1"/>
  <c r="AE27" i="6"/>
  <c r="AD27" i="6" s="1"/>
  <c r="AE25" i="6"/>
  <c r="AD25" i="6" s="1"/>
  <c r="AC21" i="6"/>
  <c r="AB21" i="6"/>
  <c r="AE19" i="6"/>
  <c r="AD19" i="6" s="1"/>
  <c r="AC17" i="6"/>
  <c r="AB17" i="6"/>
  <c r="AE16" i="6"/>
  <c r="AD16" i="6" s="1"/>
  <c r="AE14" i="6"/>
  <c r="AD14" i="6" s="1"/>
  <c r="AE13" i="6"/>
  <c r="AD13" i="6" s="1"/>
  <c r="AE11" i="6"/>
  <c r="AD11" i="6" s="1"/>
  <c r="AE9" i="6"/>
  <c r="AD9" i="6" s="1"/>
  <c r="AE7" i="6"/>
  <c r="AD7" i="6" s="1"/>
  <c r="AE5" i="6"/>
  <c r="Y60" i="6"/>
  <c r="X60" i="6"/>
  <c r="AA59" i="6"/>
  <c r="Z59" i="6" s="1"/>
  <c r="AA58" i="6"/>
  <c r="Z58" i="6" s="1"/>
  <c r="AA57" i="6"/>
  <c r="Z57" i="6" s="1"/>
  <c r="AA55" i="6"/>
  <c r="AA53" i="6"/>
  <c r="Z53" i="6"/>
  <c r="Y43" i="6"/>
  <c r="X43" i="6"/>
  <c r="AA42" i="6"/>
  <c r="Z42" i="6" s="1"/>
  <c r="AA41" i="6"/>
  <c r="Z41" i="6" s="1"/>
  <c r="AA40" i="6"/>
  <c r="Z40" i="6" s="1"/>
  <c r="AA39" i="6"/>
  <c r="Z39" i="6" s="1"/>
  <c r="AA38" i="6"/>
  <c r="Z38" i="6"/>
  <c r="Y36" i="6"/>
  <c r="X36" i="6"/>
  <c r="AA35" i="6"/>
  <c r="Z35" i="6" s="1"/>
  <c r="AA34" i="6"/>
  <c r="Z34" i="6" s="1"/>
  <c r="AA33" i="6"/>
  <c r="Z33" i="6"/>
  <c r="Y31" i="6"/>
  <c r="X31" i="6"/>
  <c r="AA29" i="6"/>
  <c r="Z29" i="6" s="1"/>
  <c r="AA27" i="6"/>
  <c r="Z27" i="6" s="1"/>
  <c r="AA25" i="6"/>
  <c r="Z25" i="6"/>
  <c r="Y21" i="6"/>
  <c r="X21" i="6"/>
  <c r="AA19" i="6"/>
  <c r="Z19" i="6" s="1"/>
  <c r="Y17" i="6"/>
  <c r="X17" i="6"/>
  <c r="AA16" i="6"/>
  <c r="Z16" i="6" s="1"/>
  <c r="AA14" i="6"/>
  <c r="Z14" i="6"/>
  <c r="AA13" i="6"/>
  <c r="Z13" i="6"/>
  <c r="AA11" i="6"/>
  <c r="Z11" i="6"/>
  <c r="AA9" i="6"/>
  <c r="Z9" i="6" s="1"/>
  <c r="AA7" i="6"/>
  <c r="Z7" i="6" s="1"/>
  <c r="AA5" i="6"/>
  <c r="Z5" i="6" s="1"/>
  <c r="U60" i="6"/>
  <c r="T60" i="6"/>
  <c r="W59" i="6"/>
  <c r="V59" i="6" s="1"/>
  <c r="W58" i="6"/>
  <c r="V58" i="6" s="1"/>
  <c r="W57" i="6"/>
  <c r="V57" i="6"/>
  <c r="W55" i="6"/>
  <c r="W53" i="6"/>
  <c r="V53" i="6" s="1"/>
  <c r="U43" i="6"/>
  <c r="T43" i="6"/>
  <c r="W42" i="6"/>
  <c r="V42" i="6" s="1"/>
  <c r="W41" i="6"/>
  <c r="V41" i="6" s="1"/>
  <c r="W40" i="6"/>
  <c r="V40" i="6" s="1"/>
  <c r="W39" i="6"/>
  <c r="V39" i="6" s="1"/>
  <c r="W38" i="6"/>
  <c r="V38" i="6" s="1"/>
  <c r="U36" i="6"/>
  <c r="T36" i="6"/>
  <c r="W35" i="6"/>
  <c r="V35" i="6" s="1"/>
  <c r="W34" i="6"/>
  <c r="V34" i="6" s="1"/>
  <c r="W33" i="6"/>
  <c r="V33" i="6" s="1"/>
  <c r="U31" i="6"/>
  <c r="T31" i="6"/>
  <c r="W29" i="6"/>
  <c r="V29" i="6" s="1"/>
  <c r="W27" i="6"/>
  <c r="V27" i="6" s="1"/>
  <c r="W25" i="6"/>
  <c r="V25" i="6" s="1"/>
  <c r="U21" i="6"/>
  <c r="T21" i="6"/>
  <c r="W19" i="6"/>
  <c r="V19" i="6" s="1"/>
  <c r="U17" i="6"/>
  <c r="T17" i="6"/>
  <c r="W16" i="6"/>
  <c r="V16" i="6" s="1"/>
  <c r="W14" i="6"/>
  <c r="V14" i="6" s="1"/>
  <c r="W13" i="6"/>
  <c r="V13" i="6" s="1"/>
  <c r="W11" i="6"/>
  <c r="V11" i="6" s="1"/>
  <c r="W9" i="6"/>
  <c r="V9" i="6" s="1"/>
  <c r="W7" i="6"/>
  <c r="V7" i="6" s="1"/>
  <c r="W5" i="6"/>
  <c r="Q60" i="6"/>
  <c r="P60" i="6"/>
  <c r="S59" i="6"/>
  <c r="R59" i="6" s="1"/>
  <c r="S58" i="6"/>
  <c r="R58" i="6" s="1"/>
  <c r="S57" i="6"/>
  <c r="R57" i="6"/>
  <c r="S55" i="6"/>
  <c r="S53" i="6"/>
  <c r="R53" i="6" s="1"/>
  <c r="Q43" i="6"/>
  <c r="P43" i="6"/>
  <c r="S42" i="6"/>
  <c r="R42" i="6" s="1"/>
  <c r="S41" i="6"/>
  <c r="R41" i="6" s="1"/>
  <c r="S40" i="6"/>
  <c r="R40" i="6" s="1"/>
  <c r="S39" i="6"/>
  <c r="R39" i="6" s="1"/>
  <c r="S38" i="6"/>
  <c r="R38" i="6" s="1"/>
  <c r="Q36" i="6"/>
  <c r="P36" i="6"/>
  <c r="S35" i="6"/>
  <c r="R35" i="6" s="1"/>
  <c r="S34" i="6"/>
  <c r="R34" i="6" s="1"/>
  <c r="S33" i="6"/>
  <c r="R33" i="6" s="1"/>
  <c r="Q31" i="6"/>
  <c r="P31" i="6"/>
  <c r="S29" i="6"/>
  <c r="R29" i="6" s="1"/>
  <c r="S27" i="6"/>
  <c r="R27" i="6" s="1"/>
  <c r="S25" i="6"/>
  <c r="R25" i="6" s="1"/>
  <c r="Q21" i="6"/>
  <c r="P21" i="6"/>
  <c r="S19" i="6"/>
  <c r="R19" i="6" s="1"/>
  <c r="Q17" i="6"/>
  <c r="P17" i="6"/>
  <c r="S16" i="6"/>
  <c r="R16" i="6" s="1"/>
  <c r="S14" i="6"/>
  <c r="R14" i="6" s="1"/>
  <c r="S13" i="6"/>
  <c r="R13" i="6" s="1"/>
  <c r="S11" i="6"/>
  <c r="R11" i="6" s="1"/>
  <c r="S9" i="6"/>
  <c r="R9" i="6"/>
  <c r="S7" i="6"/>
  <c r="R7" i="6" s="1"/>
  <c r="S5" i="6"/>
  <c r="M60" i="6"/>
  <c r="L60" i="6"/>
  <c r="O59" i="6"/>
  <c r="N59" i="6" s="1"/>
  <c r="O58" i="6"/>
  <c r="N58" i="6" s="1"/>
  <c r="O57" i="6"/>
  <c r="N57" i="6" s="1"/>
  <c r="O55" i="6"/>
  <c r="O53" i="6"/>
  <c r="N53" i="6" s="1"/>
  <c r="M43" i="6"/>
  <c r="L43" i="6"/>
  <c r="O42" i="6"/>
  <c r="N42" i="6" s="1"/>
  <c r="O41" i="6"/>
  <c r="N41" i="6" s="1"/>
  <c r="O40" i="6"/>
  <c r="N40" i="6" s="1"/>
  <c r="O39" i="6"/>
  <c r="N39" i="6" s="1"/>
  <c r="O38" i="6"/>
  <c r="N38" i="6" s="1"/>
  <c r="M36" i="6"/>
  <c r="L36" i="6"/>
  <c r="O35" i="6"/>
  <c r="N35" i="6" s="1"/>
  <c r="O34" i="6"/>
  <c r="N34" i="6" s="1"/>
  <c r="O33" i="6"/>
  <c r="N33" i="6" s="1"/>
  <c r="M31" i="6"/>
  <c r="L31" i="6"/>
  <c r="O29" i="6"/>
  <c r="N29" i="6" s="1"/>
  <c r="O27" i="6"/>
  <c r="N27" i="6" s="1"/>
  <c r="O25" i="6"/>
  <c r="N25" i="6" s="1"/>
  <c r="M21" i="6"/>
  <c r="L21" i="6"/>
  <c r="O19" i="6"/>
  <c r="N19" i="6" s="1"/>
  <c r="M17" i="6"/>
  <c r="L17" i="6"/>
  <c r="O16" i="6"/>
  <c r="N16" i="6" s="1"/>
  <c r="O14" i="6"/>
  <c r="N14" i="6" s="1"/>
  <c r="O13" i="6"/>
  <c r="N13" i="6" s="1"/>
  <c r="O11" i="6"/>
  <c r="N11" i="6" s="1"/>
  <c r="O9" i="6"/>
  <c r="N9" i="6" s="1"/>
  <c r="O7" i="6"/>
  <c r="N7" i="6" s="1"/>
  <c r="O5" i="6"/>
  <c r="N5" i="6" s="1"/>
  <c r="I60" i="6"/>
  <c r="H60" i="6"/>
  <c r="K59" i="6"/>
  <c r="J59" i="6" s="1"/>
  <c r="K58" i="6"/>
  <c r="J58" i="6" s="1"/>
  <c r="K57" i="6"/>
  <c r="J57" i="6" s="1"/>
  <c r="K55" i="6"/>
  <c r="K53" i="6"/>
  <c r="J53" i="6" s="1"/>
  <c r="I43" i="6"/>
  <c r="H43" i="6"/>
  <c r="BJ33" i="6" s="1"/>
  <c r="K42" i="6"/>
  <c r="J42" i="6" s="1"/>
  <c r="K41" i="6"/>
  <c r="J41" i="6" s="1"/>
  <c r="K40" i="6"/>
  <c r="J40" i="6" s="1"/>
  <c r="K39" i="6"/>
  <c r="J39" i="6" s="1"/>
  <c r="K38" i="6"/>
  <c r="J38" i="6" s="1"/>
  <c r="I36" i="6"/>
  <c r="H36" i="6"/>
  <c r="BJ32" i="6" s="1"/>
  <c r="K35" i="6"/>
  <c r="J35" i="6" s="1"/>
  <c r="K34" i="6"/>
  <c r="J34" i="6" s="1"/>
  <c r="K33" i="6"/>
  <c r="J33" i="6" s="1"/>
  <c r="I31" i="6"/>
  <c r="I32" i="6" s="1"/>
  <c r="H31" i="6"/>
  <c r="K29" i="6"/>
  <c r="J29" i="6" s="1"/>
  <c r="K27" i="6"/>
  <c r="J27" i="6" s="1"/>
  <c r="K25" i="6"/>
  <c r="J25" i="6" s="1"/>
  <c r="I21" i="6"/>
  <c r="H21" i="6"/>
  <c r="K20" i="6"/>
  <c r="J20" i="6" s="1"/>
  <c r="K19" i="6"/>
  <c r="J19" i="6" s="1"/>
  <c r="I17" i="6"/>
  <c r="H17" i="6"/>
  <c r="K16" i="6"/>
  <c r="J16" i="6" s="1"/>
  <c r="K14" i="6"/>
  <c r="J14" i="6" s="1"/>
  <c r="K13" i="6"/>
  <c r="J13" i="6" s="1"/>
  <c r="K11" i="6"/>
  <c r="J11" i="6" s="1"/>
  <c r="K9" i="6"/>
  <c r="J9" i="6" s="1"/>
  <c r="K7" i="6"/>
  <c r="J7" i="6" s="1"/>
  <c r="K5" i="6"/>
  <c r="U45" i="6" l="1"/>
  <c r="P45" i="6"/>
  <c r="V5" i="6"/>
  <c r="AC45" i="6"/>
  <c r="AB45" i="6"/>
  <c r="AF45" i="6"/>
  <c r="AJ45" i="6"/>
  <c r="AK45" i="6"/>
  <c r="L45" i="6"/>
  <c r="J5" i="6"/>
  <c r="H32" i="6"/>
  <c r="BJ31" i="6" s="1"/>
  <c r="M45" i="6"/>
  <c r="Q45" i="6"/>
  <c r="AO45" i="6"/>
  <c r="X45" i="6"/>
  <c r="AG45" i="6"/>
  <c r="R5" i="6"/>
  <c r="Y45" i="6"/>
  <c r="T45" i="6"/>
  <c r="AD5" i="6"/>
  <c r="H45" i="6"/>
  <c r="BK33" i="6" s="1"/>
  <c r="I45" i="6"/>
  <c r="BK32" i="6" l="1"/>
  <c r="BK31" i="6"/>
  <c r="BK34" i="6" l="1"/>
  <c r="E60" i="6"/>
  <c r="D60" i="6"/>
  <c r="BB55" i="6" l="1"/>
  <c r="AZ55" i="6"/>
  <c r="BB53" i="6"/>
  <c r="AZ53" i="6"/>
  <c r="BM43" i="6"/>
  <c r="BB27" i="6"/>
  <c r="AZ27" i="6"/>
  <c r="BB25" i="6"/>
  <c r="AZ25" i="6"/>
  <c r="BB11" i="6"/>
  <c r="AZ11" i="6"/>
  <c r="BB9" i="6"/>
  <c r="AZ9" i="6"/>
  <c r="BB7" i="6"/>
  <c r="AZ7" i="6"/>
  <c r="BB5" i="6"/>
  <c r="AZ5" i="6"/>
  <c r="AY55" i="6" l="1"/>
  <c r="AX55" i="6" s="1"/>
  <c r="AU55" i="6"/>
  <c r="AT55" i="6" s="1"/>
  <c r="G59" i="6" l="1"/>
  <c r="G58" i="6"/>
  <c r="G57" i="6"/>
  <c r="G55" i="6"/>
  <c r="BB60" i="6" l="1"/>
  <c r="BM45" i="6" l="1"/>
  <c r="BC55" i="6" l="1"/>
  <c r="BA55" i="6"/>
  <c r="BD55" i="6"/>
  <c r="BE55" i="6" l="1"/>
  <c r="BG55" i="6" s="1"/>
  <c r="BF55" i="6"/>
  <c r="AW60" i="6" l="1"/>
  <c r="AV60" i="6"/>
  <c r="AS60" i="6"/>
  <c r="AR60" i="6"/>
  <c r="F58" i="6"/>
  <c r="F59" i="6"/>
  <c r="AU58" i="6"/>
  <c r="AT58" i="6" s="1"/>
  <c r="AY58" i="6"/>
  <c r="AX58" i="6" s="1"/>
  <c r="AU59" i="6"/>
  <c r="AT59" i="6" s="1"/>
  <c r="AY59" i="6"/>
  <c r="AX59" i="6" s="1"/>
  <c r="AY57" i="6"/>
  <c r="AX57" i="6" s="1"/>
  <c r="AU57" i="6"/>
  <c r="AT57" i="6"/>
  <c r="F57" i="6"/>
  <c r="BE53" i="6"/>
  <c r="BD53" i="6"/>
  <c r="BC53" i="6"/>
  <c r="BA53" i="6"/>
  <c r="AY53" i="6"/>
  <c r="AX53" i="6" s="1"/>
  <c r="AU53" i="6"/>
  <c r="AT53" i="6" s="1"/>
  <c r="G53" i="6"/>
  <c r="F53" i="6" s="1"/>
  <c r="AZ60" i="6" l="1"/>
  <c r="BE60" i="6"/>
  <c r="BD60" i="6"/>
  <c r="BA60" i="6"/>
  <c r="BC60" i="6"/>
  <c r="BG53" i="6"/>
  <c r="BF53" i="6"/>
  <c r="BG60" i="6" l="1"/>
  <c r="BF60" i="6"/>
  <c r="G16" i="6" l="1"/>
  <c r="AW43" i="6" l="1"/>
  <c r="AV43" i="6"/>
  <c r="AS43" i="6"/>
  <c r="AR43" i="6"/>
  <c r="E43" i="6"/>
  <c r="AY42" i="6"/>
  <c r="AX42" i="6" s="1"/>
  <c r="AU42" i="6"/>
  <c r="AT42" i="6" s="1"/>
  <c r="G42" i="6"/>
  <c r="F42" i="6" s="1"/>
  <c r="AY41" i="6"/>
  <c r="AX41" i="6" s="1"/>
  <c r="AU41" i="6"/>
  <c r="AT41" i="6" s="1"/>
  <c r="G41" i="6"/>
  <c r="F41" i="6" s="1"/>
  <c r="AY40" i="6"/>
  <c r="AX40" i="6" s="1"/>
  <c r="AU40" i="6"/>
  <c r="AT40" i="6" s="1"/>
  <c r="G40" i="6"/>
  <c r="F40" i="6" s="1"/>
  <c r="AY39" i="6"/>
  <c r="AX39" i="6" s="1"/>
  <c r="AU39" i="6"/>
  <c r="AT39" i="6" s="1"/>
  <c r="G39" i="6"/>
  <c r="F39" i="6" s="1"/>
  <c r="AY38" i="6"/>
  <c r="AX38" i="6" s="1"/>
  <c r="AU38" i="6"/>
  <c r="AT38" i="6" s="1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G35" i="6"/>
  <c r="F35" i="6" s="1"/>
  <c r="AY34" i="6"/>
  <c r="AX34" i="6" s="1"/>
  <c r="AU34" i="6"/>
  <c r="AT34" i="6" s="1"/>
  <c r="G34" i="6"/>
  <c r="F34" i="6" s="1"/>
  <c r="AY33" i="6"/>
  <c r="AX33" i="6"/>
  <c r="AU33" i="6"/>
  <c r="AT33" i="6" s="1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G29" i="6"/>
  <c r="F29" i="6" s="1"/>
  <c r="BE27" i="6"/>
  <c r="BD27" i="6"/>
  <c r="BC27" i="6"/>
  <c r="BA27" i="6"/>
  <c r="AY27" i="6"/>
  <c r="AX27" i="6" s="1"/>
  <c r="AU27" i="6"/>
  <c r="AT27" i="6" s="1"/>
  <c r="G27" i="6"/>
  <c r="F27" i="6" s="1"/>
  <c r="BE25" i="6"/>
  <c r="BD25" i="6"/>
  <c r="BC25" i="6"/>
  <c r="BA25" i="6"/>
  <c r="AY25" i="6"/>
  <c r="AX25" i="6" s="1"/>
  <c r="AU25" i="6"/>
  <c r="AT25" i="6" s="1"/>
  <c r="G25" i="6"/>
  <c r="F25" i="6" s="1"/>
  <c r="AW21" i="6"/>
  <c r="AV21" i="6"/>
  <c r="AS21" i="6"/>
  <c r="AR21" i="6"/>
  <c r="E21" i="6"/>
  <c r="D21" i="6"/>
  <c r="G20" i="6"/>
  <c r="F20" i="6" s="1"/>
  <c r="AY19" i="6"/>
  <c r="AX19" i="6" s="1"/>
  <c r="AU19" i="6"/>
  <c r="AT19" i="6" s="1"/>
  <c r="G19" i="6"/>
  <c r="F19" i="6" s="1"/>
  <c r="AW17" i="6"/>
  <c r="AV17" i="6"/>
  <c r="AS17" i="6"/>
  <c r="AR17" i="6"/>
  <c r="E17" i="6"/>
  <c r="D17" i="6"/>
  <c r="F16" i="6"/>
  <c r="AY14" i="6"/>
  <c r="AX14" i="6" s="1"/>
  <c r="AU14" i="6"/>
  <c r="AT14" i="6" s="1"/>
  <c r="G14" i="6"/>
  <c r="F14" i="6" s="1"/>
  <c r="AY13" i="6"/>
  <c r="AX13" i="6" s="1"/>
  <c r="AU13" i="6"/>
  <c r="AT13" i="6" s="1"/>
  <c r="G13" i="6"/>
  <c r="F13" i="6" s="1"/>
  <c r="BE11" i="6"/>
  <c r="BD11" i="6"/>
  <c r="BC11" i="6"/>
  <c r="BA11" i="6"/>
  <c r="AY11" i="6"/>
  <c r="AX11" i="6" s="1"/>
  <c r="AU11" i="6"/>
  <c r="AT11" i="6" s="1"/>
  <c r="G11" i="6"/>
  <c r="F11" i="6" s="1"/>
  <c r="BE9" i="6"/>
  <c r="BD9" i="6"/>
  <c r="BC9" i="6"/>
  <c r="BA9" i="6"/>
  <c r="AY9" i="6"/>
  <c r="AX9" i="6" s="1"/>
  <c r="AU9" i="6"/>
  <c r="AT9" i="6" s="1"/>
  <c r="G9" i="6"/>
  <c r="F9" i="6" s="1"/>
  <c r="BE7" i="6"/>
  <c r="BD7" i="6"/>
  <c r="BC7" i="6"/>
  <c r="BA7" i="6"/>
  <c r="AY7" i="6"/>
  <c r="AX7" i="6" s="1"/>
  <c r="AU7" i="6"/>
  <c r="AT7" i="6" s="1"/>
  <c r="G7" i="6"/>
  <c r="F7" i="6" s="1"/>
  <c r="BE5" i="6"/>
  <c r="BD5" i="6"/>
  <c r="BC5" i="6"/>
  <c r="BA5" i="6"/>
  <c r="AY5" i="6"/>
  <c r="AU5" i="6"/>
  <c r="G5" i="6"/>
  <c r="D32" i="6" l="1"/>
  <c r="E32" i="6"/>
  <c r="AT5" i="6"/>
  <c r="AX5" i="6"/>
  <c r="AZ36" i="6"/>
  <c r="AZ43" i="6"/>
  <c r="BB43" i="6"/>
  <c r="BB36" i="6"/>
  <c r="AZ31" i="6"/>
  <c r="BB31" i="6"/>
  <c r="BB21" i="6"/>
  <c r="AZ21" i="6"/>
  <c r="BB17" i="6"/>
  <c r="AZ17" i="6"/>
  <c r="F5" i="6"/>
  <c r="BD21" i="6"/>
  <c r="BE36" i="6"/>
  <c r="BE31" i="6"/>
  <c r="BD31" i="6"/>
  <c r="BD17" i="6"/>
  <c r="BE17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AZ45" i="6" l="1"/>
  <c r="BB45" i="6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<sst xmlns="http://schemas.openxmlformats.org/spreadsheetml/2006/main" count="355" uniqueCount="96">
  <si>
    <t>ลำดับ</t>
  </si>
  <si>
    <t>ชื่ออาคาร</t>
  </si>
  <si>
    <t>หมายเลข</t>
  </si>
  <si>
    <t>kWh</t>
  </si>
  <si>
    <t>บาท</t>
  </si>
  <si>
    <t>รวม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</si>
  <si>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</si>
  <si>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</si>
  <si>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</si>
  <si>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</si>
  <si>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</si>
  <si>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</si>
  <si>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</si>
  <si>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</si>
  <si>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</si>
  <si>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</si>
  <si>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</si>
  <si>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</si>
  <si>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</si>
  <si>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</si>
  <si>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</si>
  <si>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</si>
  <si>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</si>
  <si>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</si>
  <si>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</si>
  <si>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</si>
  <si>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</si>
  <si>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</si>
  <si>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</si>
  <si>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</si>
  <si>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</si>
  <si>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</si>
  <si>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</si>
  <si>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</si>
  <si>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</si>
  <si>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</si>
  <si>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</si>
  <si>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</si>
  <si>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</si>
  <si>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</si>
  <si>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</si>
  <si>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</si>
  <si>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</si>
  <si>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</si>
  <si>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</si>
  <si>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</si>
  <si>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</si>
  <si>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</si>
  <si>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</si>
  <si>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</si>
  <si>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</si>
  <si>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</si>
  <si>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</si>
  <si>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</si>
  <si>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</si>
  <si>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</si>
  <si>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</si>
  <si>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</si>
  <si>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</si>
  <si>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</si>
  <si>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</si>
  <si>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</si>
  <si>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</si>
  <si>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</si>
  <si>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</si>
  <si>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</si>
  <si>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</si>
  <si>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</si>
  <si>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</si>
  <si>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</si>
  <si>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</si>
  <si>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</si>
  <si>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</si>
  <si>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พฤศจิกายน 68</t>
  </si>
  <si>
    <t>ธันวาคม 68</t>
  </si>
  <si>
    <t>ม.ค.-ก.ย. 68</t>
  </si>
  <si>
    <t>ต.ค.-ธ.ค. 68</t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</si>
  <si>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</si>
  <si>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</si>
  <si>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</si>
  <si>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</si>
  <si>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</si>
  <si>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</si>
  <si>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</si>
  <si>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</si>
  <si>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</si>
  <si>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</si>
  <si>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</si>
  <si>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</si>
  <si>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</si>
  <si>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</si>
  <si>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</si>
  <si>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</si>
  <si>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</si>
  <si>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</si>
  <si>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t>ยกเลิกใช้งาน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</si>
</sst>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4" fillId="0" borderId="0" applyBorder="0"/>
  </cellStyleXfs>
  <cellXfs count="13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1" applyFont="1" applyBorder="1" applyAlignment="1">
      <alignment horizontal="center"/>
    </xf>
    <xf numFmtId="17" fontId="5" fillId="0" borderId="7" xfId="1" quotePrefix="1" applyNumberFormat="1" applyFont="1" applyBorder="1" applyAlignment="1">
      <alignment horizontal="centerContinuous"/>
    </xf>
    <xf numFmtId="0" fontId="12" fillId="0" borderId="7" xfId="1" applyFont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"/>
    </xf>
    <xf numFmtId="4" fontId="13" fillId="2" borderId="7" xfId="1" applyNumberFormat="1" applyFont="1" applyFill="1" applyBorder="1"/>
    <xf numFmtId="4" fontId="5" fillId="2" borderId="7" xfId="1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4" fontId="11" fillId="2" borderId="7" xfId="1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1" applyFont="1" applyFill="1"/>
    <xf numFmtId="0" fontId="16" fillId="0" borderId="0" xfId="0" applyFont="1" applyFill="1"/>
    <xf numFmtId="4" fontId="5" fillId="0" borderId="7" xfId="1" applyNumberFormat="1" applyFont="1" applyFill="1" applyBorder="1" applyAlignment="1">
      <alignment horizontal="center"/>
    </xf>
    <xf numFmtId="0" fontId="8" fillId="0" borderId="5" xfId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3" fillId="0" borderId="7" xfId="1" applyNumberFormat="1" applyFont="1" applyFill="1" applyBorder="1"/>
    <xf numFmtId="4" fontId="2" fillId="0" borderId="0" xfId="0" applyNumberFormat="1" applyFont="1" applyFill="1"/>
    <xf numFmtId="0" fontId="15" fillId="0" borderId="3" xfId="0" applyFont="1" applyFill="1" applyBorder="1" applyAlignment="1">
      <alignment horizontal="left"/>
    </xf>
    <xf numFmtId="0" fontId="15" fillId="0" borderId="5" xfId="0" applyFont="1" applyFill="1" applyBorder="1" applyAlignment="1">
      <alignment shrinkToFit="1"/>
    </xf>
    <xf numFmtId="4" fontId="15" fillId="0" borderId="5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shrinkToFit="1"/>
    </xf>
    <xf numFmtId="4" fontId="15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1" fillId="0" borderId="7" xfId="1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2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2" fillId="2" borderId="4" xfId="0" applyFont="1" applyFill="1" applyBorder="1" applyAlignment="1">
      <alignment horizontal="centerContinuous" shrinkToFit="1"/>
    </xf>
    <xf numFmtId="0" fontId="12" fillId="0" borderId="9" xfId="0" applyFont="1" applyFill="1" applyBorder="1" applyAlignment="1">
      <alignment horizontal="center" shrinkToFit="1"/>
    </xf>
    <xf numFmtId="0" fontId="12" fillId="0" borderId="0" xfId="0" applyFont="1" applyFill="1" applyAlignment="1">
      <alignment shrinkToFit="1"/>
    </xf>
    <xf numFmtId="0" fontId="12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shrinkToFit="1"/>
    </xf>
    <xf numFmtId="4" fontId="13" fillId="0" borderId="7" xfId="0" applyNumberFormat="1" applyFont="1" applyFill="1" applyBorder="1"/>
    <xf numFmtId="0" fontId="18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5" fillId="0" borderId="7" xfId="0" applyFont="1" applyFill="1" applyBorder="1" applyAlignment="1">
      <alignment horizontal="centerContinuous" shrinkToFit="1"/>
    </xf>
    <xf numFmtId="2" fontId="15" fillId="0" borderId="4" xfId="0" applyNumberFormat="1" applyFont="1" applyFill="1" applyBorder="1" applyAlignment="1">
      <alignment horizontal="center" shrinkToFit="1"/>
    </xf>
    <xf numFmtId="4" fontId="15" fillId="0" borderId="7" xfId="0" applyNumberFormat="1" applyFont="1" applyFill="1" applyBorder="1" applyAlignment="1">
      <alignment horizontal="center"/>
    </xf>
    <xf numFmtId="4" fontId="15" fillId="0" borderId="7" xfId="1" applyNumberFormat="1" applyFont="1" applyFill="1" applyBorder="1"/>
    <xf numFmtId="4" fontId="15" fillId="0" borderId="7" xfId="1" applyNumberFormat="1" applyFont="1" applyFill="1" applyBorder="1" applyAlignment="1">
      <alignment horizontal="center"/>
    </xf>
    <xf numFmtId="4" fontId="15" fillId="0" borderId="7" xfId="0" applyNumberFormat="1" applyFont="1" applyFill="1" applyBorder="1"/>
    <xf numFmtId="0" fontId="15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3" fillId="2" borderId="7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" fillId="0" borderId="0" xfId="0" applyFont="1" applyFill="1"/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0" fontId="13" fillId="0" borderId="0" xfId="0" applyFont="1" applyFill="1"/>
    <xf numFmtId="4" fontId="19" fillId="0" borderId="5" xfId="0" applyNumberFormat="1" applyFont="1" applyFill="1" applyBorder="1" applyAlignment="1">
      <alignment horizontal="center"/>
    </xf>
    <xf numFmtId="2" fontId="19" fillId="0" borderId="4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0"/>
  <sheetViews>
    <sheetView showGridLines="0" tabSelected="1" view="pageBreakPreview" zoomScaleNormal="100" zoomScaleSheetLayoutView="100" workbookViewId="0">
      <pane xSplit="6324" ySplit="1704" topLeftCell="D4" activePane="bottomRight"/>
      <selection activeCell="B1" sqref="B1:C1048576"/>
      <selection pane="topRight" activeCell="M3" sqref="M2:M3"/>
      <selection pane="bottomLeft" activeCell="C20" sqref="C20"/>
      <selection pane="bottomRight" activeCell="BK8" sqref="BK8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86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hidden="1" customWidth="1"/>
    <col min="17" max="17" width="10.77734375" style="39" hidden="1" customWidth="1"/>
    <col min="18" max="18" width="4" style="6" hidden="1" customWidth="1"/>
    <col min="19" max="19" width="6.77734375" style="46" hidden="1" customWidth="1"/>
    <col min="20" max="20" width="10.77734375" style="38" hidden="1" customWidth="1"/>
    <col min="21" max="21" width="10.77734375" style="39" hidden="1" customWidth="1"/>
    <col min="22" max="22" width="5.21875" style="6" hidden="1" customWidth="1"/>
    <col min="23" max="23" width="6.77734375" style="46" hidden="1" customWidth="1"/>
    <col min="24" max="24" width="10.77734375" style="5" hidden="1" customWidth="1"/>
    <col min="25" max="25" width="10.77734375" style="97" hidden="1" customWidth="1"/>
    <col min="26" max="26" width="6.6640625" style="6" hidden="1" customWidth="1"/>
    <col min="27" max="27" width="6.77734375" style="46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6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6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6" hidden="1" customWidth="1"/>
    <col min="40" max="40" width="10.77734375" style="5" hidden="1" customWidth="1"/>
    <col min="41" max="41" width="10.77734375" style="97" hidden="1" customWidth="1"/>
    <col min="42" max="42" width="5.21875" style="6" hidden="1" customWidth="1"/>
    <col min="43" max="43" width="6.77734375" style="46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6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0" width="9.109375" style="4" hidden="1" customWidth="1"/>
    <col min="61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17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97" customFormat="1" x14ac:dyDescent="0.55000000000000004">
      <c r="A2" s="102" t="s">
        <v>0</v>
      </c>
      <c r="B2" s="103" t="s">
        <v>1</v>
      </c>
      <c r="C2" s="87" t="s">
        <v>2</v>
      </c>
      <c r="D2" s="41" t="s">
        <v>81</v>
      </c>
      <c r="E2" s="12"/>
      <c r="F2" s="43"/>
      <c r="G2" s="47"/>
      <c r="H2" s="11" t="s">
        <v>82</v>
      </c>
      <c r="I2" s="12"/>
      <c r="J2" s="43"/>
      <c r="K2" s="47"/>
      <c r="L2" s="11" t="s">
        <v>83</v>
      </c>
      <c r="M2" s="12"/>
      <c r="N2" s="43"/>
      <c r="O2" s="47"/>
      <c r="P2" s="14" t="s">
        <v>84</v>
      </c>
      <c r="Q2" s="13"/>
      <c r="R2" s="43"/>
      <c r="S2" s="47"/>
      <c r="T2" s="14" t="s">
        <v>85</v>
      </c>
      <c r="U2" s="13"/>
      <c r="V2" s="43"/>
      <c r="W2" s="47"/>
      <c r="X2" s="11" t="s">
        <v>86</v>
      </c>
      <c r="Y2" s="12"/>
      <c r="Z2" s="43"/>
      <c r="AA2" s="47"/>
      <c r="AB2" s="11" t="s">
        <v>87</v>
      </c>
      <c r="AC2" s="12"/>
      <c r="AD2" s="43"/>
      <c r="AE2" s="47"/>
      <c r="AF2" s="11" t="s">
        <v>88</v>
      </c>
      <c r="AG2" s="12"/>
      <c r="AH2" s="43"/>
      <c r="AI2" s="47"/>
      <c r="AJ2" s="11" t="s">
        <v>89</v>
      </c>
      <c r="AK2" s="12"/>
      <c r="AL2" s="43"/>
      <c r="AM2" s="47"/>
      <c r="AN2" s="11" t="s">
        <v>90</v>
      </c>
      <c r="AO2" s="12"/>
      <c r="AP2" s="43"/>
      <c r="AQ2" s="47"/>
      <c r="AR2" s="11" t="s">
        <v>91</v>
      </c>
      <c r="AS2" s="12"/>
      <c r="AT2" s="43"/>
      <c r="AU2" s="47"/>
      <c r="AV2" s="11" t="s">
        <v>92</v>
      </c>
      <c r="AW2" s="12"/>
      <c r="AX2" s="43"/>
      <c r="AY2" s="47"/>
      <c r="AZ2" s="51" t="s">
        <v>49</v>
      </c>
      <c r="BA2" s="52"/>
      <c r="BB2" s="51" t="s">
        <v>93</v>
      </c>
      <c r="BC2" s="52"/>
      <c r="BD2" s="51" t="s">
        <v>94</v>
      </c>
      <c r="BE2" s="52"/>
      <c r="BF2" s="51" t="s">
        <v>43</v>
      </c>
      <c r="BG2" s="52"/>
    </row>
    <row r="3" spans="1:59" x14ac:dyDescent="0.55000000000000004">
      <c r="A3" s="15"/>
      <c r="B3" s="16"/>
      <c r="C3" s="88" t="s">
        <v>16</v>
      </c>
      <c r="D3" s="42" t="s">
        <v>3</v>
      </c>
      <c r="E3" s="18" t="s">
        <v>4</v>
      </c>
      <c r="F3" s="56" t="s">
        <v>43</v>
      </c>
      <c r="G3" s="57" t="s">
        <v>42</v>
      </c>
      <c r="H3" s="17" t="s">
        <v>3</v>
      </c>
      <c r="I3" s="18" t="s">
        <v>4</v>
      </c>
      <c r="J3" s="56" t="s">
        <v>43</v>
      </c>
      <c r="K3" s="57" t="s">
        <v>42</v>
      </c>
      <c r="L3" s="17" t="s">
        <v>3</v>
      </c>
      <c r="M3" s="18" t="s">
        <v>4</v>
      </c>
      <c r="N3" s="56" t="s">
        <v>43</v>
      </c>
      <c r="O3" s="57" t="s">
        <v>42</v>
      </c>
      <c r="P3" s="19" t="s">
        <v>3</v>
      </c>
      <c r="Q3" s="18" t="s">
        <v>4</v>
      </c>
      <c r="R3" s="56" t="s">
        <v>43</v>
      </c>
      <c r="S3" s="57" t="s">
        <v>42</v>
      </c>
      <c r="T3" s="19" t="s">
        <v>3</v>
      </c>
      <c r="U3" s="18" t="s">
        <v>4</v>
      </c>
      <c r="V3" s="56" t="s">
        <v>43</v>
      </c>
      <c r="W3" s="57" t="s">
        <v>42</v>
      </c>
      <c r="X3" s="17" t="s">
        <v>3</v>
      </c>
      <c r="Y3" s="18" t="s">
        <v>4</v>
      </c>
      <c r="Z3" s="56" t="s">
        <v>43</v>
      </c>
      <c r="AA3" s="57" t="s">
        <v>42</v>
      </c>
      <c r="AB3" s="17" t="s">
        <v>3</v>
      </c>
      <c r="AC3" s="18" t="s">
        <v>4</v>
      </c>
      <c r="AD3" s="56" t="s">
        <v>43</v>
      </c>
      <c r="AE3" s="57" t="s">
        <v>42</v>
      </c>
      <c r="AF3" s="17" t="s">
        <v>3</v>
      </c>
      <c r="AG3" s="18" t="s">
        <v>4</v>
      </c>
      <c r="AH3" s="56" t="s">
        <v>43</v>
      </c>
      <c r="AI3" s="57" t="s">
        <v>42</v>
      </c>
      <c r="AJ3" s="17" t="s">
        <v>3</v>
      </c>
      <c r="AK3" s="18" t="s">
        <v>4</v>
      </c>
      <c r="AL3" s="56" t="s">
        <v>43</v>
      </c>
      <c r="AM3" s="57" t="s">
        <v>42</v>
      </c>
      <c r="AN3" s="17" t="s">
        <v>3</v>
      </c>
      <c r="AO3" s="18" t="s">
        <v>4</v>
      </c>
      <c r="AP3" s="56" t="s">
        <v>43</v>
      </c>
      <c r="AQ3" s="57" t="s">
        <v>42</v>
      </c>
      <c r="AR3" s="17" t="s">
        <v>3</v>
      </c>
      <c r="AS3" s="18" t="s">
        <v>4</v>
      </c>
      <c r="AT3" s="56" t="s">
        <v>43</v>
      </c>
      <c r="AU3" s="57" t="s">
        <v>42</v>
      </c>
      <c r="AV3" s="17" t="s">
        <v>3</v>
      </c>
      <c r="AW3" s="18" t="s">
        <v>4</v>
      </c>
      <c r="AX3" s="56" t="s">
        <v>43</v>
      </c>
      <c r="AY3" s="57" t="s">
        <v>42</v>
      </c>
      <c r="AZ3" s="58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18</v>
      </c>
      <c r="B4" s="20"/>
      <c r="C4" s="89"/>
      <c r="D4" s="27"/>
      <c r="E4" s="98"/>
      <c r="F4" s="98"/>
      <c r="G4" s="99"/>
      <c r="H4" s="27"/>
      <c r="I4" s="98"/>
      <c r="J4" s="98"/>
      <c r="K4" s="99"/>
      <c r="L4" s="27"/>
      <c r="M4" s="98"/>
      <c r="N4" s="98"/>
      <c r="O4" s="99"/>
      <c r="P4" s="27"/>
      <c r="Q4" s="98"/>
      <c r="R4" s="98"/>
      <c r="S4" s="99"/>
      <c r="T4" s="27"/>
      <c r="U4" s="98"/>
      <c r="V4" s="98"/>
      <c r="W4" s="99"/>
      <c r="X4" s="27"/>
      <c r="Y4" s="98"/>
      <c r="Z4" s="98"/>
      <c r="AA4" s="99"/>
      <c r="AB4" s="27"/>
      <c r="AC4" s="27"/>
      <c r="AD4" s="98"/>
      <c r="AE4" s="99"/>
      <c r="AF4" s="27"/>
      <c r="AG4" s="27"/>
      <c r="AH4" s="98"/>
      <c r="AI4" s="99"/>
      <c r="AJ4" s="27"/>
      <c r="AK4" s="27"/>
      <c r="AL4" s="98"/>
      <c r="AM4" s="99"/>
      <c r="AN4" s="27"/>
      <c r="AO4" s="98"/>
      <c r="AP4" s="98"/>
      <c r="AQ4" s="99"/>
      <c r="AR4" s="27"/>
      <c r="AS4" s="27"/>
      <c r="AT4" s="98"/>
      <c r="AU4" s="99"/>
      <c r="AV4" s="27"/>
      <c r="AW4" s="27"/>
      <c r="AX4" s="98"/>
      <c r="AY4" s="99"/>
      <c r="AZ4" s="53"/>
      <c r="BA4" s="53"/>
      <c r="BF4" s="64"/>
      <c r="BG4" s="65"/>
    </row>
    <row r="5" spans="1:59" x14ac:dyDescent="0.55000000000000004">
      <c r="A5" s="28">
        <v>1</v>
      </c>
      <c r="B5" s="29" t="s">
        <v>18</v>
      </c>
      <c r="C5" s="90" t="s">
        <v>6</v>
      </c>
      <c r="D5" s="30">
        <v>662720.31000000006</v>
      </c>
      <c r="E5" s="31">
        <v>2594110.27</v>
      </c>
      <c r="F5" s="40">
        <f>E5-(G5*D5)</f>
        <v>-2.2155027836561203E-3</v>
      </c>
      <c r="G5" s="49">
        <f>ROUND(E5/D5,8)</f>
        <v>3.9143364599999999</v>
      </c>
      <c r="H5" s="30">
        <v>784824.81</v>
      </c>
      <c r="I5" s="31">
        <v>3218927.01</v>
      </c>
      <c r="J5" s="40">
        <f>I5-(K5*H5)</f>
        <v>2.0030145533382893E-3</v>
      </c>
      <c r="K5" s="49">
        <f>ROUND(I5/H5,8)</f>
        <v>4.1014592900000002</v>
      </c>
      <c r="L5" s="30">
        <v>760511.41</v>
      </c>
      <c r="M5" s="31">
        <v>3039870.77</v>
      </c>
      <c r="N5" s="40">
        <f>M5-(O5*L5)</f>
        <v>2.5047473609447479E-3</v>
      </c>
      <c r="O5" s="49">
        <f>ROUND(M5/L5,8)</f>
        <v>3.9971402500000002</v>
      </c>
      <c r="P5" s="30"/>
      <c r="Q5" s="31"/>
      <c r="R5" s="40" t="e">
        <f>Q5-(S5*P5)</f>
        <v>#DIV/0!</v>
      </c>
      <c r="S5" s="49" t="e">
        <f>ROUND(Q5/P5,8)</f>
        <v>#DIV/0!</v>
      </c>
      <c r="T5" s="30"/>
      <c r="U5" s="31"/>
      <c r="V5" s="40" t="e">
        <f>U5-(W5*T5)</f>
        <v>#DIV/0!</v>
      </c>
      <c r="W5" s="49" t="e">
        <f>ROUND(U5/T5,8)</f>
        <v>#DIV/0!</v>
      </c>
      <c r="X5" s="30"/>
      <c r="Y5" s="31"/>
      <c r="Z5" s="40" t="e">
        <f>Y5-(AA5*X5)</f>
        <v>#DIV/0!</v>
      </c>
      <c r="AA5" s="49" t="e">
        <f>ROUND(Y5/X5,8)</f>
        <v>#DIV/0!</v>
      </c>
      <c r="AB5" s="30"/>
      <c r="AC5" s="31"/>
      <c r="AD5" s="40" t="e">
        <f>AC5-(AE5*AB5)</f>
        <v>#DIV/0!</v>
      </c>
      <c r="AE5" s="49" t="e">
        <f>ROUND(AC5/AB5,8)</f>
        <v>#DIV/0!</v>
      </c>
      <c r="AF5" s="30"/>
      <c r="AG5" s="31"/>
      <c r="AH5" s="40" t="e">
        <f>AG5-(AI5*AF5)</f>
        <v>#DIV/0!</v>
      </c>
      <c r="AI5" s="49" t="e">
        <f>ROUND(AG5/AF5,8)</f>
        <v>#DIV/0!</v>
      </c>
      <c r="AJ5" s="30"/>
      <c r="AK5" s="31"/>
      <c r="AL5" s="40" t="e">
        <f>AK5-(AM5*AJ5)</f>
        <v>#DIV/0!</v>
      </c>
      <c r="AM5" s="49" t="e">
        <f>ROUND(AK5/AJ5,8)</f>
        <v>#DIV/0!</v>
      </c>
      <c r="AN5" s="30"/>
      <c r="AO5" s="31"/>
      <c r="AP5" s="40" t="e">
        <f>AO5-(AQ5*AN5)</f>
        <v>#DIV/0!</v>
      </c>
      <c r="AQ5" s="49" t="e">
        <f>ROUND(AO5/AN5,8)</f>
        <v>#DIV/0!</v>
      </c>
      <c r="AR5" s="32"/>
      <c r="AS5" s="31"/>
      <c r="AT5" s="40" t="e">
        <f>AS5-(AU5*AR5)</f>
        <v>#DIV/0!</v>
      </c>
      <c r="AU5" s="49" t="e">
        <f>ROUND(AS5/AR5,8)</f>
        <v>#DIV/0!</v>
      </c>
      <c r="AV5" s="32"/>
      <c r="AW5" s="31"/>
      <c r="AX5" s="40" t="e">
        <f>AW5-(AY5*AV5)</f>
        <v>#DIV/0!</v>
      </c>
      <c r="AY5" s="49" t="e">
        <f>ROUND(AW5/AV5,8)</f>
        <v>#DIV/0!</v>
      </c>
      <c r="AZ5" s="32">
        <f>AV5+AR5+AN5+AJ5+AF5+AB5+X5+AB5+P5+L5+H5+D5</f>
        <v>2208056.5300000003</v>
      </c>
      <c r="BA5" s="32">
        <f>AW5+AS5+AO5+AK5+AG5+AC5+Y5+U5+Q5+M5+I5+E5</f>
        <v>8852908.0499999989</v>
      </c>
      <c r="BB5" s="54">
        <f>AJ5+AF5+AB5+X5+AB5+P5+L5+H5+D5</f>
        <v>2208056.5300000003</v>
      </c>
      <c r="BC5" s="55">
        <f>AK5+AG5+AC5+Y5+U5+Q5+M5+I5+E5</f>
        <v>8852908.0499999989</v>
      </c>
      <c r="BD5" s="54">
        <f>AV5+AR5+AN5</f>
        <v>0</v>
      </c>
      <c r="BE5" s="59">
        <f>AW5+AS5+AO5</f>
        <v>0</v>
      </c>
      <c r="BF5" s="66">
        <f>(BD5+BB5)-AZ5</f>
        <v>0</v>
      </c>
      <c r="BG5" s="66">
        <f>(BE5+BC5)-BA5</f>
        <v>0</v>
      </c>
    </row>
    <row r="6" spans="1:59" x14ac:dyDescent="0.55000000000000004">
      <c r="A6" s="26" t="s">
        <v>15</v>
      </c>
      <c r="B6" s="20"/>
      <c r="C6" s="89"/>
      <c r="D6" s="27"/>
      <c r="E6" s="98"/>
      <c r="F6" s="98"/>
      <c r="G6" s="99"/>
      <c r="H6" s="27"/>
      <c r="I6" s="98"/>
      <c r="J6" s="98"/>
      <c r="K6" s="99"/>
      <c r="L6" s="27"/>
      <c r="M6" s="98"/>
      <c r="N6" s="98"/>
      <c r="O6" s="99"/>
      <c r="P6" s="27"/>
      <c r="Q6" s="98"/>
      <c r="R6" s="98"/>
      <c r="S6" s="99"/>
      <c r="T6" s="27"/>
      <c r="U6" s="98"/>
      <c r="V6" s="98"/>
      <c r="W6" s="99"/>
      <c r="X6" s="27"/>
      <c r="Y6" s="98"/>
      <c r="Z6" s="98"/>
      <c r="AA6" s="99"/>
      <c r="AB6" s="27"/>
      <c r="AC6" s="98"/>
      <c r="AD6" s="98"/>
      <c r="AE6" s="99"/>
      <c r="AF6" s="27"/>
      <c r="AG6" s="98"/>
      <c r="AH6" s="98"/>
      <c r="AI6" s="99"/>
      <c r="AJ6" s="27"/>
      <c r="AK6" s="98"/>
      <c r="AL6" s="98"/>
      <c r="AM6" s="99"/>
      <c r="AN6" s="27"/>
      <c r="AO6" s="98"/>
      <c r="AP6" s="98"/>
      <c r="AQ6" s="99"/>
      <c r="AR6" s="27"/>
      <c r="AS6" s="27"/>
      <c r="AT6" s="98"/>
      <c r="AU6" s="99"/>
      <c r="AV6" s="27"/>
      <c r="AW6" s="27"/>
      <c r="AX6" s="98"/>
      <c r="AY6" s="99"/>
      <c r="AZ6" s="53"/>
      <c r="BA6" s="53"/>
    </row>
    <row r="7" spans="1:59" x14ac:dyDescent="0.55000000000000004">
      <c r="A7" s="28">
        <v>1</v>
      </c>
      <c r="B7" s="29" t="s">
        <v>7</v>
      </c>
      <c r="C7" s="90" t="s">
        <v>8</v>
      </c>
      <c r="D7" s="30">
        <v>44632</v>
      </c>
      <c r="E7" s="31">
        <v>188362.59</v>
      </c>
      <c r="F7" s="40">
        <f>E7-(G7*D7)</f>
        <v>2.1120000747032464E-4</v>
      </c>
      <c r="G7" s="49">
        <f>ROUND(E7/D7,8)</f>
        <v>4.2203483999999998</v>
      </c>
      <c r="H7" s="30">
        <v>54860.01</v>
      </c>
      <c r="I7" s="31">
        <v>231305.27</v>
      </c>
      <c r="J7" s="40">
        <f>I7-(K7*H7)</f>
        <v>6.0180493164807558E-5</v>
      </c>
      <c r="K7" s="49">
        <f>ROUND(I7/H7,8)</f>
        <v>4.2162819499999999</v>
      </c>
      <c r="L7" s="30">
        <v>56488</v>
      </c>
      <c r="M7" s="31">
        <v>239054.99</v>
      </c>
      <c r="N7" s="40">
        <f>M7-(O7*L7)</f>
        <v>1.9207998411729932E-4</v>
      </c>
      <c r="O7" s="49">
        <f>ROUND(M7/L7,8)</f>
        <v>4.2319605899999999</v>
      </c>
      <c r="P7" s="30"/>
      <c r="Q7" s="31"/>
      <c r="R7" s="40" t="e">
        <f>Q7-(S7*P7)</f>
        <v>#DIV/0!</v>
      </c>
      <c r="S7" s="49" t="e">
        <f>ROUND(Q7/P7,8)</f>
        <v>#DIV/0!</v>
      </c>
      <c r="T7" s="30"/>
      <c r="U7" s="31"/>
      <c r="V7" s="40" t="e">
        <f>U7-(W7*T7)</f>
        <v>#DIV/0!</v>
      </c>
      <c r="W7" s="49" t="e">
        <f>ROUND(U7/T7,8)</f>
        <v>#DIV/0!</v>
      </c>
      <c r="X7" s="30"/>
      <c r="Y7" s="31"/>
      <c r="Z7" s="40" t="e">
        <f>Y7-(AA7*X7)</f>
        <v>#DIV/0!</v>
      </c>
      <c r="AA7" s="49" t="e">
        <f>ROUND(Y7/X7,8)</f>
        <v>#DIV/0!</v>
      </c>
      <c r="AB7" s="30"/>
      <c r="AC7" s="31"/>
      <c r="AD7" s="40" t="e">
        <f>AC7-(AE7*AB7)</f>
        <v>#DIV/0!</v>
      </c>
      <c r="AE7" s="49" t="e">
        <f>ROUND(AC7/AB7,8)</f>
        <v>#DIV/0!</v>
      </c>
      <c r="AF7" s="30"/>
      <c r="AG7" s="31"/>
      <c r="AH7" s="40" t="e">
        <f>AG7-(AI7*AF7)</f>
        <v>#DIV/0!</v>
      </c>
      <c r="AI7" s="49" t="e">
        <f>ROUND(AG7/AF7,8)</f>
        <v>#DIV/0!</v>
      </c>
      <c r="AJ7" s="30"/>
      <c r="AK7" s="31"/>
      <c r="AL7" s="40" t="e">
        <f>AK7-(AM7*AJ7)</f>
        <v>#DIV/0!</v>
      </c>
      <c r="AM7" s="49" t="e">
        <f>ROUND(AK7/AJ7,8)</f>
        <v>#DIV/0!</v>
      </c>
      <c r="AN7" s="30"/>
      <c r="AO7" s="31"/>
      <c r="AP7" s="40" t="e">
        <f>AO7-(AQ7*AN7)</f>
        <v>#DIV/0!</v>
      </c>
      <c r="AQ7" s="49" t="e">
        <f>ROUND(AO7/AN7,8)</f>
        <v>#DIV/0!</v>
      </c>
      <c r="AR7" s="30"/>
      <c r="AS7" s="31"/>
      <c r="AT7" s="40" t="e">
        <f>AS7-(AU7*AR7)</f>
        <v>#DIV/0!</v>
      </c>
      <c r="AU7" s="49" t="e">
        <f>ROUND(AS7/AR7,8)</f>
        <v>#DIV/0!</v>
      </c>
      <c r="AV7" s="30"/>
      <c r="AW7" s="31"/>
      <c r="AX7" s="40" t="e">
        <f>AW7-(AY7*AV7)</f>
        <v>#DIV/0!</v>
      </c>
      <c r="AY7" s="49" t="e">
        <f>ROUND(AW7/AV7,8)</f>
        <v>#DIV/0!</v>
      </c>
      <c r="AZ7" s="32">
        <f>AV7+AR7+AN7+AJ7+AF7+AB7+X7+AB7+P7+L7+H7+D7</f>
        <v>155980.01</v>
      </c>
      <c r="BA7" s="32">
        <f>AW7+AS7+AO7+AK7+AG7+AC7+Y7+U7+Q7+M7+I7+E7</f>
        <v>658722.85</v>
      </c>
      <c r="BB7" s="54">
        <f>AJ7+AF7+AB7+X7+AB7+P7+L7+H7+D7</f>
        <v>155980.01</v>
      </c>
      <c r="BC7" s="55">
        <f>AK7+AG7+AC7+Y7+U7+Q7+M7+I7+E7</f>
        <v>658722.85</v>
      </c>
      <c r="BD7" s="54">
        <f>AV7+AR7+AN7</f>
        <v>0</v>
      </c>
      <c r="BE7" s="59">
        <f>AW7+AS7+AO7</f>
        <v>0</v>
      </c>
      <c r="BF7" s="66">
        <f>(BD7+BB7)-AZ7</f>
        <v>0</v>
      </c>
      <c r="BG7" s="66">
        <f>(BE7+BC7)-BA7</f>
        <v>0</v>
      </c>
    </row>
    <row r="8" spans="1:59" x14ac:dyDescent="0.55000000000000004">
      <c r="A8" s="34" t="s">
        <v>19</v>
      </c>
      <c r="B8" s="35"/>
      <c r="C8" s="91"/>
      <c r="D8" s="27"/>
      <c r="E8" s="98"/>
      <c r="F8" s="98"/>
      <c r="G8" s="99"/>
      <c r="H8" s="27"/>
      <c r="I8" s="98"/>
      <c r="J8" s="98"/>
      <c r="K8" s="99"/>
      <c r="L8" s="27"/>
      <c r="M8" s="98"/>
      <c r="N8" s="98"/>
      <c r="O8" s="99"/>
      <c r="P8" s="27"/>
      <c r="Q8" s="98"/>
      <c r="R8" s="98"/>
      <c r="S8" s="99"/>
      <c r="T8" s="27"/>
      <c r="U8" s="98"/>
      <c r="V8" s="98"/>
      <c r="W8" s="99"/>
      <c r="X8" s="27"/>
      <c r="Y8" s="98"/>
      <c r="Z8" s="98"/>
      <c r="AA8" s="99"/>
      <c r="AB8" s="27"/>
      <c r="AC8" s="98"/>
      <c r="AD8" s="98"/>
      <c r="AE8" s="99"/>
      <c r="AF8" s="27"/>
      <c r="AG8" s="98"/>
      <c r="AH8" s="98"/>
      <c r="AI8" s="99"/>
      <c r="AJ8" s="27"/>
      <c r="AK8" s="98"/>
      <c r="AL8" s="98"/>
      <c r="AM8" s="99"/>
      <c r="AN8" s="27"/>
      <c r="AO8" s="98"/>
      <c r="AP8" s="98"/>
      <c r="AQ8" s="99"/>
      <c r="AR8" s="27"/>
      <c r="AS8" s="27"/>
      <c r="AT8" s="98"/>
      <c r="AU8" s="99"/>
      <c r="AV8" s="27"/>
      <c r="AW8" s="27"/>
      <c r="AX8" s="98"/>
      <c r="AY8" s="99"/>
      <c r="AZ8" s="53"/>
      <c r="BA8" s="53"/>
    </row>
    <row r="9" spans="1:59" x14ac:dyDescent="0.55000000000000004">
      <c r="A9" s="28">
        <v>1</v>
      </c>
      <c r="B9" s="29" t="s">
        <v>9</v>
      </c>
      <c r="C9" s="90" t="s">
        <v>52</v>
      </c>
      <c r="D9" s="30">
        <v>21680</v>
      </c>
      <c r="E9" s="31">
        <v>81019.039999999994</v>
      </c>
      <c r="F9" s="40">
        <f>E9-(G9*D9)</f>
        <v>8.7999942479655147E-6</v>
      </c>
      <c r="G9" s="49">
        <f>ROUND(E9/D9,8)</f>
        <v>3.7370405899999999</v>
      </c>
      <c r="H9" s="30">
        <v>11480</v>
      </c>
      <c r="I9" s="31">
        <v>50232.65</v>
      </c>
      <c r="J9" s="40">
        <f>I9-(K9*H9)</f>
        <v>-4.2400002712383866E-5</v>
      </c>
      <c r="K9" s="49">
        <f>ROUND(I9/H9,8)</f>
        <v>4.3756663800000002</v>
      </c>
      <c r="L9" s="30">
        <v>10140</v>
      </c>
      <c r="M9" s="31">
        <v>43746.18</v>
      </c>
      <c r="N9" s="40">
        <f>M9-(O9*L9)</f>
        <v>4.9800000851973891E-5</v>
      </c>
      <c r="O9" s="49">
        <f>ROUND(M9/L9,8)</f>
        <v>4.31421893</v>
      </c>
      <c r="P9" s="30"/>
      <c r="Q9" s="31"/>
      <c r="R9" s="40" t="e">
        <f>Q9-(S9*P9)</f>
        <v>#DIV/0!</v>
      </c>
      <c r="S9" s="49" t="e">
        <f>ROUND(Q9/P9,8)</f>
        <v>#DIV/0!</v>
      </c>
      <c r="T9" s="30"/>
      <c r="U9" s="31"/>
      <c r="V9" s="40" t="e">
        <f>U9-(W9*T9)</f>
        <v>#DIV/0!</v>
      </c>
      <c r="W9" s="49" t="e">
        <f>ROUND(U9/T9,8)</f>
        <v>#DIV/0!</v>
      </c>
      <c r="X9" s="30"/>
      <c r="Y9" s="31"/>
      <c r="Z9" s="40" t="e">
        <f>Y9-(AA9*X9)</f>
        <v>#DIV/0!</v>
      </c>
      <c r="AA9" s="49" t="e">
        <f>ROUND(Y9/X9,8)</f>
        <v>#DIV/0!</v>
      </c>
      <c r="AB9" s="30"/>
      <c r="AC9" s="31"/>
      <c r="AD9" s="40" t="e">
        <f>AC9-(AE9*AB9)</f>
        <v>#DIV/0!</v>
      </c>
      <c r="AE9" s="49" t="e">
        <f>ROUND(AC9/AB9,8)</f>
        <v>#DIV/0!</v>
      </c>
      <c r="AF9" s="30"/>
      <c r="AG9" s="31"/>
      <c r="AH9" s="40" t="e">
        <f>AG9-(AI9*AF9)</f>
        <v>#DIV/0!</v>
      </c>
      <c r="AI9" s="49" t="e">
        <f>ROUND(AG9/AF9,8)</f>
        <v>#DIV/0!</v>
      </c>
      <c r="AJ9" s="30"/>
      <c r="AK9" s="31"/>
      <c r="AL9" s="40" t="e">
        <f>AK9-(AM9*AJ9)</f>
        <v>#DIV/0!</v>
      </c>
      <c r="AM9" s="49" t="e">
        <f>ROUND(AK9/AJ9,8)</f>
        <v>#DIV/0!</v>
      </c>
      <c r="AN9" s="30"/>
      <c r="AO9" s="31"/>
      <c r="AP9" s="40" t="e">
        <f>AO9-(AQ9*AN9)</f>
        <v>#DIV/0!</v>
      </c>
      <c r="AQ9" s="49" t="e">
        <f>ROUND(AO9/AN9,8)</f>
        <v>#DIV/0!</v>
      </c>
      <c r="AR9" s="30"/>
      <c r="AS9" s="31"/>
      <c r="AT9" s="40" t="e">
        <f>AS9-(AU9*AR9)</f>
        <v>#DIV/0!</v>
      </c>
      <c r="AU9" s="49" t="e">
        <f>ROUND(AS9/AR9,8)</f>
        <v>#DIV/0!</v>
      </c>
      <c r="AV9" s="30"/>
      <c r="AW9" s="31"/>
      <c r="AX9" s="40" t="e">
        <f>AW9-(AY9*AV9)</f>
        <v>#DIV/0!</v>
      </c>
      <c r="AY9" s="49" t="e">
        <f>ROUND(AW9/AV9,8)</f>
        <v>#DIV/0!</v>
      </c>
      <c r="AZ9" s="32">
        <f>AV9+AR9+AN9+AJ9+AF9+AB9+X9+AB9+P9+L9+H9+D9</f>
        <v>43300</v>
      </c>
      <c r="BA9" s="32">
        <f>AW9+AS9+AO9+AK9+AG9+AC9+Y9+U9+Q9+M9+I9+E9</f>
        <v>174997.87</v>
      </c>
      <c r="BB9" s="54">
        <f>AJ9+AF9+AB9+X9+AB9+P9+L9+H9+D9</f>
        <v>43300</v>
      </c>
      <c r="BC9" s="55">
        <f>AK9+AG9+AC9+Y9+U9+Q9+M9+I9+E9</f>
        <v>174997.87</v>
      </c>
      <c r="BD9" s="54">
        <f>AV9+AR9+AN9</f>
        <v>0</v>
      </c>
      <c r="BE9" s="59">
        <f>AW9+AS9+AO9</f>
        <v>0</v>
      </c>
      <c r="BF9" s="66">
        <f>(BD9+BB9)-AZ9</f>
        <v>0</v>
      </c>
      <c r="BG9" s="66">
        <f>(BE9+BC9)-BA9</f>
        <v>0</v>
      </c>
    </row>
    <row r="10" spans="1:59" x14ac:dyDescent="0.55000000000000004">
      <c r="A10" s="26" t="s">
        <v>20</v>
      </c>
      <c r="B10" s="20"/>
      <c r="C10" s="89"/>
      <c r="D10" s="27"/>
      <c r="E10" s="98"/>
      <c r="F10" s="98"/>
      <c r="G10" s="99"/>
      <c r="H10" s="27"/>
      <c r="I10" s="98"/>
      <c r="J10" s="98"/>
      <c r="K10" s="99"/>
      <c r="L10" s="27"/>
      <c r="M10" s="98"/>
      <c r="N10" s="98"/>
      <c r="O10" s="99"/>
      <c r="P10" s="27"/>
      <c r="Q10" s="98"/>
      <c r="R10" s="98"/>
      <c r="S10" s="99"/>
      <c r="T10" s="27"/>
      <c r="U10" s="98"/>
      <c r="V10" s="98"/>
      <c r="W10" s="99"/>
      <c r="X10" s="27"/>
      <c r="Y10" s="98"/>
      <c r="Z10" s="98"/>
      <c r="AA10" s="99"/>
      <c r="AB10" s="27"/>
      <c r="AC10" s="98"/>
      <c r="AD10" s="98"/>
      <c r="AE10" s="99"/>
      <c r="AF10" s="27"/>
      <c r="AG10" s="98"/>
      <c r="AH10" s="98"/>
      <c r="AI10" s="99"/>
      <c r="AJ10" s="27"/>
      <c r="AK10" s="98"/>
      <c r="AL10" s="98"/>
      <c r="AM10" s="99"/>
      <c r="AN10" s="27"/>
      <c r="AO10" s="98"/>
      <c r="AP10" s="98"/>
      <c r="AQ10" s="99"/>
      <c r="AR10" s="27"/>
      <c r="AS10" s="27"/>
      <c r="AT10" s="98"/>
      <c r="AU10" s="99"/>
      <c r="AV10" s="27"/>
      <c r="AW10" s="27"/>
      <c r="AX10" s="98"/>
      <c r="AY10" s="99"/>
      <c r="AZ10" s="53"/>
      <c r="BA10" s="53"/>
    </row>
    <row r="11" spans="1:59" x14ac:dyDescent="0.55000000000000004">
      <c r="A11" s="28">
        <v>1</v>
      </c>
      <c r="B11" s="29" t="s">
        <v>13</v>
      </c>
      <c r="C11" s="90" t="s">
        <v>14</v>
      </c>
      <c r="D11" s="30">
        <v>593.5</v>
      </c>
      <c r="E11" s="31">
        <v>2877.96</v>
      </c>
      <c r="F11" s="40">
        <f>E11-(G11*D11)</f>
        <v>-2.2449999050877523E-6</v>
      </c>
      <c r="G11" s="49">
        <f>ROUND(E11/D11,8)</f>
        <v>4.8491322700000001</v>
      </c>
      <c r="H11" s="30">
        <v>405.99</v>
      </c>
      <c r="I11" s="31">
        <v>2074.25</v>
      </c>
      <c r="J11" s="40">
        <f>I11-(K11*H11)</f>
        <v>-7.8009998105699196E-7</v>
      </c>
      <c r="K11" s="49">
        <f>ROUND(I11/H11,8)</f>
        <v>5.1091159900000003</v>
      </c>
      <c r="L11" s="30">
        <v>454.99</v>
      </c>
      <c r="M11" s="31">
        <v>2284.29</v>
      </c>
      <c r="N11" s="40">
        <f>M11-(O11*L11)</f>
        <v>1.6792000678833574E-6</v>
      </c>
      <c r="O11" s="49">
        <f>ROUND(M11/L11,8)</f>
        <v>5.0205279200000001</v>
      </c>
      <c r="P11" s="30"/>
      <c r="Q11" s="31"/>
      <c r="R11" s="40" t="e">
        <f>Q11-(S11*P11)</f>
        <v>#DIV/0!</v>
      </c>
      <c r="S11" s="49" t="e">
        <f>ROUND(Q11/P11,8)</f>
        <v>#DIV/0!</v>
      </c>
      <c r="T11" s="30"/>
      <c r="U11" s="31"/>
      <c r="V11" s="40" t="e">
        <f>U11-(W11*T11)</f>
        <v>#DIV/0!</v>
      </c>
      <c r="W11" s="49" t="e">
        <f>ROUND(U11/T11,8)</f>
        <v>#DIV/0!</v>
      </c>
      <c r="X11" s="30"/>
      <c r="Y11" s="31"/>
      <c r="Z11" s="40" t="e">
        <f>Y11-(AA11*X11)</f>
        <v>#DIV/0!</v>
      </c>
      <c r="AA11" s="49" t="e">
        <f>ROUND(Y11/X11,8)</f>
        <v>#DIV/0!</v>
      </c>
      <c r="AB11" s="30"/>
      <c r="AC11" s="31"/>
      <c r="AD11" s="40" t="e">
        <f>AC11-(AE11*AB11)</f>
        <v>#DIV/0!</v>
      </c>
      <c r="AE11" s="49" t="e">
        <f>ROUND(AC11/AB11,8)</f>
        <v>#DIV/0!</v>
      </c>
      <c r="AF11" s="30"/>
      <c r="AG11" s="31"/>
      <c r="AH11" s="40" t="e">
        <f>AG11-(AI11*AF11)</f>
        <v>#DIV/0!</v>
      </c>
      <c r="AI11" s="49" t="e">
        <f>ROUND(AG11/AF11,8)</f>
        <v>#DIV/0!</v>
      </c>
      <c r="AJ11" s="30"/>
      <c r="AK11" s="31"/>
      <c r="AL11" s="40" t="e">
        <f>AK11-(AM11*AJ11)</f>
        <v>#DIV/0!</v>
      </c>
      <c r="AM11" s="49" t="e">
        <f>ROUND(AK11/AJ11,8)</f>
        <v>#DIV/0!</v>
      </c>
      <c r="AN11" s="30"/>
      <c r="AO11" s="31"/>
      <c r="AP11" s="40" t="e">
        <f>AO11-(AQ11*AN11)</f>
        <v>#DIV/0!</v>
      </c>
      <c r="AQ11" s="49" t="e">
        <f>ROUND(AO11/AN11,8)</f>
        <v>#DIV/0!</v>
      </c>
      <c r="AR11" s="32"/>
      <c r="AS11" s="31"/>
      <c r="AT11" s="40" t="e">
        <f>AS11-(AU11*AR11)</f>
        <v>#DIV/0!</v>
      </c>
      <c r="AU11" s="49" t="e">
        <f>ROUND(AS11/AR11,8)</f>
        <v>#DIV/0!</v>
      </c>
      <c r="AV11" s="32"/>
      <c r="AW11" s="31"/>
      <c r="AX11" s="40" t="e">
        <f>AW11-(AY11*AV11)</f>
        <v>#DIV/0!</v>
      </c>
      <c r="AY11" s="49" t="e">
        <f>ROUND(AW11/AV11,8)</f>
        <v>#DIV/0!</v>
      </c>
      <c r="AZ11" s="32">
        <f>AV11+AR11+AN11+AJ11+AF11+AB11+X11+AB11+P11+L11+H11+D11</f>
        <v>1454.48</v>
      </c>
      <c r="BA11" s="32">
        <f>AW11+AS11+AO11+AK11+AG11+AC11+Y11+U11+Q11+M11+I11+E11</f>
        <v>7236.5</v>
      </c>
      <c r="BB11" s="54">
        <f>AJ11+AF11+AB11+X11+AB11+P11+L11+H11+D11</f>
        <v>1454.48</v>
      </c>
      <c r="BC11" s="55">
        <f>AK11+AG11+AC11+Y11+U11+Q11+M11+I11+E11</f>
        <v>7236.5</v>
      </c>
      <c r="BD11" s="54">
        <f>AV11+AR11+AN11</f>
        <v>0</v>
      </c>
      <c r="BE11" s="59">
        <f>AW11+AS11+AO11</f>
        <v>0</v>
      </c>
      <c r="BF11" s="66">
        <f>(BD11+BB11)-AZ11</f>
        <v>0</v>
      </c>
      <c r="BG11" s="66">
        <f>(BE11+BC11)-BA11</f>
        <v>0</v>
      </c>
    </row>
    <row r="12" spans="1:59" x14ac:dyDescent="0.55000000000000004">
      <c r="A12" s="26" t="s">
        <v>23</v>
      </c>
      <c r="B12" s="20"/>
      <c r="C12" s="89"/>
      <c r="D12" s="27"/>
      <c r="E12" s="98"/>
      <c r="F12" s="98"/>
      <c r="G12" s="99"/>
      <c r="H12" s="27"/>
      <c r="I12" s="98"/>
      <c r="J12" s="98"/>
      <c r="K12" s="99"/>
      <c r="L12" s="27"/>
      <c r="M12" s="98"/>
      <c r="N12" s="98"/>
      <c r="O12" s="99"/>
      <c r="P12" s="27"/>
      <c r="Q12" s="98"/>
      <c r="R12" s="98"/>
      <c r="S12" s="99"/>
      <c r="T12" s="27"/>
      <c r="U12" s="98"/>
      <c r="V12" s="98"/>
      <c r="W12" s="99"/>
      <c r="X12" s="27"/>
      <c r="Y12" s="98"/>
      <c r="Z12" s="98"/>
      <c r="AA12" s="99"/>
      <c r="AB12" s="27"/>
      <c r="AC12" s="98"/>
      <c r="AD12" s="98"/>
      <c r="AE12" s="99"/>
      <c r="AF12" s="27"/>
      <c r="AG12" s="98"/>
      <c r="AH12" s="98"/>
      <c r="AI12" s="99"/>
      <c r="AJ12" s="27"/>
      <c r="AK12" s="98"/>
      <c r="AL12" s="98"/>
      <c r="AM12" s="99"/>
      <c r="AN12" s="27"/>
      <c r="AO12" s="98"/>
      <c r="AP12" s="98"/>
      <c r="AQ12" s="99"/>
      <c r="AR12" s="27"/>
      <c r="AS12" s="27"/>
      <c r="AT12" s="98"/>
      <c r="AU12" s="99"/>
      <c r="AV12" s="27"/>
      <c r="AW12" s="27"/>
      <c r="AX12" s="98"/>
      <c r="AY12" s="99"/>
      <c r="AZ12" s="53"/>
      <c r="BA12" s="53"/>
    </row>
    <row r="13" spans="1:59" x14ac:dyDescent="0.55000000000000004">
      <c r="A13" s="21">
        <v>1</v>
      </c>
      <c r="B13" s="36" t="s">
        <v>51</v>
      </c>
      <c r="C13" s="92" t="s">
        <v>58</v>
      </c>
      <c r="D13" s="22">
        <v>22315.4</v>
      </c>
      <c r="E13" s="23">
        <v>91458.71</v>
      </c>
      <c r="F13" s="40">
        <f>E13-(G13*D13)</f>
        <v>-1.56479945871979E-5</v>
      </c>
      <c r="G13" s="48">
        <f>ROUND(E13/D13,8)</f>
        <v>4.09845712</v>
      </c>
      <c r="H13" s="22">
        <v>25817</v>
      </c>
      <c r="I13" s="23">
        <v>108777.58</v>
      </c>
      <c r="J13" s="40">
        <f>I13-(K13*H13)</f>
        <v>1.0517000919207931E-4</v>
      </c>
      <c r="K13" s="48">
        <f>ROUND(I13/H13,8)</f>
        <v>4.2134089899999996</v>
      </c>
      <c r="L13" s="22">
        <v>30360</v>
      </c>
      <c r="M13" s="23">
        <v>127100.01</v>
      </c>
      <c r="N13" s="40">
        <f>M13-(O13*L13)</f>
        <v>5.7600002037361264E-5</v>
      </c>
      <c r="O13" s="48">
        <f>ROUND(M13/L13,8)</f>
        <v>4.1864298399999997</v>
      </c>
      <c r="P13" s="22"/>
      <c r="Q13" s="23"/>
      <c r="R13" s="40" t="e">
        <f>Q13-(S13*P13)</f>
        <v>#DIV/0!</v>
      </c>
      <c r="S13" s="48" t="e">
        <f>ROUND(Q13/P13,8)</f>
        <v>#DIV/0!</v>
      </c>
      <c r="T13" s="22"/>
      <c r="U13" s="23"/>
      <c r="V13" s="40" t="e">
        <f>U13-(W13*T13)</f>
        <v>#DIV/0!</v>
      </c>
      <c r="W13" s="48" t="e">
        <f>ROUND(U13/T13,8)</f>
        <v>#DIV/0!</v>
      </c>
      <c r="X13" s="22"/>
      <c r="Y13" s="23"/>
      <c r="Z13" s="40" t="e">
        <f>Y13-(AA13*X13)</f>
        <v>#DIV/0!</v>
      </c>
      <c r="AA13" s="48" t="e">
        <f>ROUND(Y13/X13,8)</f>
        <v>#DIV/0!</v>
      </c>
      <c r="AB13" s="22"/>
      <c r="AC13" s="23"/>
      <c r="AD13" s="40" t="e">
        <f>AC13-(AE13*AB13)</f>
        <v>#DIV/0!</v>
      </c>
      <c r="AE13" s="48" t="e">
        <f>ROUND(AC13/AB13,8)</f>
        <v>#DIV/0!</v>
      </c>
      <c r="AF13" s="22"/>
      <c r="AG13" s="23"/>
      <c r="AH13" s="40" t="e">
        <f>AG13-(AI13*AF13)</f>
        <v>#DIV/0!</v>
      </c>
      <c r="AI13" s="48" t="e">
        <f>ROUND(AG13/AF13,8)</f>
        <v>#DIV/0!</v>
      </c>
      <c r="AJ13" s="22"/>
      <c r="AK13" s="23"/>
      <c r="AL13" s="40" t="e">
        <f>AK13-(AM13*AJ13)</f>
        <v>#DIV/0!</v>
      </c>
      <c r="AM13" s="48" t="e">
        <f>ROUND(AK13/AJ13,8)</f>
        <v>#DIV/0!</v>
      </c>
      <c r="AN13" s="22"/>
      <c r="AO13" s="23"/>
      <c r="AP13" s="40" t="e">
        <f>AO13-(AQ13*AN13)</f>
        <v>#DIV/0!</v>
      </c>
      <c r="AQ13" s="48" t="e">
        <f>ROUND(AO13/AN13,8)</f>
        <v>#DIV/0!</v>
      </c>
      <c r="AR13" s="22"/>
      <c r="AS13" s="23"/>
      <c r="AT13" s="40" t="e">
        <f>AS13-(AU13*AR13)</f>
        <v>#DIV/0!</v>
      </c>
      <c r="AU13" s="48" t="e">
        <f>ROUND(AS13/AR13,8)</f>
        <v>#DIV/0!</v>
      </c>
      <c r="AV13" s="22"/>
      <c r="AW13" s="23"/>
      <c r="AX13" s="40" t="e">
        <f>AW13-(AY13*AV13)</f>
        <v>#DIV/0!</v>
      </c>
      <c r="AY13" s="48" t="e">
        <f>ROUND(AW13/AV13,8)</f>
        <v>#DIV/0!</v>
      </c>
      <c r="AZ13" s="53"/>
      <c r="BA13" s="53"/>
    </row>
    <row r="14" spans="1:59" x14ac:dyDescent="0.55000000000000004">
      <c r="A14" s="21">
        <v>2</v>
      </c>
      <c r="B14" s="36" t="s">
        <v>10</v>
      </c>
      <c r="C14" s="92" t="s">
        <v>11</v>
      </c>
      <c r="D14" s="22">
        <v>493</v>
      </c>
      <c r="E14" s="23">
        <v>2177.6</v>
      </c>
      <c r="F14" s="40">
        <f>E14-(G14*D14)</f>
        <v>-2.1999994714860804E-7</v>
      </c>
      <c r="G14" s="48">
        <f>ROUND(E14/D14,8)</f>
        <v>4.4170385400000001</v>
      </c>
      <c r="H14" s="22">
        <v>422</v>
      </c>
      <c r="I14" s="23">
        <v>1834.3</v>
      </c>
      <c r="J14" s="40">
        <f>I14-(K14*H14)</f>
        <v>1.8799998997565126E-6</v>
      </c>
      <c r="K14" s="48">
        <f>ROUND(I14/H14,8)</f>
        <v>4.3466824600000002</v>
      </c>
      <c r="L14" s="22">
        <v>434</v>
      </c>
      <c r="M14" s="23">
        <v>1892.32</v>
      </c>
      <c r="N14" s="40">
        <f>M14-(O14*L14)</f>
        <v>7.7999993663979694E-7</v>
      </c>
      <c r="O14" s="48">
        <f>ROUND(M14/L14,8)</f>
        <v>4.3601843300000001</v>
      </c>
      <c r="P14" s="22"/>
      <c r="Q14" s="23"/>
      <c r="R14" s="40" t="e">
        <f>Q14-(S14*P14)</f>
        <v>#DIV/0!</v>
      </c>
      <c r="S14" s="48" t="e">
        <f>ROUND(Q14/P14,8)</f>
        <v>#DIV/0!</v>
      </c>
      <c r="T14" s="22"/>
      <c r="U14" s="23"/>
      <c r="V14" s="40" t="e">
        <f>U14-(W14*T14)</f>
        <v>#DIV/0!</v>
      </c>
      <c r="W14" s="48" t="e">
        <f>ROUND(U14/T14,8)</f>
        <v>#DIV/0!</v>
      </c>
      <c r="X14" s="22"/>
      <c r="Y14" s="23"/>
      <c r="Z14" s="40" t="e">
        <f>Y14-(AA14*X14)</f>
        <v>#DIV/0!</v>
      </c>
      <c r="AA14" s="48" t="e">
        <f>ROUND(Y14/X14,8)</f>
        <v>#DIV/0!</v>
      </c>
      <c r="AB14" s="22"/>
      <c r="AC14" s="23"/>
      <c r="AD14" s="40" t="e">
        <f>AC14-(AE14*AB14)</f>
        <v>#DIV/0!</v>
      </c>
      <c r="AE14" s="48" t="e">
        <f>ROUND(AC14/AB14,8)</f>
        <v>#DIV/0!</v>
      </c>
      <c r="AF14" s="22"/>
      <c r="AG14" s="23"/>
      <c r="AH14" s="40" t="e">
        <f>AG14-(AI14*AF14)</f>
        <v>#DIV/0!</v>
      </c>
      <c r="AI14" s="48" t="e">
        <f>ROUND(AG14/AF14,8)</f>
        <v>#DIV/0!</v>
      </c>
      <c r="AJ14" s="22"/>
      <c r="AK14" s="23"/>
      <c r="AL14" s="40" t="e">
        <f>AK14-(AM14*AJ14)</f>
        <v>#DIV/0!</v>
      </c>
      <c r="AM14" s="48" t="e">
        <f>ROUND(AK14/AJ14,8)</f>
        <v>#DIV/0!</v>
      </c>
      <c r="AN14" s="22"/>
      <c r="AO14" s="23"/>
      <c r="AP14" s="40" t="e">
        <f>AO14-(AQ14*AN14)</f>
        <v>#DIV/0!</v>
      </c>
      <c r="AQ14" s="48" t="e">
        <f>ROUND(AO14/AN14,8)</f>
        <v>#DIV/0!</v>
      </c>
      <c r="AR14" s="22"/>
      <c r="AS14" s="23"/>
      <c r="AT14" s="40" t="e">
        <f>AS14-(AU14*AR14)</f>
        <v>#DIV/0!</v>
      </c>
      <c r="AU14" s="48" t="e">
        <f>ROUND(AS14/AR14,8)</f>
        <v>#DIV/0!</v>
      </c>
      <c r="AV14" s="22"/>
      <c r="AW14" s="23"/>
      <c r="AX14" s="40" t="e">
        <f>AW14-(AY14*AV14)</f>
        <v>#DIV/0!</v>
      </c>
      <c r="AY14" s="48" t="e">
        <f>ROUND(AW14/AV14,8)</f>
        <v>#DIV/0!</v>
      </c>
      <c r="AZ14" s="53"/>
      <c r="BA14" s="53"/>
      <c r="BB14" s="75"/>
    </row>
    <row r="15" spans="1:59" x14ac:dyDescent="0.55000000000000004">
      <c r="A15" s="21">
        <v>3</v>
      </c>
      <c r="B15" s="36" t="s">
        <v>10</v>
      </c>
      <c r="C15" s="92" t="s">
        <v>12</v>
      </c>
      <c r="D15" s="22">
        <v>0</v>
      </c>
      <c r="E15" s="23">
        <v>35.619999999999997</v>
      </c>
      <c r="F15" s="40" t="s">
        <v>41</v>
      </c>
      <c r="G15" s="48" t="s">
        <v>41</v>
      </c>
      <c r="H15" s="22">
        <v>0</v>
      </c>
      <c r="I15" s="23">
        <v>35.619999999999997</v>
      </c>
      <c r="J15" s="40" t="s">
        <v>41</v>
      </c>
      <c r="K15" s="48" t="s">
        <v>41</v>
      </c>
      <c r="L15" s="22">
        <v>0</v>
      </c>
      <c r="M15" s="23">
        <v>35.619999999999997</v>
      </c>
      <c r="N15" s="40" t="s">
        <v>41</v>
      </c>
      <c r="O15" s="48" t="s">
        <v>41</v>
      </c>
      <c r="P15" s="22"/>
      <c r="Q15" s="23"/>
      <c r="R15" s="40" t="s">
        <v>41</v>
      </c>
      <c r="S15" s="48" t="s">
        <v>41</v>
      </c>
      <c r="T15" s="22"/>
      <c r="U15" s="23"/>
      <c r="V15" s="40" t="s">
        <v>41</v>
      </c>
      <c r="W15" s="48" t="s">
        <v>41</v>
      </c>
      <c r="X15" s="22"/>
      <c r="Y15" s="23"/>
      <c r="Z15" s="40" t="s">
        <v>41</v>
      </c>
      <c r="AA15" s="48" t="s">
        <v>41</v>
      </c>
      <c r="AB15" s="22"/>
      <c r="AC15" s="23"/>
      <c r="AD15" s="40" t="s">
        <v>41</v>
      </c>
      <c r="AE15" s="48" t="s">
        <v>41</v>
      </c>
      <c r="AF15" s="22"/>
      <c r="AG15" s="23"/>
      <c r="AH15" s="40" t="s">
        <v>41</v>
      </c>
      <c r="AI15" s="48" t="s">
        <v>41</v>
      </c>
      <c r="AJ15" s="22"/>
      <c r="AK15" s="23"/>
      <c r="AL15" s="40" t="s">
        <v>41</v>
      </c>
      <c r="AM15" s="48" t="s">
        <v>41</v>
      </c>
      <c r="AN15" s="22"/>
      <c r="AO15" s="23"/>
      <c r="AP15" s="40" t="s">
        <v>41</v>
      </c>
      <c r="AQ15" s="48" t="s">
        <v>41</v>
      </c>
      <c r="AR15" s="22"/>
      <c r="AS15" s="23"/>
      <c r="AT15" s="40" t="s">
        <v>41</v>
      </c>
      <c r="AU15" s="48" t="s">
        <v>41</v>
      </c>
      <c r="AV15" s="22"/>
      <c r="AW15" s="23"/>
      <c r="AX15" s="40" t="s">
        <v>41</v>
      </c>
      <c r="AY15" s="48" t="s">
        <v>41</v>
      </c>
      <c r="AZ15" s="53"/>
      <c r="BA15" s="53"/>
    </row>
    <row r="16" spans="1:59" ht="61.2" hidden="1" x14ac:dyDescent="0.55000000000000004">
      <c r="A16" s="68">
        <v>4</v>
      </c>
      <c r="B16" s="67" t="s">
        <v>61</v>
      </c>
      <c r="C16" s="93" t="s">
        <v>62</v>
      </c>
      <c r="D16" s="70"/>
      <c r="E16" s="71"/>
      <c r="F16" s="72" t="e">
        <f>E16-(G16*D16)</f>
        <v>#DIV/0!</v>
      </c>
      <c r="G16" s="73" t="e">
        <f>ROUND(E16/D16,8)</f>
        <v>#DIV/0!</v>
      </c>
      <c r="H16" s="70"/>
      <c r="I16" s="71"/>
      <c r="J16" s="72" t="e">
        <f>I16-(K16*H16)</f>
        <v>#DIV/0!</v>
      </c>
      <c r="K16" s="73" t="e">
        <f>ROUND(I16/H16,8)</f>
        <v>#DIV/0!</v>
      </c>
      <c r="L16" s="70"/>
      <c r="M16" s="71"/>
      <c r="N16" s="72" t="e">
        <f>M16-(O16*L16)</f>
        <v>#DIV/0!</v>
      </c>
      <c r="O16" s="73" t="e">
        <f>ROUND(M16/L16,8)</f>
        <v>#DIV/0!</v>
      </c>
      <c r="P16" s="70"/>
      <c r="Q16" s="71"/>
      <c r="R16" s="72" t="e">
        <f>Q16-(S16*P16)</f>
        <v>#DIV/0!</v>
      </c>
      <c r="S16" s="73" t="e">
        <f>ROUND(Q16/P16,8)</f>
        <v>#DIV/0!</v>
      </c>
      <c r="T16" s="70"/>
      <c r="U16" s="71"/>
      <c r="V16" s="72" t="e">
        <f>U16-(W16*T16)</f>
        <v>#DIV/0!</v>
      </c>
      <c r="W16" s="73" t="e">
        <f>ROUND(U16/T16,8)</f>
        <v>#DIV/0!</v>
      </c>
      <c r="X16" s="70"/>
      <c r="Y16" s="71"/>
      <c r="Z16" s="72" t="e">
        <f>Y16-(AA16*X16)</f>
        <v>#DIV/0!</v>
      </c>
      <c r="AA16" s="73" t="e">
        <f>ROUND(Y16/X16,8)</f>
        <v>#DIV/0!</v>
      </c>
      <c r="AB16" s="70"/>
      <c r="AC16" s="71"/>
      <c r="AD16" s="72" t="e">
        <f>AC16-(AE16*AB16)</f>
        <v>#DIV/0!</v>
      </c>
      <c r="AE16" s="73" t="e">
        <f>ROUND(AC16/AB16,8)</f>
        <v>#DIV/0!</v>
      </c>
      <c r="AF16" s="70"/>
      <c r="AG16" s="71"/>
      <c r="AH16" s="72" t="e">
        <f>AG16-(AI16*AF16)</f>
        <v>#DIV/0!</v>
      </c>
      <c r="AI16" s="73" t="e">
        <f>ROUND(AG16/AF16,8)</f>
        <v>#DIV/0!</v>
      </c>
      <c r="AJ16" s="70"/>
      <c r="AK16" s="71"/>
      <c r="AL16" s="72" t="e">
        <f>AK16-(AM16*AJ16)</f>
        <v>#DIV/0!</v>
      </c>
      <c r="AM16" s="73" t="e">
        <f>ROUND(AK16/AJ16,8)</f>
        <v>#DIV/0!</v>
      </c>
      <c r="AN16" s="70"/>
      <c r="AO16" s="71"/>
      <c r="AP16" s="72" t="e">
        <f>AO16-(AQ16*AN16)</f>
        <v>#DIV/0!</v>
      </c>
      <c r="AQ16" s="73" t="e">
        <f>ROUND(AO16/AN16,8)</f>
        <v>#DIV/0!</v>
      </c>
      <c r="AR16" s="121"/>
      <c r="AS16" s="119"/>
      <c r="AT16" s="122"/>
      <c r="AU16" s="120"/>
      <c r="AV16" s="121"/>
      <c r="AW16" s="119"/>
      <c r="AX16" s="122"/>
      <c r="AY16" s="120"/>
      <c r="AZ16" s="53"/>
      <c r="BA16" s="53"/>
    </row>
    <row r="17" spans="1:65" x14ac:dyDescent="0.55000000000000004">
      <c r="A17" s="24" t="s">
        <v>5</v>
      </c>
      <c r="B17" s="25"/>
      <c r="C17" s="94"/>
      <c r="D17" s="30">
        <f>SUM(D13:D16)</f>
        <v>22808.400000000001</v>
      </c>
      <c r="E17" s="31">
        <f>SUM(E13:E16)</f>
        <v>93671.930000000008</v>
      </c>
      <c r="F17" s="40"/>
      <c r="G17" s="49" t="s">
        <v>41</v>
      </c>
      <c r="H17" s="30">
        <f>SUM(H13:H16)</f>
        <v>26239</v>
      </c>
      <c r="I17" s="31">
        <f>SUM(I13:I16)</f>
        <v>110647.5</v>
      </c>
      <c r="J17" s="40"/>
      <c r="K17" s="49" t="s">
        <v>41</v>
      </c>
      <c r="L17" s="30">
        <f>SUM(L13:L16)</f>
        <v>30794</v>
      </c>
      <c r="M17" s="31">
        <f>SUM(M13:M16)</f>
        <v>129027.95</v>
      </c>
      <c r="N17" s="40"/>
      <c r="O17" s="49" t="s">
        <v>41</v>
      </c>
      <c r="P17" s="30">
        <f>SUM(P13:P16)</f>
        <v>0</v>
      </c>
      <c r="Q17" s="31">
        <f>SUM(Q13:Q16)</f>
        <v>0</v>
      </c>
      <c r="R17" s="40"/>
      <c r="S17" s="49" t="s">
        <v>41</v>
      </c>
      <c r="T17" s="30">
        <f>SUM(T13:T16)</f>
        <v>0</v>
      </c>
      <c r="U17" s="31">
        <f>SUM(U13:U16)</f>
        <v>0</v>
      </c>
      <c r="V17" s="40"/>
      <c r="W17" s="49" t="s">
        <v>41</v>
      </c>
      <c r="X17" s="30">
        <f>SUM(X13:X16)</f>
        <v>0</v>
      </c>
      <c r="Y17" s="31">
        <f>SUM(Y13:Y16)</f>
        <v>0</v>
      </c>
      <c r="Z17" s="40"/>
      <c r="AA17" s="49" t="s">
        <v>41</v>
      </c>
      <c r="AB17" s="30">
        <f>SUM(AB13:AB16)</f>
        <v>0</v>
      </c>
      <c r="AC17" s="31">
        <f>SUM(AC13:AC16)</f>
        <v>0</v>
      </c>
      <c r="AD17" s="40"/>
      <c r="AE17" s="49" t="s">
        <v>41</v>
      </c>
      <c r="AF17" s="30">
        <f>SUM(AF13:AF16)</f>
        <v>0</v>
      </c>
      <c r="AG17" s="31">
        <f>SUM(AG13:AG16)</f>
        <v>0</v>
      </c>
      <c r="AH17" s="40"/>
      <c r="AI17" s="49" t="s">
        <v>41</v>
      </c>
      <c r="AJ17" s="30">
        <f>SUM(AJ13:AJ16)</f>
        <v>0</v>
      </c>
      <c r="AK17" s="31">
        <f>SUM(AK13:AK16)</f>
        <v>0</v>
      </c>
      <c r="AL17" s="40"/>
      <c r="AM17" s="49" t="s">
        <v>41</v>
      </c>
      <c r="AN17" s="30">
        <f>SUM(AN13:AN16)</f>
        <v>0</v>
      </c>
      <c r="AO17" s="31">
        <f>SUM(AO13:AO16)</f>
        <v>0</v>
      </c>
      <c r="AP17" s="40"/>
      <c r="AQ17" s="49" t="s">
        <v>41</v>
      </c>
      <c r="AR17" s="30">
        <f>SUM(AR13:AR16)</f>
        <v>0</v>
      </c>
      <c r="AS17" s="31">
        <f>SUM(AS13:AS16)</f>
        <v>0</v>
      </c>
      <c r="AT17" s="40"/>
      <c r="AU17" s="49" t="s">
        <v>41</v>
      </c>
      <c r="AV17" s="30">
        <f>SUM(AV13:AV16)</f>
        <v>0</v>
      </c>
      <c r="AW17" s="31">
        <f>SUM(AW13:AW16)</f>
        <v>0</v>
      </c>
      <c r="AX17" s="40"/>
      <c r="AY17" s="49" t="s">
        <v>41</v>
      </c>
      <c r="AZ17" s="32">
        <f>AV17+AR17+AN17+AJ17+AF17+AB17+X17+AB17+P17+L17+H17+D17</f>
        <v>79841.399999999994</v>
      </c>
      <c r="BA17" s="32">
        <f>AW17+AS17+AO17+AK17+AG17+AC17+Y17+U17+Q17+M17+I17+E17</f>
        <v>333347.38</v>
      </c>
      <c r="BB17" s="54">
        <f>AJ17+AF17+AB17+X17+AB17+P17+L17+H17+D17</f>
        <v>79841.399999999994</v>
      </c>
      <c r="BC17" s="55">
        <f>AK17+AG17+AC17+Y17+U17+Q17+M17+I17+E17</f>
        <v>333347.38</v>
      </c>
      <c r="BD17" s="54">
        <f>AV17+AR17+AN17</f>
        <v>0</v>
      </c>
      <c r="BE17" s="59">
        <f>AW17+AS17+AO17</f>
        <v>0</v>
      </c>
      <c r="BF17" s="66">
        <f>(BD17+BB17)-AZ17</f>
        <v>0</v>
      </c>
      <c r="BG17" s="66">
        <f>(BE17+BC17)-BA17</f>
        <v>0</v>
      </c>
    </row>
    <row r="18" spans="1:65" x14ac:dyDescent="0.55000000000000004">
      <c r="A18" s="26" t="s">
        <v>53</v>
      </c>
      <c r="B18" s="20"/>
      <c r="C18" s="89"/>
      <c r="D18" s="27"/>
      <c r="E18" s="98"/>
      <c r="F18" s="98"/>
      <c r="G18" s="99"/>
      <c r="H18" s="27"/>
      <c r="I18" s="98"/>
      <c r="J18" s="98"/>
      <c r="K18" s="99"/>
      <c r="L18" s="27"/>
      <c r="M18" s="98"/>
      <c r="N18" s="98"/>
      <c r="O18" s="99"/>
      <c r="P18" s="27"/>
      <c r="Q18" s="98"/>
      <c r="R18" s="98"/>
      <c r="S18" s="99"/>
      <c r="T18" s="27"/>
      <c r="U18" s="98"/>
      <c r="V18" s="98"/>
      <c r="W18" s="99"/>
      <c r="X18" s="27"/>
      <c r="Y18" s="98"/>
      <c r="Z18" s="98"/>
      <c r="AA18" s="99"/>
      <c r="AB18" s="27"/>
      <c r="AC18" s="98"/>
      <c r="AD18" s="98"/>
      <c r="AE18" s="99"/>
      <c r="AF18" s="27"/>
      <c r="AG18" s="98"/>
      <c r="AH18" s="98"/>
      <c r="AI18" s="99"/>
      <c r="AJ18" s="27"/>
      <c r="AK18" s="98"/>
      <c r="AL18" s="98"/>
      <c r="AM18" s="99"/>
      <c r="AN18" s="27"/>
      <c r="AO18" s="98"/>
      <c r="AP18" s="98"/>
      <c r="AQ18" s="99"/>
      <c r="AR18" s="27"/>
      <c r="AS18" s="27"/>
      <c r="AT18" s="98"/>
      <c r="AU18" s="99"/>
      <c r="AV18" s="27"/>
      <c r="AW18" s="27"/>
      <c r="AX18" s="98"/>
      <c r="AY18" s="99"/>
      <c r="AZ18" s="53"/>
      <c r="BA18" s="53"/>
    </row>
    <row r="19" spans="1:65" x14ac:dyDescent="0.55000000000000004">
      <c r="A19" s="21">
        <v>1</v>
      </c>
      <c r="B19" s="36" t="s">
        <v>56</v>
      </c>
      <c r="C19" s="92" t="s">
        <v>54</v>
      </c>
      <c r="D19" s="22">
        <v>3276</v>
      </c>
      <c r="E19" s="23">
        <v>14375.72</v>
      </c>
      <c r="F19" s="40">
        <f>E19-(G19*D19)</f>
        <v>-5.9199992392677814E-6</v>
      </c>
      <c r="G19" s="48">
        <f>ROUND(E19/D19,8)</f>
        <v>4.3881929199999998</v>
      </c>
      <c r="H19" s="22">
        <v>3584</v>
      </c>
      <c r="I19" s="23">
        <v>15695.86</v>
      </c>
      <c r="J19" s="40">
        <f>I19-(K19*H19)</f>
        <v>1.1520001862663776E-5</v>
      </c>
      <c r="K19" s="48">
        <f>ROUND(I19/H19,8)</f>
        <v>4.3794252199999999</v>
      </c>
      <c r="L19" s="22">
        <v>4292</v>
      </c>
      <c r="M19" s="23">
        <v>18730.490000000002</v>
      </c>
      <c r="N19" s="40">
        <f>M19-(O19*L19)</f>
        <v>1.8480001017451286E-5</v>
      </c>
      <c r="O19" s="48">
        <f>ROUND(M19/L19,8)</f>
        <v>4.3640470599999999</v>
      </c>
      <c r="P19" s="22"/>
      <c r="Q19" s="23"/>
      <c r="R19" s="40" t="e">
        <f>Q19-(S19*P19)</f>
        <v>#DIV/0!</v>
      </c>
      <c r="S19" s="48" t="e">
        <f>ROUND(Q19/P19,8)</f>
        <v>#DIV/0!</v>
      </c>
      <c r="T19" s="22"/>
      <c r="U19" s="23"/>
      <c r="V19" s="40" t="e">
        <f>U19-(W19*T19)</f>
        <v>#DIV/0!</v>
      </c>
      <c r="W19" s="48" t="e">
        <f>ROUND(U19/T19,8)</f>
        <v>#DIV/0!</v>
      </c>
      <c r="X19" s="22"/>
      <c r="Y19" s="23"/>
      <c r="Z19" s="40" t="e">
        <f>Y19-(AA19*X19)</f>
        <v>#DIV/0!</v>
      </c>
      <c r="AA19" s="48" t="e">
        <f>ROUND(Y19/X19,8)</f>
        <v>#DIV/0!</v>
      </c>
      <c r="AB19" s="22"/>
      <c r="AC19" s="23"/>
      <c r="AD19" s="40" t="e">
        <f>AC19-(AE19*AB19)</f>
        <v>#DIV/0!</v>
      </c>
      <c r="AE19" s="48" t="e">
        <f>ROUND(AC19/AB19,8)</f>
        <v>#DIV/0!</v>
      </c>
      <c r="AF19" s="22"/>
      <c r="AG19" s="23"/>
      <c r="AH19" s="40" t="e">
        <f>AG19-(AI19*AF19)</f>
        <v>#DIV/0!</v>
      </c>
      <c r="AI19" s="48" t="e">
        <f>ROUND(AG19/AF19,8)</f>
        <v>#DIV/0!</v>
      </c>
      <c r="AJ19" s="22"/>
      <c r="AK19" s="23"/>
      <c r="AL19" s="40" t="e">
        <f>AK19-(AM19*AJ19)</f>
        <v>#DIV/0!</v>
      </c>
      <c r="AM19" s="48" t="e">
        <f>ROUND(AK19/AJ19,8)</f>
        <v>#DIV/0!</v>
      </c>
      <c r="AN19" s="22"/>
      <c r="AO19" s="23"/>
      <c r="AP19" s="40" t="e">
        <f>AO19-(AQ19*AN19)</f>
        <v>#DIV/0!</v>
      </c>
      <c r="AQ19" s="48" t="e">
        <f>ROUND(AO19/AN19,8)</f>
        <v>#DIV/0!</v>
      </c>
      <c r="AR19" s="22"/>
      <c r="AS19" s="23"/>
      <c r="AT19" s="40" t="e">
        <f>AS19-(AU19*AR19)</f>
        <v>#DIV/0!</v>
      </c>
      <c r="AU19" s="48" t="e">
        <f>ROUND(AS19/AR19,8)</f>
        <v>#DIV/0!</v>
      </c>
      <c r="AV19" s="22"/>
      <c r="AW19" s="23"/>
      <c r="AX19" s="40" t="e">
        <f>AW19-(AY19*AV19)</f>
        <v>#DIV/0!</v>
      </c>
      <c r="AY19" s="48" t="e">
        <f>ROUND(AW19/AV19,8)</f>
        <v>#DIV/0!</v>
      </c>
      <c r="AZ19" s="53"/>
      <c r="BA19" s="53"/>
    </row>
    <row r="20" spans="1:65" ht="18.600000000000001" customHeight="1" x14ac:dyDescent="0.55000000000000004">
      <c r="A20" s="21">
        <v>2</v>
      </c>
      <c r="B20" s="36" t="s">
        <v>57</v>
      </c>
      <c r="C20" s="92" t="s">
        <v>55</v>
      </c>
      <c r="D20" s="22">
        <v>113.6</v>
      </c>
      <c r="E20" s="23">
        <v>821</v>
      </c>
      <c r="F20" s="40">
        <f>E20-(G20*D20)</f>
        <v>-4.4800003706768621E-7</v>
      </c>
      <c r="G20" s="48">
        <f>ROUND(E20/D20,8)</f>
        <v>7.2271126800000003</v>
      </c>
      <c r="H20" s="22">
        <v>40</v>
      </c>
      <c r="I20" s="23">
        <v>505.55</v>
      </c>
      <c r="J20" s="40">
        <f>I20-(K20*H20)</f>
        <v>0</v>
      </c>
      <c r="K20" s="48">
        <f>ROUND(I20/H20,8)</f>
        <v>12.63875</v>
      </c>
      <c r="L20" s="132" t="s">
        <v>95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4"/>
      <c r="AZ20" s="53"/>
      <c r="BA20" s="53"/>
    </row>
    <row r="21" spans="1:65" x14ac:dyDescent="0.55000000000000004">
      <c r="A21" s="24" t="s">
        <v>5</v>
      </c>
      <c r="B21" s="25"/>
      <c r="C21" s="94"/>
      <c r="D21" s="30">
        <f>SUM(D19:D20)</f>
        <v>3389.6</v>
      </c>
      <c r="E21" s="31">
        <f>SUM(E19:E20)</f>
        <v>15196.72</v>
      </c>
      <c r="F21" s="40"/>
      <c r="G21" s="49" t="s">
        <v>41</v>
      </c>
      <c r="H21" s="30">
        <f>SUM(H19:H20)</f>
        <v>3624</v>
      </c>
      <c r="I21" s="31">
        <f>SUM(I19:I20)</f>
        <v>16201.41</v>
      </c>
      <c r="J21" s="40"/>
      <c r="K21" s="49" t="s">
        <v>41</v>
      </c>
      <c r="L21" s="30">
        <f>SUM(L19:L20)</f>
        <v>4292</v>
      </c>
      <c r="M21" s="31">
        <f>SUM(M19:M20)</f>
        <v>18730.490000000002</v>
      </c>
      <c r="N21" s="40"/>
      <c r="O21" s="49" t="s">
        <v>41</v>
      </c>
      <c r="P21" s="30">
        <f>SUM(P19:P20)</f>
        <v>0</v>
      </c>
      <c r="Q21" s="31">
        <f>SUM(Q19:Q20)</f>
        <v>0</v>
      </c>
      <c r="R21" s="40"/>
      <c r="S21" s="49" t="s">
        <v>41</v>
      </c>
      <c r="T21" s="30">
        <f>SUM(T19:T20)</f>
        <v>0</v>
      </c>
      <c r="U21" s="31">
        <f>SUM(U19:U20)</f>
        <v>0</v>
      </c>
      <c r="V21" s="40"/>
      <c r="W21" s="49" t="s">
        <v>41</v>
      </c>
      <c r="X21" s="30">
        <f>SUM(X19:X20)</f>
        <v>0</v>
      </c>
      <c r="Y21" s="31">
        <f>SUM(Y19:Y20)</f>
        <v>0</v>
      </c>
      <c r="Z21" s="40"/>
      <c r="AA21" s="49" t="s">
        <v>41</v>
      </c>
      <c r="AB21" s="30">
        <f>SUM(AB19:AB20)</f>
        <v>0</v>
      </c>
      <c r="AC21" s="31">
        <f>SUM(AC19:AC20)</f>
        <v>0</v>
      </c>
      <c r="AD21" s="40"/>
      <c r="AE21" s="49" t="s">
        <v>41</v>
      </c>
      <c r="AF21" s="30">
        <f>SUM(AF19:AF20)</f>
        <v>0</v>
      </c>
      <c r="AG21" s="31">
        <f>SUM(AG19:AG20)</f>
        <v>0</v>
      </c>
      <c r="AH21" s="40"/>
      <c r="AI21" s="49" t="s">
        <v>41</v>
      </c>
      <c r="AJ21" s="30">
        <f>SUM(AJ19:AJ20)</f>
        <v>0</v>
      </c>
      <c r="AK21" s="31">
        <f>SUM(AK19:AK20)</f>
        <v>0</v>
      </c>
      <c r="AL21" s="40"/>
      <c r="AM21" s="49" t="s">
        <v>41</v>
      </c>
      <c r="AN21" s="30">
        <f>SUM(AN19:AN20)</f>
        <v>0</v>
      </c>
      <c r="AO21" s="31">
        <f>SUM(AO19:AO20)</f>
        <v>0</v>
      </c>
      <c r="AP21" s="40"/>
      <c r="AQ21" s="49" t="s">
        <v>41</v>
      </c>
      <c r="AR21" s="30">
        <f>SUM(AR19:AR20)</f>
        <v>0</v>
      </c>
      <c r="AS21" s="31">
        <f>SUM(AS19:AS20)</f>
        <v>0</v>
      </c>
      <c r="AT21" s="40"/>
      <c r="AU21" s="49" t="s">
        <v>41</v>
      </c>
      <c r="AV21" s="30">
        <f>SUM(AV19:AV20)</f>
        <v>0</v>
      </c>
      <c r="AW21" s="31">
        <f>SUM(AW19:AW20)</f>
        <v>0</v>
      </c>
      <c r="AX21" s="40"/>
      <c r="AY21" s="49" t="s">
        <v>41</v>
      </c>
      <c r="AZ21" s="32">
        <f>AV21+AR21+AN21+AJ21+AF21+AB21+X21+AB21+P21+L21+H21+D21</f>
        <v>11305.6</v>
      </c>
      <c r="BA21" s="32">
        <f>AW21+AS21+AO21+AK21+AG21+AC21+Y21+U21+Q21+M21+I21+E21</f>
        <v>50128.62</v>
      </c>
      <c r="BB21" s="54">
        <f>AJ21+AF21+AB21+X21+AB21+P21+L21+H21+D21</f>
        <v>11305.6</v>
      </c>
      <c r="BC21" s="55">
        <f>AK21+AG21+AC21+Y21+U21+Q21+M21+I21+E21</f>
        <v>50128.62</v>
      </c>
      <c r="BD21" s="54">
        <f>AV21+AR21+AN21</f>
        <v>0</v>
      </c>
      <c r="BE21" s="59">
        <f>AW21+AS21+AO21</f>
        <v>0</v>
      </c>
      <c r="BF21" s="66">
        <f>(BD21+BB21)-AZ21</f>
        <v>0</v>
      </c>
      <c r="BG21" s="66">
        <f>(BE21+BC21)-BA21</f>
        <v>0</v>
      </c>
    </row>
    <row r="22" spans="1:65" hidden="1" x14ac:dyDescent="0.55000000000000004">
      <c r="A22" s="76"/>
      <c r="B22" s="77"/>
      <c r="C22" s="89"/>
      <c r="D22" s="27"/>
      <c r="E22" s="98"/>
      <c r="F22" s="98"/>
      <c r="G22" s="99"/>
      <c r="H22" s="27"/>
      <c r="I22" s="98"/>
      <c r="J22" s="98"/>
      <c r="K22" s="99"/>
      <c r="L22" s="27"/>
      <c r="M22" s="98"/>
      <c r="N22" s="98"/>
      <c r="O22" s="99"/>
      <c r="P22" s="27"/>
      <c r="Q22" s="98"/>
      <c r="R22" s="98"/>
      <c r="S22" s="99"/>
      <c r="T22" s="27"/>
      <c r="U22" s="98"/>
      <c r="V22" s="98"/>
      <c r="W22" s="99"/>
      <c r="X22" s="27"/>
      <c r="Y22" s="98"/>
      <c r="Z22" s="98"/>
      <c r="AA22" s="99"/>
      <c r="AB22" s="27"/>
      <c r="AC22" s="98"/>
      <c r="AD22" s="98"/>
      <c r="AE22" s="99"/>
      <c r="AF22" s="27"/>
      <c r="AG22" s="98"/>
      <c r="AH22" s="98"/>
      <c r="AI22" s="99"/>
      <c r="AJ22" s="27"/>
      <c r="AK22" s="98"/>
      <c r="AL22" s="98"/>
      <c r="AM22" s="99"/>
      <c r="AN22" s="27"/>
      <c r="AO22" s="98"/>
      <c r="AP22" s="98"/>
      <c r="AQ22" s="99"/>
      <c r="AR22" s="27"/>
      <c r="AS22" s="78"/>
      <c r="AT22" s="98"/>
      <c r="AU22" s="99"/>
      <c r="AV22" s="27"/>
      <c r="AW22" s="78"/>
      <c r="AX22" s="98"/>
      <c r="AY22" s="99"/>
      <c r="AZ22" s="53"/>
      <c r="BA22" s="53"/>
    </row>
    <row r="23" spans="1:65" s="62" customFormat="1" hidden="1" x14ac:dyDescent="0.55000000000000004">
      <c r="A23" s="79"/>
      <c r="B23" s="80"/>
      <c r="C23" s="107"/>
      <c r="D23" s="81"/>
      <c r="E23" s="81"/>
      <c r="F23" s="81"/>
      <c r="G23" s="108"/>
      <c r="H23" s="81"/>
      <c r="I23" s="81"/>
      <c r="J23" s="81"/>
      <c r="K23" s="108"/>
      <c r="L23" s="81"/>
      <c r="M23" s="81"/>
      <c r="N23" s="81"/>
      <c r="O23" s="108"/>
      <c r="P23" s="81"/>
      <c r="Q23" s="81"/>
      <c r="R23" s="81"/>
      <c r="S23" s="108"/>
      <c r="T23" s="81"/>
      <c r="U23" s="81"/>
      <c r="V23" s="81"/>
      <c r="W23" s="108"/>
      <c r="X23" s="81"/>
      <c r="Y23" s="81"/>
      <c r="Z23" s="81"/>
      <c r="AA23" s="108"/>
      <c r="AB23" s="81"/>
      <c r="AC23" s="81"/>
      <c r="AD23" s="81"/>
      <c r="AE23" s="108"/>
      <c r="AF23" s="81"/>
      <c r="AG23" s="81"/>
      <c r="AH23" s="81"/>
      <c r="AI23" s="108"/>
      <c r="AJ23" s="81"/>
      <c r="AK23" s="81"/>
      <c r="AL23" s="81"/>
      <c r="AM23" s="108"/>
      <c r="AN23" s="81"/>
      <c r="AO23" s="81"/>
      <c r="AP23" s="81"/>
      <c r="AQ23" s="108"/>
      <c r="AR23" s="81"/>
      <c r="AS23" s="81"/>
      <c r="AT23" s="81"/>
      <c r="AU23" s="108"/>
      <c r="AV23" s="81"/>
      <c r="AW23" s="81"/>
      <c r="AX23" s="81"/>
      <c r="AY23" s="108"/>
      <c r="AZ23" s="109"/>
      <c r="BA23" s="109"/>
      <c r="BB23" s="110"/>
      <c r="BC23" s="111"/>
      <c r="BD23" s="110"/>
      <c r="BE23" s="111"/>
      <c r="BF23" s="112"/>
      <c r="BG23" s="112"/>
    </row>
    <row r="24" spans="1:65" x14ac:dyDescent="0.55000000000000004">
      <c r="A24" s="26" t="s">
        <v>46</v>
      </c>
      <c r="B24" s="20"/>
      <c r="C24" s="89"/>
      <c r="D24" s="27"/>
      <c r="E24" s="98"/>
      <c r="F24" s="98"/>
      <c r="G24" s="99"/>
      <c r="H24" s="27"/>
      <c r="I24" s="98"/>
      <c r="J24" s="98"/>
      <c r="K24" s="99"/>
      <c r="L24" s="27"/>
      <c r="M24" s="98"/>
      <c r="N24" s="98"/>
      <c r="O24" s="99"/>
      <c r="P24" s="27"/>
      <c r="Q24" s="98"/>
      <c r="R24" s="98"/>
      <c r="S24" s="99"/>
      <c r="T24" s="27"/>
      <c r="U24" s="98"/>
      <c r="V24" s="98"/>
      <c r="W24" s="99"/>
      <c r="X24" s="27"/>
      <c r="Y24" s="98"/>
      <c r="Z24" s="98"/>
      <c r="AA24" s="99"/>
      <c r="AB24" s="27"/>
      <c r="AC24" s="98"/>
      <c r="AD24" s="98"/>
      <c r="AE24" s="99"/>
      <c r="AF24" s="27"/>
      <c r="AG24" s="98"/>
      <c r="AH24" s="98"/>
      <c r="AI24" s="99"/>
      <c r="AJ24" s="27"/>
      <c r="AK24" s="98"/>
      <c r="AL24" s="98"/>
      <c r="AM24" s="99"/>
      <c r="AN24" s="27"/>
      <c r="AO24" s="98"/>
      <c r="AP24" s="98"/>
      <c r="AQ24" s="99"/>
      <c r="AR24" s="27"/>
      <c r="AS24" s="27"/>
      <c r="AT24" s="98"/>
      <c r="AU24" s="99"/>
      <c r="AV24" s="27"/>
      <c r="AW24" s="27"/>
      <c r="AX24" s="98"/>
      <c r="AY24" s="99"/>
      <c r="AZ24" s="53"/>
      <c r="BA24" s="53"/>
    </row>
    <row r="25" spans="1:65" x14ac:dyDescent="0.55000000000000004">
      <c r="A25" s="28">
        <v>1</v>
      </c>
      <c r="B25" s="29" t="s">
        <v>46</v>
      </c>
      <c r="C25" s="90" t="s">
        <v>21</v>
      </c>
      <c r="D25" s="30">
        <v>12612.1</v>
      </c>
      <c r="E25" s="31">
        <v>62104.42</v>
      </c>
      <c r="F25" s="40">
        <f>E25-(G25*D25)</f>
        <v>4.149699816480279E-5</v>
      </c>
      <c r="G25" s="49">
        <f>ROUND(E25/D25,8)</f>
        <v>4.9241934299999999</v>
      </c>
      <c r="H25" s="30">
        <v>13455.83</v>
      </c>
      <c r="I25" s="31">
        <v>65986.070000000007</v>
      </c>
      <c r="J25" s="40">
        <f>I25-(K25*H25)</f>
        <v>-3.3960401196964085E-5</v>
      </c>
      <c r="K25" s="49">
        <f>ROUND(I25/H25,8)</f>
        <v>4.9039018800000003</v>
      </c>
      <c r="L25" s="30">
        <v>14655.37</v>
      </c>
      <c r="M25" s="31">
        <v>70611.61</v>
      </c>
      <c r="N25" s="40">
        <f>M25-(O25*L25)</f>
        <v>-4.9537411541678011E-5</v>
      </c>
      <c r="O25" s="49">
        <f>ROUND(M25/L25,8)</f>
        <v>4.8181390200000003</v>
      </c>
      <c r="P25" s="30"/>
      <c r="Q25" s="31"/>
      <c r="R25" s="40" t="e">
        <f>Q25-(S25*P25)</f>
        <v>#DIV/0!</v>
      </c>
      <c r="S25" s="49" t="e">
        <f>ROUND(Q25/P25,8)</f>
        <v>#DIV/0!</v>
      </c>
      <c r="T25" s="30"/>
      <c r="U25" s="31"/>
      <c r="V25" s="40" t="e">
        <f>U25-(W25*T25)</f>
        <v>#DIV/0!</v>
      </c>
      <c r="W25" s="49" t="e">
        <f>ROUND(U25/T25,8)</f>
        <v>#DIV/0!</v>
      </c>
      <c r="X25" s="30"/>
      <c r="Y25" s="31"/>
      <c r="Z25" s="40" t="e">
        <f>Y25-(AA25*X25)</f>
        <v>#DIV/0!</v>
      </c>
      <c r="AA25" s="49" t="e">
        <f>ROUND(Y25/X25,8)</f>
        <v>#DIV/0!</v>
      </c>
      <c r="AB25" s="30"/>
      <c r="AC25" s="31"/>
      <c r="AD25" s="40" t="e">
        <f>AC25-(AE25*AB25)</f>
        <v>#DIV/0!</v>
      </c>
      <c r="AE25" s="49" t="e">
        <f>ROUND(AC25/AB25,8)</f>
        <v>#DIV/0!</v>
      </c>
      <c r="AF25" s="30"/>
      <c r="AG25" s="31"/>
      <c r="AH25" s="40" t="e">
        <f>AG25-(AI25*AF25)</f>
        <v>#DIV/0!</v>
      </c>
      <c r="AI25" s="49" t="e">
        <f>ROUND(AG25/AF25,8)</f>
        <v>#DIV/0!</v>
      </c>
      <c r="AJ25" s="30"/>
      <c r="AK25" s="31"/>
      <c r="AL25" s="40" t="e">
        <f>AK25-(AM25*AJ25)</f>
        <v>#DIV/0!</v>
      </c>
      <c r="AM25" s="49" t="e">
        <f>ROUND(AK25/AJ25,8)</f>
        <v>#DIV/0!</v>
      </c>
      <c r="AN25" s="30"/>
      <c r="AO25" s="31"/>
      <c r="AP25" s="40" t="e">
        <f>AO25-(AQ25*AN25)</f>
        <v>#DIV/0!</v>
      </c>
      <c r="AQ25" s="49" t="e">
        <f>ROUND(AO25/AN25,8)</f>
        <v>#DIV/0!</v>
      </c>
      <c r="AR25" s="32"/>
      <c r="AS25" s="31"/>
      <c r="AT25" s="40" t="e">
        <f>AS25-(AU25*AR25)</f>
        <v>#DIV/0!</v>
      </c>
      <c r="AU25" s="49" t="e">
        <f>ROUND(AS25/AR25,8)</f>
        <v>#DIV/0!</v>
      </c>
      <c r="AV25" s="32"/>
      <c r="AW25" s="31"/>
      <c r="AX25" s="40" t="e">
        <f>AW25-(AY25*AV25)</f>
        <v>#DIV/0!</v>
      </c>
      <c r="AY25" s="49" t="e">
        <f>ROUND(AW25/AV25,8)</f>
        <v>#DIV/0!</v>
      </c>
      <c r="AZ25" s="32">
        <f>AV25+AR25+AN25+AJ25+AF25+AB25+X25+AB25+P25+L25+H25+D25</f>
        <v>40723.300000000003</v>
      </c>
      <c r="BA25" s="32">
        <f>AW25+AS25+AO25+AK25+AG25+AC25+Y25+U25+Q25+M25+I25+E25</f>
        <v>198702.09999999998</v>
      </c>
      <c r="BB25" s="54">
        <f>AJ25+AF25+AB25+X25+AB25+P25+L25+H25+D25</f>
        <v>40723.300000000003</v>
      </c>
      <c r="BC25" s="55">
        <f>AK25+AG25+AC25+Y25+U25+Q25+M25+I25+E25</f>
        <v>198702.09999999998</v>
      </c>
      <c r="BD25" s="54">
        <f>AV25+AR25+AN25</f>
        <v>0</v>
      </c>
      <c r="BE25" s="59">
        <f>AW25+AS25+AO25</f>
        <v>0</v>
      </c>
      <c r="BF25" s="66">
        <f>(BD25+BB25)-AZ25</f>
        <v>0</v>
      </c>
      <c r="BG25" s="66">
        <f>(BE25+BC25)-BA25</f>
        <v>0</v>
      </c>
    </row>
    <row r="26" spans="1:65" x14ac:dyDescent="0.55000000000000004">
      <c r="A26" s="26" t="s">
        <v>47</v>
      </c>
      <c r="B26" s="20"/>
      <c r="C26" s="89"/>
      <c r="D26" s="27"/>
      <c r="E26" s="98"/>
      <c r="F26" s="98"/>
      <c r="G26" s="99"/>
      <c r="H26" s="27"/>
      <c r="I26" s="98"/>
      <c r="J26" s="98"/>
      <c r="K26" s="99"/>
      <c r="L26" s="27"/>
      <c r="M26" s="98"/>
      <c r="N26" s="98"/>
      <c r="O26" s="99"/>
      <c r="P26" s="27"/>
      <c r="Q26" s="98"/>
      <c r="R26" s="98"/>
      <c r="S26" s="99"/>
      <c r="T26" s="27"/>
      <c r="U26" s="98"/>
      <c r="V26" s="98"/>
      <c r="W26" s="99"/>
      <c r="X26" s="27"/>
      <c r="Y26" s="98"/>
      <c r="Z26" s="98"/>
      <c r="AA26" s="99"/>
      <c r="AB26" s="27"/>
      <c r="AC26" s="98"/>
      <c r="AD26" s="98"/>
      <c r="AE26" s="99"/>
      <c r="AF26" s="27"/>
      <c r="AG26" s="98"/>
      <c r="AH26" s="98"/>
      <c r="AI26" s="99"/>
      <c r="AJ26" s="27"/>
      <c r="AK26" s="98"/>
      <c r="AL26" s="98"/>
      <c r="AM26" s="99"/>
      <c r="AN26" s="27"/>
      <c r="AO26" s="98"/>
      <c r="AP26" s="98"/>
      <c r="AQ26" s="99"/>
      <c r="AR26" s="27"/>
      <c r="AS26" s="27"/>
      <c r="AT26" s="98"/>
      <c r="AU26" s="99"/>
      <c r="AV26" s="27"/>
      <c r="AW26" s="27"/>
      <c r="AX26" s="98"/>
      <c r="AY26" s="99"/>
      <c r="AZ26" s="53"/>
      <c r="BA26" s="53"/>
    </row>
    <row r="27" spans="1:65" x14ac:dyDescent="0.55000000000000004">
      <c r="A27" s="28">
        <v>1</v>
      </c>
      <c r="B27" s="29" t="s">
        <v>47</v>
      </c>
      <c r="C27" s="90" t="s">
        <v>22</v>
      </c>
      <c r="D27" s="30">
        <v>580</v>
      </c>
      <c r="E27" s="31">
        <v>2598.27</v>
      </c>
      <c r="F27" s="40">
        <f>E27-(G27*D27)</f>
        <v>1.2000000424450263E-6</v>
      </c>
      <c r="G27" s="49">
        <f>ROUND(E27/D27,8)</f>
        <v>4.4797758600000002</v>
      </c>
      <c r="H27" s="30">
        <v>518</v>
      </c>
      <c r="I27" s="31">
        <v>2298.48</v>
      </c>
      <c r="J27" s="40">
        <f>I27-(K27*H27)</f>
        <v>-1.440000232832972E-6</v>
      </c>
      <c r="K27" s="49">
        <f>ROUND(I27/H27,8)</f>
        <v>4.4372200800000003</v>
      </c>
      <c r="L27" s="30">
        <v>455</v>
      </c>
      <c r="M27" s="31">
        <v>1993.86</v>
      </c>
      <c r="N27" s="40">
        <f>M27-(O27*L27)</f>
        <v>4.9999925977317616E-8</v>
      </c>
      <c r="O27" s="49">
        <f>ROUND(M27/L27,8)</f>
        <v>4.3821098899999997</v>
      </c>
      <c r="P27" s="30"/>
      <c r="Q27" s="31"/>
      <c r="R27" s="40" t="e">
        <f>Q27-(S27*P27)</f>
        <v>#DIV/0!</v>
      </c>
      <c r="S27" s="49" t="e">
        <f>ROUND(Q27/P27,8)</f>
        <v>#DIV/0!</v>
      </c>
      <c r="T27" s="30"/>
      <c r="U27" s="31"/>
      <c r="V27" s="40" t="e">
        <f>U27-(W27*T27)</f>
        <v>#DIV/0!</v>
      </c>
      <c r="W27" s="49" t="e">
        <f>ROUND(U27/T27,8)</f>
        <v>#DIV/0!</v>
      </c>
      <c r="X27" s="30"/>
      <c r="Y27" s="31"/>
      <c r="Z27" s="40" t="e">
        <f>Y27-(AA27*X27)</f>
        <v>#DIV/0!</v>
      </c>
      <c r="AA27" s="49" t="e">
        <f>ROUND(Y27/X27,8)</f>
        <v>#DIV/0!</v>
      </c>
      <c r="AB27" s="30"/>
      <c r="AC27" s="31"/>
      <c r="AD27" s="40" t="e">
        <f>AC27-(AE27*AB27)</f>
        <v>#DIV/0!</v>
      </c>
      <c r="AE27" s="49" t="e">
        <f>ROUND(AC27/AB27,8)</f>
        <v>#DIV/0!</v>
      </c>
      <c r="AF27" s="30"/>
      <c r="AG27" s="31"/>
      <c r="AH27" s="40" t="e">
        <f>AG27-(AI27*AF27)</f>
        <v>#DIV/0!</v>
      </c>
      <c r="AI27" s="49" t="e">
        <f>ROUND(AG27/AF27,8)</f>
        <v>#DIV/0!</v>
      </c>
      <c r="AJ27" s="30"/>
      <c r="AK27" s="31"/>
      <c r="AL27" s="40" t="e">
        <f>AK27-(AM27*AJ27)</f>
        <v>#DIV/0!</v>
      </c>
      <c r="AM27" s="49" t="e">
        <f>ROUND(AK27/AJ27,8)</f>
        <v>#DIV/0!</v>
      </c>
      <c r="AN27" s="30"/>
      <c r="AO27" s="31"/>
      <c r="AP27" s="40" t="e">
        <f>AO27-(AQ27*AN27)</f>
        <v>#DIV/0!</v>
      </c>
      <c r="AQ27" s="49" t="e">
        <f>ROUND(AO27/AN27,8)</f>
        <v>#DIV/0!</v>
      </c>
      <c r="AR27" s="32"/>
      <c r="AS27" s="31"/>
      <c r="AT27" s="40" t="e">
        <f>AS27-(AU27*AR27)</f>
        <v>#DIV/0!</v>
      </c>
      <c r="AU27" s="49" t="e">
        <f>ROUND(AS27/AR27,8)</f>
        <v>#DIV/0!</v>
      </c>
      <c r="AV27" s="32"/>
      <c r="AW27" s="31"/>
      <c r="AX27" s="40" t="e">
        <f>AW27-(AY27*AV27)</f>
        <v>#DIV/0!</v>
      </c>
      <c r="AY27" s="49" t="e">
        <f>ROUND(AW27/AV27,8)</f>
        <v>#DIV/0!</v>
      </c>
      <c r="AZ27" s="32">
        <f>AV27+AR27+AN27+AJ27+AF27+AB27+X27+AB27+P27+L27+H27+D27</f>
        <v>1553</v>
      </c>
      <c r="BA27" s="32">
        <f>AW27+AS27+AO27+AK27+AG27+AC27+Y27+U27+Q27+M27+I27+E27</f>
        <v>6890.6100000000006</v>
      </c>
      <c r="BB27" s="54">
        <f>AJ27+AF27+AB27+X27+AB27+P27+L27+H27+D27</f>
        <v>1553</v>
      </c>
      <c r="BC27" s="55">
        <f>AK27+AG27+AC27+Y27+U27+Q27+M27+I27+E27</f>
        <v>6890.6100000000006</v>
      </c>
      <c r="BD27" s="54">
        <f>AV27+AR27+AN27</f>
        <v>0</v>
      </c>
      <c r="BE27" s="59">
        <f>AW27+AS27+AO27</f>
        <v>0</v>
      </c>
      <c r="BF27" s="66">
        <f>(BD27+BB27)-AZ27</f>
        <v>0</v>
      </c>
      <c r="BG27" s="66">
        <f>(BE27+BC27)-BA27</f>
        <v>0</v>
      </c>
    </row>
    <row r="28" spans="1:65" x14ac:dyDescent="0.55000000000000004">
      <c r="A28" s="26" t="s">
        <v>24</v>
      </c>
      <c r="B28" s="20"/>
      <c r="C28" s="89"/>
      <c r="D28" s="27"/>
      <c r="E28" s="98"/>
      <c r="F28" s="98"/>
      <c r="G28" s="99"/>
      <c r="H28" s="27"/>
      <c r="I28" s="98"/>
      <c r="J28" s="98"/>
      <c r="K28" s="99"/>
      <c r="L28" s="27"/>
      <c r="M28" s="98"/>
      <c r="N28" s="98"/>
      <c r="O28" s="99"/>
      <c r="P28" s="27"/>
      <c r="Q28" s="98"/>
      <c r="R28" s="98"/>
      <c r="S28" s="99"/>
      <c r="T28" s="27"/>
      <c r="U28" s="98"/>
      <c r="V28" s="98"/>
      <c r="W28" s="99"/>
      <c r="X28" s="27"/>
      <c r="Y28" s="98"/>
      <c r="Z28" s="98"/>
      <c r="AA28" s="99"/>
      <c r="AB28" s="27"/>
      <c r="AC28" s="98"/>
      <c r="AD28" s="98"/>
      <c r="AE28" s="99"/>
      <c r="AF28" s="27"/>
      <c r="AG28" s="98"/>
      <c r="AH28" s="98"/>
      <c r="AI28" s="99"/>
      <c r="AJ28" s="27"/>
      <c r="AK28" s="98"/>
      <c r="AL28" s="98"/>
      <c r="AM28" s="99"/>
      <c r="AN28" s="27"/>
      <c r="AO28" s="98"/>
      <c r="AP28" s="98"/>
      <c r="AQ28" s="99"/>
      <c r="AR28" s="27"/>
      <c r="AS28" s="27"/>
      <c r="AT28" s="98"/>
      <c r="AU28" s="99"/>
      <c r="AV28" s="27"/>
      <c r="AW28" s="27"/>
      <c r="AX28" s="98"/>
      <c r="AY28" s="99"/>
      <c r="AZ28" s="53"/>
      <c r="BA28" s="53"/>
      <c r="BJ28" s="126"/>
      <c r="BK28" s="126"/>
    </row>
    <row r="29" spans="1:65" x14ac:dyDescent="0.55000000000000004">
      <c r="A29" s="21">
        <v>1</v>
      </c>
      <c r="B29" s="36" t="s">
        <v>27</v>
      </c>
      <c r="C29" s="92" t="s">
        <v>28</v>
      </c>
      <c r="D29" s="22">
        <v>4072</v>
      </c>
      <c r="E29" s="23">
        <v>17787.52</v>
      </c>
      <c r="F29" s="40">
        <f>E29-(G29*D29)</f>
        <v>1.4160003047436476E-5</v>
      </c>
      <c r="G29" s="48">
        <f>ROUND(E29/D29,8)</f>
        <v>4.3682514699999997</v>
      </c>
      <c r="H29" s="22">
        <v>4496</v>
      </c>
      <c r="I29" s="23">
        <v>19604.88</v>
      </c>
      <c r="J29" s="40">
        <f>I29-(K29*H29)</f>
        <v>1.9039998733205721E-5</v>
      </c>
      <c r="K29" s="48">
        <f>ROUND(I29/H29,8)</f>
        <v>4.3605160100000004</v>
      </c>
      <c r="L29" s="22">
        <v>7912</v>
      </c>
      <c r="M29" s="23">
        <v>34246.559999999998</v>
      </c>
      <c r="N29" s="40">
        <f>M29-(O29*L29)</f>
        <v>2.8799986466765404E-6</v>
      </c>
      <c r="O29" s="48">
        <f>ROUND(M29/L29,8)</f>
        <v>4.3284327600000001</v>
      </c>
      <c r="P29" s="22"/>
      <c r="Q29" s="23"/>
      <c r="R29" s="40" t="e">
        <f>Q29-(S29*P29)</f>
        <v>#DIV/0!</v>
      </c>
      <c r="S29" s="48" t="e">
        <f>ROUND(Q29/P29,8)</f>
        <v>#DIV/0!</v>
      </c>
      <c r="T29" s="22"/>
      <c r="U29" s="23"/>
      <c r="V29" s="40" t="e">
        <f>U29-(W29*T29)</f>
        <v>#DIV/0!</v>
      </c>
      <c r="W29" s="48" t="e">
        <f>ROUND(U29/T29,8)</f>
        <v>#DIV/0!</v>
      </c>
      <c r="X29" s="22"/>
      <c r="Y29" s="23"/>
      <c r="Z29" s="40" t="e">
        <f>Y29-(AA29*X29)</f>
        <v>#DIV/0!</v>
      </c>
      <c r="AA29" s="48" t="e">
        <f>ROUND(Y29/X29,8)</f>
        <v>#DIV/0!</v>
      </c>
      <c r="AB29" s="22"/>
      <c r="AC29" s="23"/>
      <c r="AD29" s="40" t="e">
        <f>AC29-(AE29*AB29)</f>
        <v>#DIV/0!</v>
      </c>
      <c r="AE29" s="48" t="e">
        <f>ROUND(AC29/AB29,8)</f>
        <v>#DIV/0!</v>
      </c>
      <c r="AF29" s="22"/>
      <c r="AG29" s="23"/>
      <c r="AH29" s="40" t="e">
        <f>AG29-(AI29*AF29)</f>
        <v>#DIV/0!</v>
      </c>
      <c r="AI29" s="48" t="e">
        <f>ROUND(AG29/AF29,8)</f>
        <v>#DIV/0!</v>
      </c>
      <c r="AJ29" s="22"/>
      <c r="AK29" s="23"/>
      <c r="AL29" s="40" t="e">
        <f>AK29-(AM29*AJ29)</f>
        <v>#DIV/0!</v>
      </c>
      <c r="AM29" s="48" t="e">
        <f>ROUND(AK29/AJ29,8)</f>
        <v>#DIV/0!</v>
      </c>
      <c r="AN29" s="22"/>
      <c r="AO29" s="23"/>
      <c r="AP29" s="40" t="e">
        <f>AO29-(AQ29*AN29)</f>
        <v>#DIV/0!</v>
      </c>
      <c r="AQ29" s="48" t="e">
        <f>ROUND(AO29/AN29,8)</f>
        <v>#DIV/0!</v>
      </c>
      <c r="AR29" s="22"/>
      <c r="AS29" s="23"/>
      <c r="AT29" s="40" t="e">
        <f>AS29-(AU29*AR29)</f>
        <v>#DIV/0!</v>
      </c>
      <c r="AU29" s="48" t="e">
        <f>ROUND(AS29/AR29,8)</f>
        <v>#DIV/0!</v>
      </c>
      <c r="AV29" s="22"/>
      <c r="AW29" s="23"/>
      <c r="AX29" s="40" t="e">
        <f>AW29-(AY29*AV29)</f>
        <v>#DIV/0!</v>
      </c>
      <c r="AY29" s="48" t="e">
        <f>ROUND(AW29/AV29,8)</f>
        <v>#DIV/0!</v>
      </c>
      <c r="AZ29" s="53"/>
      <c r="BA29" s="53"/>
      <c r="BJ29" s="126"/>
      <c r="BK29" s="126"/>
    </row>
    <row r="30" spans="1:65" x14ac:dyDescent="0.55000000000000004">
      <c r="A30" s="21">
        <v>2</v>
      </c>
      <c r="B30" s="36" t="s">
        <v>18</v>
      </c>
      <c r="C30" s="92" t="s">
        <v>29</v>
      </c>
      <c r="D30" s="22">
        <v>0</v>
      </c>
      <c r="E30" s="23">
        <v>334.1</v>
      </c>
      <c r="F30" s="40">
        <v>0</v>
      </c>
      <c r="G30" s="48" t="s">
        <v>41</v>
      </c>
      <c r="H30" s="22">
        <v>0</v>
      </c>
      <c r="I30" s="23">
        <v>334.1</v>
      </c>
      <c r="J30" s="40">
        <v>0</v>
      </c>
      <c r="K30" s="48" t="s">
        <v>41</v>
      </c>
      <c r="L30" s="22">
        <v>0</v>
      </c>
      <c r="M30" s="23">
        <v>334.1</v>
      </c>
      <c r="N30" s="40">
        <v>0</v>
      </c>
      <c r="O30" s="48" t="s">
        <v>41</v>
      </c>
      <c r="P30" s="22"/>
      <c r="Q30" s="23"/>
      <c r="R30" s="40">
        <v>0</v>
      </c>
      <c r="S30" s="48" t="s">
        <v>41</v>
      </c>
      <c r="T30" s="22"/>
      <c r="U30" s="23"/>
      <c r="V30" s="40">
        <v>0</v>
      </c>
      <c r="W30" s="48" t="s">
        <v>41</v>
      </c>
      <c r="X30" s="22"/>
      <c r="Y30" s="23"/>
      <c r="Z30" s="40">
        <v>0</v>
      </c>
      <c r="AA30" s="48" t="s">
        <v>41</v>
      </c>
      <c r="AB30" s="22"/>
      <c r="AC30" s="23"/>
      <c r="AD30" s="40">
        <v>0</v>
      </c>
      <c r="AE30" s="48" t="s">
        <v>41</v>
      </c>
      <c r="AF30" s="22"/>
      <c r="AG30" s="23"/>
      <c r="AH30" s="40">
        <v>0</v>
      </c>
      <c r="AI30" s="48" t="s">
        <v>41</v>
      </c>
      <c r="AJ30" s="22"/>
      <c r="AK30" s="23"/>
      <c r="AL30" s="40">
        <v>0</v>
      </c>
      <c r="AM30" s="48" t="s">
        <v>41</v>
      </c>
      <c r="AN30" s="22"/>
      <c r="AO30" s="23"/>
      <c r="AP30" s="40">
        <v>0</v>
      </c>
      <c r="AQ30" s="48" t="s">
        <v>41</v>
      </c>
      <c r="AR30" s="22"/>
      <c r="AS30" s="23"/>
      <c r="AT30" s="40">
        <v>0</v>
      </c>
      <c r="AU30" s="48" t="s">
        <v>41</v>
      </c>
      <c r="AV30" s="22"/>
      <c r="AW30" s="23"/>
      <c r="AX30" s="40">
        <v>0</v>
      </c>
      <c r="AY30" s="48" t="s">
        <v>41</v>
      </c>
      <c r="AZ30" s="53"/>
      <c r="BA30" s="53"/>
      <c r="BJ30" s="127" t="s">
        <v>3</v>
      </c>
      <c r="BK30" s="18" t="s">
        <v>80</v>
      </c>
    </row>
    <row r="31" spans="1:65" x14ac:dyDescent="0.55000000000000004">
      <c r="A31" s="24" t="s">
        <v>5</v>
      </c>
      <c r="B31" s="25"/>
      <c r="C31" s="94"/>
      <c r="D31" s="30">
        <f>SUM(D29:D30)</f>
        <v>4072</v>
      </c>
      <c r="E31" s="31">
        <f>SUM(E29:E30)</f>
        <v>18121.62</v>
      </c>
      <c r="F31" s="40"/>
      <c r="G31" s="49" t="s">
        <v>41</v>
      </c>
      <c r="H31" s="30">
        <f>SUM(H29:H30)</f>
        <v>4496</v>
      </c>
      <c r="I31" s="31">
        <f>SUM(I29:I30)</f>
        <v>19938.98</v>
      </c>
      <c r="J31" s="40"/>
      <c r="K31" s="49" t="s">
        <v>41</v>
      </c>
      <c r="L31" s="30">
        <f>SUM(L29:L30)</f>
        <v>7912</v>
      </c>
      <c r="M31" s="31">
        <f>SUM(M29:M30)</f>
        <v>34580.659999999996</v>
      </c>
      <c r="N31" s="40"/>
      <c r="O31" s="49" t="s">
        <v>41</v>
      </c>
      <c r="P31" s="30">
        <f>SUM(P29:P30)</f>
        <v>0</v>
      </c>
      <c r="Q31" s="31">
        <f>SUM(Q29:Q30)</f>
        <v>0</v>
      </c>
      <c r="R31" s="40"/>
      <c r="S31" s="49" t="s">
        <v>41</v>
      </c>
      <c r="T31" s="30">
        <f>SUM(T29:T30)</f>
        <v>0</v>
      </c>
      <c r="U31" s="31">
        <f>SUM(U29:U30)</f>
        <v>0</v>
      </c>
      <c r="V31" s="40"/>
      <c r="W31" s="49" t="s">
        <v>41</v>
      </c>
      <c r="X31" s="30">
        <f>SUM(X29:X30)</f>
        <v>0</v>
      </c>
      <c r="Y31" s="31">
        <f>SUM(Y29:Y30)</f>
        <v>0</v>
      </c>
      <c r="Z31" s="40"/>
      <c r="AA31" s="49" t="s">
        <v>41</v>
      </c>
      <c r="AB31" s="30">
        <f>SUM(AB29:AB30)</f>
        <v>0</v>
      </c>
      <c r="AC31" s="31">
        <f>SUM(AC29:AC30)</f>
        <v>0</v>
      </c>
      <c r="AD31" s="40"/>
      <c r="AE31" s="49" t="s">
        <v>41</v>
      </c>
      <c r="AF31" s="30">
        <f>SUM(AF29:AF30)</f>
        <v>0</v>
      </c>
      <c r="AG31" s="31">
        <f>SUM(AG29:AG30)</f>
        <v>0</v>
      </c>
      <c r="AH31" s="40"/>
      <c r="AI31" s="49" t="s">
        <v>41</v>
      </c>
      <c r="AJ31" s="30">
        <f>SUM(AJ29:AJ30)</f>
        <v>0</v>
      </c>
      <c r="AK31" s="31">
        <f>SUM(AK29:AK30)</f>
        <v>0</v>
      </c>
      <c r="AL31" s="40"/>
      <c r="AM31" s="49" t="s">
        <v>41</v>
      </c>
      <c r="AN31" s="30">
        <f>SUM(AN29:AN30)</f>
        <v>0</v>
      </c>
      <c r="AO31" s="31">
        <f>SUM(AO29:AO30)</f>
        <v>0</v>
      </c>
      <c r="AP31" s="40"/>
      <c r="AQ31" s="49" t="s">
        <v>41</v>
      </c>
      <c r="AR31" s="30">
        <f>SUM(AR29:AR30)</f>
        <v>0</v>
      </c>
      <c r="AS31" s="31">
        <f>SUM(AS29:AS30)</f>
        <v>0</v>
      </c>
      <c r="AT31" s="40"/>
      <c r="AU31" s="49" t="s">
        <v>41</v>
      </c>
      <c r="AV31" s="30">
        <f>SUM(AV29:AV30)</f>
        <v>0</v>
      </c>
      <c r="AW31" s="31">
        <f>SUM(AW29:AW30)</f>
        <v>0</v>
      </c>
      <c r="AX31" s="40"/>
      <c r="AY31" s="49" t="s">
        <v>41</v>
      </c>
      <c r="AZ31" s="32">
        <f>AV31+AR31+AN31+AJ31+AF31+AB31+X31+AB31+P31+L31+H31+D31</f>
        <v>16480</v>
      </c>
      <c r="BA31" s="32">
        <f>AW31+AS31+AO31+AK31+AG31+AC31+Y31+U31+Q31+M31+I31+E31</f>
        <v>72641.259999999995</v>
      </c>
      <c r="BB31" s="54">
        <f>AJ31+AF31+AB31+X31+AB31+P31+L31+H31+D31</f>
        <v>16480</v>
      </c>
      <c r="BC31" s="55">
        <f>AK31+AG31+AC31+Y31+U31+Q31+M31+I31+E31</f>
        <v>72641.259999999995</v>
      </c>
      <c r="BD31" s="54">
        <f>AV31+AR31+AN31</f>
        <v>0</v>
      </c>
      <c r="BE31" s="59">
        <f>AW31+AS31+AO31</f>
        <v>0</v>
      </c>
      <c r="BF31" s="66">
        <f>(BD31+BB31)-AZ31</f>
        <v>0</v>
      </c>
      <c r="BG31" s="66">
        <f>(BE31+BC31)-BA31</f>
        <v>0</v>
      </c>
      <c r="BI31" s="129" t="s">
        <v>77</v>
      </c>
      <c r="BJ31" s="84">
        <f>H32</f>
        <v>899903.64</v>
      </c>
      <c r="BK31" s="84">
        <f>BJ31/H45*100</f>
        <v>88.12590623329865</v>
      </c>
      <c r="BM31" s="75"/>
    </row>
    <row r="32" spans="1:65" x14ac:dyDescent="0.55000000000000004">
      <c r="A32" s="26" t="s">
        <v>25</v>
      </c>
      <c r="B32" s="20"/>
      <c r="C32" s="89"/>
      <c r="D32" s="130">
        <f>D31+D27+D25+D21+D17+D11+D9+D7+D5</f>
        <v>773087.91</v>
      </c>
      <c r="E32" s="130">
        <f>E31+E27+E25+E21+E17+E11+E9+E7+E5</f>
        <v>3058062.8200000003</v>
      </c>
      <c r="F32" s="130"/>
      <c r="G32" s="131"/>
      <c r="H32" s="130">
        <f>H31+H27+H25+H21+H17+H11+H9+H7+H5</f>
        <v>899903.64</v>
      </c>
      <c r="I32" s="130">
        <f>I31+I27+I25+I21+I17+I11+I9+I7+I5</f>
        <v>3717611.6199999996</v>
      </c>
      <c r="J32" s="98"/>
      <c r="K32" s="99"/>
      <c r="L32" s="27"/>
      <c r="M32" s="98"/>
      <c r="N32" s="98"/>
      <c r="O32" s="99"/>
      <c r="P32" s="27"/>
      <c r="Q32" s="98"/>
      <c r="R32" s="98"/>
      <c r="S32" s="99"/>
      <c r="T32" s="27"/>
      <c r="U32" s="98"/>
      <c r="V32" s="98"/>
      <c r="W32" s="99"/>
      <c r="X32" s="27"/>
      <c r="Y32" s="98"/>
      <c r="Z32" s="98"/>
      <c r="AA32" s="99"/>
      <c r="AB32" s="27"/>
      <c r="AC32" s="98"/>
      <c r="AD32" s="98"/>
      <c r="AE32" s="99"/>
      <c r="AF32" s="27"/>
      <c r="AG32" s="98"/>
      <c r="AH32" s="98"/>
      <c r="AI32" s="99"/>
      <c r="AJ32" s="27"/>
      <c r="AK32" s="98"/>
      <c r="AL32" s="98"/>
      <c r="AM32" s="99"/>
      <c r="AN32" s="27"/>
      <c r="AO32" s="98"/>
      <c r="AP32" s="98"/>
      <c r="AQ32" s="99"/>
      <c r="AR32" s="27"/>
      <c r="AS32" s="27"/>
      <c r="AT32" s="98"/>
      <c r="AU32" s="99"/>
      <c r="AV32" s="27"/>
      <c r="AW32" s="27"/>
      <c r="AX32" s="98"/>
      <c r="AY32" s="99"/>
      <c r="AZ32" s="53"/>
      <c r="BA32" s="53"/>
      <c r="BI32" s="129" t="s">
        <v>78</v>
      </c>
      <c r="BJ32" s="84">
        <f>H36</f>
        <v>91553.2</v>
      </c>
      <c r="BK32" s="84">
        <f>BJ32/H45*100</f>
        <v>8.9656362747443019</v>
      </c>
      <c r="BM32" s="75"/>
    </row>
    <row r="33" spans="1:65" x14ac:dyDescent="0.55000000000000004">
      <c r="A33" s="21">
        <v>1</v>
      </c>
      <c r="B33" s="36" t="s">
        <v>30</v>
      </c>
      <c r="C33" s="92" t="s">
        <v>31</v>
      </c>
      <c r="D33" s="22">
        <v>69120</v>
      </c>
      <c r="E33" s="23">
        <v>283721.49</v>
      </c>
      <c r="F33" s="40">
        <f>E33-(G33*D33)</f>
        <v>-2.0160002168267965E-4</v>
      </c>
      <c r="G33" s="48">
        <f>ROUND(E33/D33,8)</f>
        <v>4.1047669300000003</v>
      </c>
      <c r="H33" s="22">
        <v>80880</v>
      </c>
      <c r="I33" s="23">
        <v>346828.18</v>
      </c>
      <c r="J33" s="40">
        <f>I33-(K33*H33)</f>
        <v>-3.8000004133209586E-4</v>
      </c>
      <c r="K33" s="48">
        <f>ROUND(I33/H33,8)</f>
        <v>4.2881822500000002</v>
      </c>
      <c r="L33" s="22">
        <v>92640</v>
      </c>
      <c r="M33" s="23">
        <v>391364.82</v>
      </c>
      <c r="N33" s="40">
        <f>M33-(O33*L33)</f>
        <v>2.3520004469901323E-4</v>
      </c>
      <c r="O33" s="48">
        <f>ROUND(M33/L33,8)</f>
        <v>4.2245770699999996</v>
      </c>
      <c r="P33" s="22"/>
      <c r="Q33" s="23"/>
      <c r="R33" s="40" t="e">
        <f>Q33-(S33*P33)</f>
        <v>#DIV/0!</v>
      </c>
      <c r="S33" s="48" t="e">
        <f>ROUND(Q33/P33,8)</f>
        <v>#DIV/0!</v>
      </c>
      <c r="T33" s="22"/>
      <c r="U33" s="23"/>
      <c r="V33" s="40" t="e">
        <f>U33-(W33*T33)</f>
        <v>#DIV/0!</v>
      </c>
      <c r="W33" s="48" t="e">
        <f>ROUND(U33/T33,8)</f>
        <v>#DIV/0!</v>
      </c>
      <c r="X33" s="22"/>
      <c r="Y33" s="23"/>
      <c r="Z33" s="40" t="e">
        <f>Y33-(AA33*X33)</f>
        <v>#DIV/0!</v>
      </c>
      <c r="AA33" s="48" t="e">
        <f>ROUND(Y33/X33,8)</f>
        <v>#DIV/0!</v>
      </c>
      <c r="AB33" s="22"/>
      <c r="AC33" s="23"/>
      <c r="AD33" s="40" t="e">
        <f>AC33-(AE33*AB33)</f>
        <v>#DIV/0!</v>
      </c>
      <c r="AE33" s="48" t="e">
        <f>ROUND(AC33/AB33,8)</f>
        <v>#DIV/0!</v>
      </c>
      <c r="AF33" s="22"/>
      <c r="AG33" s="23"/>
      <c r="AH33" s="40" t="e">
        <f>AG33-(AI33*AF33)</f>
        <v>#DIV/0!</v>
      </c>
      <c r="AI33" s="48" t="e">
        <f>ROUND(AG33/AF33,8)</f>
        <v>#DIV/0!</v>
      </c>
      <c r="AJ33" s="22"/>
      <c r="AK33" s="23"/>
      <c r="AL33" s="40" t="e">
        <f>AK33-(AM33*AJ33)</f>
        <v>#DIV/0!</v>
      </c>
      <c r="AM33" s="48" t="e">
        <f>ROUND(AK33/AJ33,8)</f>
        <v>#DIV/0!</v>
      </c>
      <c r="AN33" s="22"/>
      <c r="AO33" s="23"/>
      <c r="AP33" s="40" t="e">
        <f>AO33-(AQ33*AN33)</f>
        <v>#DIV/0!</v>
      </c>
      <c r="AQ33" s="48" t="e">
        <f>ROUND(AO33/AN33,8)</f>
        <v>#DIV/0!</v>
      </c>
      <c r="AR33" s="22"/>
      <c r="AS33" s="23"/>
      <c r="AT33" s="40" t="e">
        <f>AS33-(AU33*AR33)</f>
        <v>#DIV/0!</v>
      </c>
      <c r="AU33" s="48" t="e">
        <f>ROUND(AS33/AR33,8)</f>
        <v>#DIV/0!</v>
      </c>
      <c r="AV33" s="22"/>
      <c r="AW33" s="23"/>
      <c r="AX33" s="40" t="e">
        <f>AW33-(AY33*AV33)</f>
        <v>#DIV/0!</v>
      </c>
      <c r="AY33" s="48" t="e">
        <f>ROUND(AW33/AV33,8)</f>
        <v>#DIV/0!</v>
      </c>
      <c r="AZ33" s="53"/>
      <c r="BA33" s="53"/>
      <c r="BI33" s="129" t="s">
        <v>79</v>
      </c>
      <c r="BJ33" s="84">
        <f>H43</f>
        <v>29699.910000000003</v>
      </c>
      <c r="BK33" s="84">
        <f>BJ33/H45*100</f>
        <v>2.9084574919570385</v>
      </c>
      <c r="BM33" s="75"/>
    </row>
    <row r="34" spans="1:65" x14ac:dyDescent="0.55000000000000004">
      <c r="A34" s="21">
        <v>2</v>
      </c>
      <c r="B34" s="36" t="s">
        <v>48</v>
      </c>
      <c r="C34" s="92" t="s">
        <v>33</v>
      </c>
      <c r="D34" s="22">
        <v>11988.57</v>
      </c>
      <c r="E34" s="23">
        <v>52949.87</v>
      </c>
      <c r="F34" s="40">
        <f>E34-(G34*D34)</f>
        <v>-3.9199003367684782E-6</v>
      </c>
      <c r="G34" s="48">
        <f>ROUND(E34/D34,8)</f>
        <v>4.4166960700000004</v>
      </c>
      <c r="H34" s="22">
        <v>9853.2000000000007</v>
      </c>
      <c r="I34" s="23">
        <v>43569.38</v>
      </c>
      <c r="J34" s="40">
        <f>I34-(K34*H34)</f>
        <v>-6.9640009314753115E-6</v>
      </c>
      <c r="K34" s="48">
        <f>ROUND(I34/H34,8)</f>
        <v>4.4218507699999998</v>
      </c>
      <c r="L34" s="22">
        <v>9592.59</v>
      </c>
      <c r="M34" s="23">
        <v>42395.44</v>
      </c>
      <c r="N34" s="40">
        <f>M34-(O34*L34)</f>
        <v>-2.1399500838015229E-5</v>
      </c>
      <c r="O34" s="48">
        <f>ROUND(M34/L34,8)</f>
        <v>4.4196030500000001</v>
      </c>
      <c r="P34" s="22"/>
      <c r="Q34" s="23"/>
      <c r="R34" s="40" t="e">
        <f>Q34-(S34*P34)</f>
        <v>#DIV/0!</v>
      </c>
      <c r="S34" s="48" t="e">
        <f>ROUND(Q34/P34,8)</f>
        <v>#DIV/0!</v>
      </c>
      <c r="T34" s="22"/>
      <c r="U34" s="23"/>
      <c r="V34" s="40" t="e">
        <f>U34-(W34*T34)</f>
        <v>#DIV/0!</v>
      </c>
      <c r="W34" s="48" t="e">
        <f>ROUND(U34/T34,8)</f>
        <v>#DIV/0!</v>
      </c>
      <c r="X34" s="22"/>
      <c r="Y34" s="23"/>
      <c r="Z34" s="40" t="e">
        <f>Y34-(AA34*X34)</f>
        <v>#DIV/0!</v>
      </c>
      <c r="AA34" s="48" t="e">
        <f>ROUND(Y34/X34,8)</f>
        <v>#DIV/0!</v>
      </c>
      <c r="AB34" s="22"/>
      <c r="AC34" s="23"/>
      <c r="AD34" s="40" t="e">
        <f>AC34-(AE34*AB34)</f>
        <v>#DIV/0!</v>
      </c>
      <c r="AE34" s="48" t="e">
        <f>ROUND(AC34/AB34,8)</f>
        <v>#DIV/0!</v>
      </c>
      <c r="AF34" s="22"/>
      <c r="AG34" s="23"/>
      <c r="AH34" s="40" t="e">
        <f>AG34-(AI34*AF34)</f>
        <v>#DIV/0!</v>
      </c>
      <c r="AI34" s="48" t="e">
        <f>ROUND(AG34/AF34,8)</f>
        <v>#DIV/0!</v>
      </c>
      <c r="AJ34" s="22"/>
      <c r="AK34" s="23"/>
      <c r="AL34" s="40" t="e">
        <f>AK34-(AM34*AJ34)</f>
        <v>#DIV/0!</v>
      </c>
      <c r="AM34" s="48" t="e">
        <f>ROUND(AK34/AJ34,8)</f>
        <v>#DIV/0!</v>
      </c>
      <c r="AN34" s="22"/>
      <c r="AO34" s="23"/>
      <c r="AP34" s="40" t="e">
        <f>AO34-(AQ34*AN34)</f>
        <v>#DIV/0!</v>
      </c>
      <c r="AQ34" s="48" t="e">
        <f>ROUND(AO34/AN34,8)</f>
        <v>#DIV/0!</v>
      </c>
      <c r="AR34" s="22"/>
      <c r="AS34" s="23"/>
      <c r="AT34" s="40" t="e">
        <f>AS34-(AU34*AR34)</f>
        <v>#DIV/0!</v>
      </c>
      <c r="AU34" s="48" t="e">
        <f>ROUND(AS34/AR34,8)</f>
        <v>#DIV/0!</v>
      </c>
      <c r="AV34" s="22"/>
      <c r="AW34" s="23"/>
      <c r="AX34" s="40" t="e">
        <f>AW34-(AY34*AV34)</f>
        <v>#DIV/0!</v>
      </c>
      <c r="AY34" s="48" t="e">
        <f>ROUND(AW34/AV34,8)</f>
        <v>#DIV/0!</v>
      </c>
      <c r="AZ34" s="53"/>
      <c r="BA34" s="53"/>
      <c r="BK34" s="75">
        <f>SUM(BK31:BK33)</f>
        <v>99.999999999999986</v>
      </c>
      <c r="BM34" s="75"/>
    </row>
    <row r="35" spans="1:65" x14ac:dyDescent="0.55000000000000004">
      <c r="A35" s="21">
        <v>3</v>
      </c>
      <c r="B35" s="36" t="s">
        <v>32</v>
      </c>
      <c r="C35" s="92" t="s">
        <v>50</v>
      </c>
      <c r="D35" s="22">
        <v>723</v>
      </c>
      <c r="E35" s="23">
        <v>3289.7</v>
      </c>
      <c r="F35" s="40">
        <f>E35-(G35*D35)</f>
        <v>-2.6799998522619717E-6</v>
      </c>
      <c r="G35" s="48">
        <f>ROUND(E35/D35,8)</f>
        <v>4.5500691599999996</v>
      </c>
      <c r="H35" s="22">
        <v>820</v>
      </c>
      <c r="I35" s="23">
        <v>3758.71</v>
      </c>
      <c r="J35" s="40">
        <f>I35-(K35*H35)</f>
        <v>2.4000000848900527E-6</v>
      </c>
      <c r="K35" s="48">
        <f>ROUND(I35/H35,8)</f>
        <v>4.5837926800000002</v>
      </c>
      <c r="L35" s="22">
        <v>1261</v>
      </c>
      <c r="M35" s="23">
        <v>5891.05</v>
      </c>
      <c r="N35" s="40">
        <f>M35-(O35*L35)</f>
        <v>-4.1900002543115988E-6</v>
      </c>
      <c r="O35" s="48">
        <f>ROUND(M35/L35,8)</f>
        <v>4.6717287900000004</v>
      </c>
      <c r="P35" s="22"/>
      <c r="Q35" s="23"/>
      <c r="R35" s="40" t="e">
        <f>Q35-(S35*P35)</f>
        <v>#DIV/0!</v>
      </c>
      <c r="S35" s="48" t="e">
        <f>ROUND(Q35/P35,8)</f>
        <v>#DIV/0!</v>
      </c>
      <c r="T35" s="22"/>
      <c r="U35" s="23"/>
      <c r="V35" s="40" t="e">
        <f>U35-(W35*T35)</f>
        <v>#DIV/0!</v>
      </c>
      <c r="W35" s="48" t="e">
        <f>ROUND(U35/T35,8)</f>
        <v>#DIV/0!</v>
      </c>
      <c r="X35" s="22"/>
      <c r="Y35" s="23"/>
      <c r="Z35" s="40" t="e">
        <f>Y35-(AA35*X35)</f>
        <v>#DIV/0!</v>
      </c>
      <c r="AA35" s="48" t="e">
        <f>ROUND(Y35/X35,8)</f>
        <v>#DIV/0!</v>
      </c>
      <c r="AB35" s="22"/>
      <c r="AC35" s="23"/>
      <c r="AD35" s="40" t="e">
        <f>AC35-(AE35*AB35)</f>
        <v>#DIV/0!</v>
      </c>
      <c r="AE35" s="48" t="e">
        <f>ROUND(AC35/AB35,8)</f>
        <v>#DIV/0!</v>
      </c>
      <c r="AF35" s="22"/>
      <c r="AG35" s="23"/>
      <c r="AH35" s="40" t="e">
        <f>AG35-(AI35*AF35)</f>
        <v>#DIV/0!</v>
      </c>
      <c r="AI35" s="48" t="e">
        <f>ROUND(AG35/AF35,8)</f>
        <v>#DIV/0!</v>
      </c>
      <c r="AJ35" s="22"/>
      <c r="AK35" s="23"/>
      <c r="AL35" s="40" t="e">
        <f>AK35-(AM35*AJ35)</f>
        <v>#DIV/0!</v>
      </c>
      <c r="AM35" s="48" t="e">
        <f>ROUND(AK35/AJ35,8)</f>
        <v>#DIV/0!</v>
      </c>
      <c r="AN35" s="22"/>
      <c r="AO35" s="23"/>
      <c r="AP35" s="40" t="e">
        <f>AO35-(AQ35*AN35)</f>
        <v>#DIV/0!</v>
      </c>
      <c r="AQ35" s="48" t="e">
        <f>ROUND(AO35/AN35,8)</f>
        <v>#DIV/0!</v>
      </c>
      <c r="AR35" s="22"/>
      <c r="AS35" s="23"/>
      <c r="AT35" s="40" t="e">
        <f>AS35-(AU35*AR35)</f>
        <v>#DIV/0!</v>
      </c>
      <c r="AU35" s="48" t="e">
        <f>ROUND(AS35/AR35,8)</f>
        <v>#DIV/0!</v>
      </c>
      <c r="AV35" s="22"/>
      <c r="AW35" s="23"/>
      <c r="AX35" s="40" t="e">
        <f>AW35-(AY35*AV35)</f>
        <v>#DIV/0!</v>
      </c>
      <c r="AY35" s="48" t="e">
        <f>ROUND(AW35/AV35,8)</f>
        <v>#DIV/0!</v>
      </c>
      <c r="AZ35" s="53"/>
      <c r="BA35" s="53"/>
    </row>
    <row r="36" spans="1:65" x14ac:dyDescent="0.55000000000000004">
      <c r="A36" s="24" t="s">
        <v>5</v>
      </c>
      <c r="B36" s="25"/>
      <c r="C36" s="94"/>
      <c r="D36" s="30">
        <f>SUM(D33:D35)</f>
        <v>81831.570000000007</v>
      </c>
      <c r="E36" s="31">
        <f>SUM(E33:E35)</f>
        <v>339961.06</v>
      </c>
      <c r="F36" s="40"/>
      <c r="G36" s="49" t="s">
        <v>41</v>
      </c>
      <c r="H36" s="30">
        <f>SUM(H33:H35)</f>
        <v>91553.2</v>
      </c>
      <c r="I36" s="31">
        <f>SUM(I33:I35)</f>
        <v>394156.27</v>
      </c>
      <c r="J36" s="40"/>
      <c r="K36" s="49" t="s">
        <v>41</v>
      </c>
      <c r="L36" s="30">
        <f>SUM(L33:L35)</f>
        <v>103493.59</v>
      </c>
      <c r="M36" s="31">
        <f>SUM(M33:M35)</f>
        <v>439651.31</v>
      </c>
      <c r="N36" s="40"/>
      <c r="O36" s="49" t="s">
        <v>41</v>
      </c>
      <c r="P36" s="30">
        <f>SUM(P33:P35)</f>
        <v>0</v>
      </c>
      <c r="Q36" s="31">
        <f>SUM(Q33:Q35)</f>
        <v>0</v>
      </c>
      <c r="R36" s="40"/>
      <c r="S36" s="49" t="s">
        <v>41</v>
      </c>
      <c r="T36" s="30">
        <f>SUM(T33:T35)</f>
        <v>0</v>
      </c>
      <c r="U36" s="31">
        <f>SUM(U33:U35)</f>
        <v>0</v>
      </c>
      <c r="V36" s="40"/>
      <c r="W36" s="49" t="s">
        <v>41</v>
      </c>
      <c r="X36" s="30">
        <f>SUM(X33:X35)</f>
        <v>0</v>
      </c>
      <c r="Y36" s="31">
        <f>SUM(Y33:Y35)</f>
        <v>0</v>
      </c>
      <c r="Z36" s="40"/>
      <c r="AA36" s="49" t="s">
        <v>41</v>
      </c>
      <c r="AB36" s="30">
        <f>SUM(AB33:AB35)</f>
        <v>0</v>
      </c>
      <c r="AC36" s="31">
        <f>SUM(AC33:AC35)</f>
        <v>0</v>
      </c>
      <c r="AD36" s="40"/>
      <c r="AE36" s="49" t="s">
        <v>41</v>
      </c>
      <c r="AF36" s="30">
        <f>SUM(AF33:AF35)</f>
        <v>0</v>
      </c>
      <c r="AG36" s="31">
        <f>SUM(AG33:AG35)</f>
        <v>0</v>
      </c>
      <c r="AH36" s="40"/>
      <c r="AI36" s="49" t="s">
        <v>41</v>
      </c>
      <c r="AJ36" s="30">
        <f>SUM(AJ33:AJ35)</f>
        <v>0</v>
      </c>
      <c r="AK36" s="31">
        <f>SUM(AK33:AK35)</f>
        <v>0</v>
      </c>
      <c r="AL36" s="40"/>
      <c r="AM36" s="49" t="s">
        <v>41</v>
      </c>
      <c r="AN36" s="30">
        <f>SUM(AN33:AN35)</f>
        <v>0</v>
      </c>
      <c r="AO36" s="31">
        <f>SUM(AO33:AO35)</f>
        <v>0</v>
      </c>
      <c r="AP36" s="40"/>
      <c r="AQ36" s="49" t="s">
        <v>41</v>
      </c>
      <c r="AR36" s="30">
        <f>SUM(AR33:AR35)</f>
        <v>0</v>
      </c>
      <c r="AS36" s="31">
        <f>SUM(AS33:AS35)</f>
        <v>0</v>
      </c>
      <c r="AT36" s="40"/>
      <c r="AU36" s="49" t="s">
        <v>41</v>
      </c>
      <c r="AV36" s="30">
        <f>SUM(AV33:AV35)</f>
        <v>0</v>
      </c>
      <c r="AW36" s="31">
        <f>SUM(AW33:AW35)</f>
        <v>0</v>
      </c>
      <c r="AX36" s="40"/>
      <c r="AY36" s="49" t="s">
        <v>41</v>
      </c>
      <c r="AZ36" s="32">
        <f>AV36+AR36+AN36+AJ36+AF36+AB36+X36+AB36+P36+L36+H36+D36</f>
        <v>276878.36</v>
      </c>
      <c r="BA36" s="32">
        <f>AW36+AS36+AO36+AK36+AG36+AC36+Y36+U36+Q36+M36+I36+E36</f>
        <v>1173768.6400000001</v>
      </c>
      <c r="BB36" s="54">
        <f>AJ36+AF36+AB36+X36+AB36+P36+L36+H36+D36</f>
        <v>276878.36</v>
      </c>
      <c r="BC36" s="55">
        <f>AK36+AG36+AC36+Y36+U36+Q36+M36+I36+E36</f>
        <v>1173768.6400000001</v>
      </c>
      <c r="BD36" s="54">
        <f>AV36+AR36+AN36</f>
        <v>0</v>
      </c>
      <c r="BE36" s="59">
        <f>AW36+AS36+AO36</f>
        <v>0</v>
      </c>
      <c r="BF36" s="66">
        <f>(BD36+BB36)-AZ36</f>
        <v>0</v>
      </c>
      <c r="BG36" s="66">
        <f>(BE36+BC36)-BA36</f>
        <v>0</v>
      </c>
      <c r="BM36" s="75"/>
    </row>
    <row r="37" spans="1:65" x14ac:dyDescent="0.55000000000000004">
      <c r="A37" s="26" t="s">
        <v>26</v>
      </c>
      <c r="B37" s="20"/>
      <c r="C37" s="89"/>
      <c r="D37" s="27"/>
      <c r="E37" s="98"/>
      <c r="F37" s="98"/>
      <c r="G37" s="99"/>
      <c r="H37" s="27"/>
      <c r="I37" s="98"/>
      <c r="J37" s="98"/>
      <c r="K37" s="99"/>
      <c r="L37" s="27"/>
      <c r="M37" s="98"/>
      <c r="N37" s="98"/>
      <c r="O37" s="99"/>
      <c r="P37" s="27"/>
      <c r="Q37" s="98"/>
      <c r="R37" s="98"/>
      <c r="S37" s="99"/>
      <c r="T37" s="27"/>
      <c r="U37" s="98"/>
      <c r="V37" s="98"/>
      <c r="W37" s="99"/>
      <c r="X37" s="27"/>
      <c r="Y37" s="98"/>
      <c r="Z37" s="98"/>
      <c r="AA37" s="99"/>
      <c r="AB37" s="27"/>
      <c r="AC37" s="98"/>
      <c r="AD37" s="98"/>
      <c r="AE37" s="99"/>
      <c r="AF37" s="27"/>
      <c r="AG37" s="98"/>
      <c r="AH37" s="98"/>
      <c r="AI37" s="99"/>
      <c r="AJ37" s="27"/>
      <c r="AK37" s="98"/>
      <c r="AL37" s="98"/>
      <c r="AM37" s="99"/>
      <c r="AN37" s="27"/>
      <c r="AO37" s="98"/>
      <c r="AP37" s="98"/>
      <c r="AQ37" s="99"/>
      <c r="AR37" s="27"/>
      <c r="AS37" s="27"/>
      <c r="AT37" s="98"/>
      <c r="AU37" s="99"/>
      <c r="AV37" s="27"/>
      <c r="AW37" s="27"/>
      <c r="AX37" s="98"/>
      <c r="AY37" s="99"/>
      <c r="AZ37" s="53"/>
      <c r="BA37" s="53"/>
    </row>
    <row r="38" spans="1:65" x14ac:dyDescent="0.55000000000000004">
      <c r="A38" s="21">
        <v>1</v>
      </c>
      <c r="B38" s="36" t="s">
        <v>34</v>
      </c>
      <c r="C38" s="92" t="s">
        <v>35</v>
      </c>
      <c r="D38" s="22">
        <v>9230.59</v>
      </c>
      <c r="E38" s="23">
        <v>41613.949999999997</v>
      </c>
      <c r="F38" s="40">
        <f>E38-(G38*D38)</f>
        <v>1.9884500943589956E-5</v>
      </c>
      <c r="G38" s="48">
        <f>ROUND(E38/D38,8)</f>
        <v>4.5082654499999997</v>
      </c>
      <c r="H38" s="22">
        <v>10685.51</v>
      </c>
      <c r="I38" s="23">
        <v>50310.77</v>
      </c>
      <c r="J38" s="40">
        <f>I38-(K38*H38)</f>
        <v>1.0503492376301438E-5</v>
      </c>
      <c r="K38" s="48">
        <f>ROUND(I38/H38,8)</f>
        <v>4.7083171500000001</v>
      </c>
      <c r="L38" s="22">
        <v>11548.85</v>
      </c>
      <c r="M38" s="23">
        <v>25900.5</v>
      </c>
      <c r="N38" s="40">
        <f>M38-(O38*L38)</f>
        <v>7.9544988693669438E-6</v>
      </c>
      <c r="O38" s="48">
        <f>ROUND(M38/L38,8)</f>
        <v>2.2426908299999999</v>
      </c>
      <c r="P38" s="22"/>
      <c r="Q38" s="23"/>
      <c r="R38" s="40" t="e">
        <f>Q38-(S38*P38)</f>
        <v>#DIV/0!</v>
      </c>
      <c r="S38" s="48" t="e">
        <f>ROUND(Q38/P38,8)</f>
        <v>#DIV/0!</v>
      </c>
      <c r="T38" s="22"/>
      <c r="U38" s="23"/>
      <c r="V38" s="40" t="e">
        <f>U38-(W38*T38)</f>
        <v>#DIV/0!</v>
      </c>
      <c r="W38" s="48" t="e">
        <f>ROUND(U38/T38,8)</f>
        <v>#DIV/0!</v>
      </c>
      <c r="X38" s="22"/>
      <c r="Y38" s="23"/>
      <c r="Z38" s="40" t="e">
        <f>Y38-(AA38*X38)</f>
        <v>#DIV/0!</v>
      </c>
      <c r="AA38" s="48" t="e">
        <f>ROUND(Y38/X38,8)</f>
        <v>#DIV/0!</v>
      </c>
      <c r="AB38" s="22"/>
      <c r="AC38" s="23"/>
      <c r="AD38" s="40" t="e">
        <f>AC38-(AE38*AB38)</f>
        <v>#DIV/0!</v>
      </c>
      <c r="AE38" s="48" t="e">
        <f>ROUND(AC38/AB38,8)</f>
        <v>#DIV/0!</v>
      </c>
      <c r="AF38" s="22"/>
      <c r="AG38" s="23"/>
      <c r="AH38" s="40" t="e">
        <f>AG38-(AI38*AF38)</f>
        <v>#DIV/0!</v>
      </c>
      <c r="AI38" s="48" t="e">
        <f>ROUND(AG38/AF38,8)</f>
        <v>#DIV/0!</v>
      </c>
      <c r="AJ38" s="22"/>
      <c r="AK38" s="23"/>
      <c r="AL38" s="40" t="e">
        <f>AK38-(AM38*AJ38)</f>
        <v>#DIV/0!</v>
      </c>
      <c r="AM38" s="48" t="e">
        <f>ROUND(AK38/AJ38,8)</f>
        <v>#DIV/0!</v>
      </c>
      <c r="AN38" s="22"/>
      <c r="AO38" s="23"/>
      <c r="AP38" s="40" t="e">
        <f>AO38-(AQ38*AN38)</f>
        <v>#DIV/0!</v>
      </c>
      <c r="AQ38" s="48" t="e">
        <f>ROUND(AO38/AN38,8)</f>
        <v>#DIV/0!</v>
      </c>
      <c r="AR38" s="22"/>
      <c r="AS38" s="23"/>
      <c r="AT38" s="40" t="e">
        <f>AS38-(AU38*AR38)</f>
        <v>#DIV/0!</v>
      </c>
      <c r="AU38" s="48" t="e">
        <f>ROUND(AS38/AR38,8)</f>
        <v>#DIV/0!</v>
      </c>
      <c r="AV38" s="22"/>
      <c r="AW38" s="23"/>
      <c r="AX38" s="40" t="e">
        <f>AW38-(AY38*AV38)</f>
        <v>#DIV/0!</v>
      </c>
      <c r="AY38" s="48" t="e">
        <f>ROUND(AW38/AV38,8)</f>
        <v>#DIV/0!</v>
      </c>
      <c r="AZ38" s="53"/>
      <c r="BA38" s="53"/>
    </row>
    <row r="39" spans="1:65" x14ac:dyDescent="0.55000000000000004">
      <c r="A39" s="21">
        <v>2</v>
      </c>
      <c r="B39" s="36" t="s">
        <v>36</v>
      </c>
      <c r="C39" s="92" t="s">
        <v>37</v>
      </c>
      <c r="D39" s="22">
        <v>9348</v>
      </c>
      <c r="E39" s="23">
        <v>44307.41</v>
      </c>
      <c r="F39" s="40">
        <f>E39-(G39*D39)</f>
        <v>3.0560004233848304E-5</v>
      </c>
      <c r="G39" s="48">
        <f>ROUND(E39/D39,8)</f>
        <v>4.7397742799999998</v>
      </c>
      <c r="H39" s="22">
        <v>9804</v>
      </c>
      <c r="I39" s="23">
        <v>49263.13</v>
      </c>
      <c r="J39" s="40">
        <f>I39-(K39*H39)</f>
        <v>1.5759993402753025E-5</v>
      </c>
      <c r="K39" s="48">
        <f>ROUND(I39/H39,8)</f>
        <v>5.0247990600000003</v>
      </c>
      <c r="L39" s="22">
        <v>9648</v>
      </c>
      <c r="M39" s="23">
        <v>49171.64</v>
      </c>
      <c r="N39" s="40">
        <f>M39-(O39*L39)</f>
        <v>-1.6959995264187455E-5</v>
      </c>
      <c r="O39" s="48">
        <f>ROUND(M39/L39,8)</f>
        <v>5.0965630199999996</v>
      </c>
      <c r="P39" s="22"/>
      <c r="Q39" s="23"/>
      <c r="R39" s="40" t="e">
        <f>Q39-(S39*P39)</f>
        <v>#DIV/0!</v>
      </c>
      <c r="S39" s="48" t="e">
        <f>ROUND(Q39/P39,8)</f>
        <v>#DIV/0!</v>
      </c>
      <c r="T39" s="22"/>
      <c r="U39" s="23"/>
      <c r="V39" s="40" t="e">
        <f>U39-(W39*T39)</f>
        <v>#DIV/0!</v>
      </c>
      <c r="W39" s="48" t="e">
        <f>ROUND(U39/T39,8)</f>
        <v>#DIV/0!</v>
      </c>
      <c r="X39" s="22"/>
      <c r="Y39" s="23"/>
      <c r="Z39" s="40" t="e">
        <f>Y39-(AA39*X39)</f>
        <v>#DIV/0!</v>
      </c>
      <c r="AA39" s="48" t="e">
        <f>ROUND(Y39/X39,8)</f>
        <v>#DIV/0!</v>
      </c>
      <c r="AB39" s="22"/>
      <c r="AC39" s="23"/>
      <c r="AD39" s="40" t="e">
        <f>AC39-(AE39*AB39)</f>
        <v>#DIV/0!</v>
      </c>
      <c r="AE39" s="48" t="e">
        <f>ROUND(AC39/AB39,8)</f>
        <v>#DIV/0!</v>
      </c>
      <c r="AF39" s="22"/>
      <c r="AG39" s="23"/>
      <c r="AH39" s="40" t="e">
        <f>AG39-(AI39*AF39)</f>
        <v>#DIV/0!</v>
      </c>
      <c r="AI39" s="48" t="e">
        <f>ROUND(AG39/AF39,8)</f>
        <v>#DIV/0!</v>
      </c>
      <c r="AJ39" s="22"/>
      <c r="AK39" s="23"/>
      <c r="AL39" s="40" t="e">
        <f>AK39-(AM39*AJ39)</f>
        <v>#DIV/0!</v>
      </c>
      <c r="AM39" s="48" t="e">
        <f>ROUND(AK39/AJ39,8)</f>
        <v>#DIV/0!</v>
      </c>
      <c r="AN39" s="22"/>
      <c r="AO39" s="23"/>
      <c r="AP39" s="40" t="e">
        <f>AO39-(AQ39*AN39)</f>
        <v>#DIV/0!</v>
      </c>
      <c r="AQ39" s="48" t="e">
        <f>ROUND(AO39/AN39,8)</f>
        <v>#DIV/0!</v>
      </c>
      <c r="AR39" s="22"/>
      <c r="AS39" s="23"/>
      <c r="AT39" s="40" t="e">
        <f>AS39-(AU39*AR39)</f>
        <v>#DIV/0!</v>
      </c>
      <c r="AU39" s="48" t="e">
        <f>ROUND(AS39/AR39,8)</f>
        <v>#DIV/0!</v>
      </c>
      <c r="AV39" s="22"/>
      <c r="AW39" s="23"/>
      <c r="AX39" s="40" t="e">
        <f>AW39-(AY39*AV39)</f>
        <v>#DIV/0!</v>
      </c>
      <c r="AY39" s="48" t="e">
        <f>ROUND(AW39/AV39,8)</f>
        <v>#DIV/0!</v>
      </c>
      <c r="AZ39" s="53"/>
      <c r="BA39" s="53"/>
    </row>
    <row r="40" spans="1:65" x14ac:dyDescent="0.55000000000000004">
      <c r="A40" s="21">
        <v>3</v>
      </c>
      <c r="B40" s="36" t="s">
        <v>36</v>
      </c>
      <c r="C40" s="92" t="s">
        <v>38</v>
      </c>
      <c r="D40" s="22">
        <v>4054.4</v>
      </c>
      <c r="E40" s="23">
        <v>17712.099999999999</v>
      </c>
      <c r="F40" s="40">
        <f>E40-(G40*D40)</f>
        <v>-6.2719991547055542E-6</v>
      </c>
      <c r="G40" s="48">
        <f>ROUND(E40/D40,8)</f>
        <v>4.3686118799999996</v>
      </c>
      <c r="H40" s="22">
        <v>4126.3999999999996</v>
      </c>
      <c r="I40" s="23">
        <v>18020.689999999999</v>
      </c>
      <c r="J40" s="40">
        <f>I40-(K40*H40)</f>
        <v>8.4799830801784992E-7</v>
      </c>
      <c r="K40" s="48">
        <f>ROUND(I40/H40,8)</f>
        <v>4.3671699300000002</v>
      </c>
      <c r="L40" s="22">
        <v>4422.3999999999996</v>
      </c>
      <c r="M40" s="23">
        <v>19289.41</v>
      </c>
      <c r="N40" s="40">
        <f>M40-(O40*L40)</f>
        <v>-1.0495998139958829E-5</v>
      </c>
      <c r="O40" s="48">
        <f>ROUND(M40/L40,8)</f>
        <v>4.3617515400000002</v>
      </c>
      <c r="P40" s="22"/>
      <c r="Q40" s="23"/>
      <c r="R40" s="40" t="e">
        <f>Q40-(S40*P40)</f>
        <v>#DIV/0!</v>
      </c>
      <c r="S40" s="48" t="e">
        <f>ROUND(Q40/P40,8)</f>
        <v>#DIV/0!</v>
      </c>
      <c r="T40" s="22"/>
      <c r="U40" s="23"/>
      <c r="V40" s="40" t="e">
        <f>U40-(W40*T40)</f>
        <v>#DIV/0!</v>
      </c>
      <c r="W40" s="48" t="e">
        <f>ROUND(U40/T40,8)</f>
        <v>#DIV/0!</v>
      </c>
      <c r="X40" s="22"/>
      <c r="Y40" s="23"/>
      <c r="Z40" s="40" t="e">
        <f>Y40-(AA40*X40)</f>
        <v>#DIV/0!</v>
      </c>
      <c r="AA40" s="48" t="e">
        <f>ROUND(Y40/X40,8)</f>
        <v>#DIV/0!</v>
      </c>
      <c r="AB40" s="22"/>
      <c r="AC40" s="23"/>
      <c r="AD40" s="40" t="e">
        <f>AC40-(AE40*AB40)</f>
        <v>#DIV/0!</v>
      </c>
      <c r="AE40" s="48" t="e">
        <f>ROUND(AC40/AB40,8)</f>
        <v>#DIV/0!</v>
      </c>
      <c r="AF40" s="22"/>
      <c r="AG40" s="23"/>
      <c r="AH40" s="40" t="e">
        <f>AG40-(AI40*AF40)</f>
        <v>#DIV/0!</v>
      </c>
      <c r="AI40" s="48" t="e">
        <f>ROUND(AG40/AF40,8)</f>
        <v>#DIV/0!</v>
      </c>
      <c r="AJ40" s="22"/>
      <c r="AK40" s="23"/>
      <c r="AL40" s="40" t="e">
        <f>AK40-(AM40*AJ40)</f>
        <v>#DIV/0!</v>
      </c>
      <c r="AM40" s="48" t="e">
        <f>ROUND(AK40/AJ40,8)</f>
        <v>#DIV/0!</v>
      </c>
      <c r="AN40" s="22"/>
      <c r="AO40" s="23"/>
      <c r="AP40" s="40" t="e">
        <f>AO40-(AQ40*AN40)</f>
        <v>#DIV/0!</v>
      </c>
      <c r="AQ40" s="48" t="e">
        <f>ROUND(AO40/AN40,8)</f>
        <v>#DIV/0!</v>
      </c>
      <c r="AR40" s="22"/>
      <c r="AS40" s="23"/>
      <c r="AT40" s="40" t="e">
        <f>AS40-(AU40*AR40)</f>
        <v>#DIV/0!</v>
      </c>
      <c r="AU40" s="48" t="e">
        <f>ROUND(AS40/AR40,8)</f>
        <v>#DIV/0!</v>
      </c>
      <c r="AV40" s="22"/>
      <c r="AW40" s="23"/>
      <c r="AX40" s="40" t="e">
        <f>AW40-(AY40*AV40)</f>
        <v>#DIV/0!</v>
      </c>
      <c r="AY40" s="48" t="e">
        <f>ROUND(AW40/AV40,8)</f>
        <v>#DIV/0!</v>
      </c>
      <c r="AZ40" s="53"/>
      <c r="BA40" s="53"/>
    </row>
    <row r="41" spans="1:65" x14ac:dyDescent="0.55000000000000004">
      <c r="A41" s="21">
        <v>4</v>
      </c>
      <c r="B41" s="36" t="s">
        <v>39</v>
      </c>
      <c r="C41" s="92" t="s">
        <v>40</v>
      </c>
      <c r="D41" s="22">
        <v>4607.5</v>
      </c>
      <c r="E41" s="23">
        <v>20082.79</v>
      </c>
      <c r="F41" s="40">
        <f>E41-(G41*D41)</f>
        <v>-5.8250006986781955E-6</v>
      </c>
      <c r="G41" s="48">
        <f>ROUND(E41/D41,8)</f>
        <v>4.3587173100000003</v>
      </c>
      <c r="H41" s="22">
        <v>4886</v>
      </c>
      <c r="I41" s="23">
        <v>21276.5</v>
      </c>
      <c r="J41" s="40">
        <f>I41-(K41*H41)</f>
        <v>-1.3580000086221844E-5</v>
      </c>
      <c r="K41" s="48">
        <f>ROUND(I41/H41,8)</f>
        <v>4.3545845300000003</v>
      </c>
      <c r="L41" s="22">
        <v>6117.5</v>
      </c>
      <c r="M41" s="23">
        <v>26554.959999999999</v>
      </c>
      <c r="N41" s="40">
        <f>M41-(O41*L41)</f>
        <v>1.219999830937013E-5</v>
      </c>
      <c r="O41" s="48">
        <f>ROUND(M41/L41,8)</f>
        <v>4.34081896</v>
      </c>
      <c r="P41" s="22"/>
      <c r="Q41" s="23"/>
      <c r="R41" s="40" t="e">
        <f>Q41-(S41*P41)</f>
        <v>#DIV/0!</v>
      </c>
      <c r="S41" s="48" t="e">
        <f>ROUND(Q41/P41,8)</f>
        <v>#DIV/0!</v>
      </c>
      <c r="T41" s="22"/>
      <c r="U41" s="23"/>
      <c r="V41" s="40" t="e">
        <f>U41-(W41*T41)</f>
        <v>#DIV/0!</v>
      </c>
      <c r="W41" s="48" t="e">
        <f>ROUND(U41/T41,8)</f>
        <v>#DIV/0!</v>
      </c>
      <c r="X41" s="22"/>
      <c r="Y41" s="23"/>
      <c r="Z41" s="40" t="e">
        <f>Y41-(AA41*X41)</f>
        <v>#DIV/0!</v>
      </c>
      <c r="AA41" s="48" t="e">
        <f>ROUND(Y41/X41,8)</f>
        <v>#DIV/0!</v>
      </c>
      <c r="AB41" s="22"/>
      <c r="AC41" s="23"/>
      <c r="AD41" s="40" t="e">
        <f>AC41-(AE41*AB41)</f>
        <v>#DIV/0!</v>
      </c>
      <c r="AE41" s="48" t="e">
        <f>ROUND(AC41/AB41,8)</f>
        <v>#DIV/0!</v>
      </c>
      <c r="AF41" s="22"/>
      <c r="AG41" s="23"/>
      <c r="AH41" s="40" t="e">
        <f>AG41-(AI41*AF41)</f>
        <v>#DIV/0!</v>
      </c>
      <c r="AI41" s="48" t="e">
        <f>ROUND(AG41/AF41,8)</f>
        <v>#DIV/0!</v>
      </c>
      <c r="AJ41" s="22"/>
      <c r="AK41" s="23"/>
      <c r="AL41" s="40" t="e">
        <f>AK41-(AM41*AJ41)</f>
        <v>#DIV/0!</v>
      </c>
      <c r="AM41" s="48" t="e">
        <f>ROUND(AK41/AJ41,8)</f>
        <v>#DIV/0!</v>
      </c>
      <c r="AN41" s="22"/>
      <c r="AO41" s="23"/>
      <c r="AP41" s="40" t="e">
        <f>AO41-(AQ41*AN41)</f>
        <v>#DIV/0!</v>
      </c>
      <c r="AQ41" s="48" t="e">
        <f>ROUND(AO41/AN41,8)</f>
        <v>#DIV/0!</v>
      </c>
      <c r="AR41" s="22"/>
      <c r="AS41" s="23"/>
      <c r="AT41" s="40" t="e">
        <f>AS41-(AU41*AR41)</f>
        <v>#DIV/0!</v>
      </c>
      <c r="AU41" s="48" t="e">
        <f>ROUND(AS41/AR41,8)</f>
        <v>#DIV/0!</v>
      </c>
      <c r="AV41" s="22"/>
      <c r="AW41" s="23"/>
      <c r="AX41" s="40" t="e">
        <f>AW41-(AY41*AV41)</f>
        <v>#DIV/0!</v>
      </c>
      <c r="AY41" s="48" t="e">
        <f>ROUND(AW41/AV41,8)</f>
        <v>#DIV/0!</v>
      </c>
      <c r="AZ41" s="53"/>
      <c r="BA41" s="53"/>
    </row>
    <row r="42" spans="1:65" x14ac:dyDescent="0.55000000000000004">
      <c r="A42" s="21">
        <v>5</v>
      </c>
      <c r="B42" s="36" t="s">
        <v>36</v>
      </c>
      <c r="C42" s="92" t="s">
        <v>45</v>
      </c>
      <c r="D42" s="22">
        <v>264</v>
      </c>
      <c r="E42" s="33">
        <v>1465.65</v>
      </c>
      <c r="F42" s="40">
        <f>E42-(G42*D42)</f>
        <v>-1.2000000424450263E-6</v>
      </c>
      <c r="G42" s="48">
        <f>ROUND(E42/D42,8)</f>
        <v>5.5517045500000002</v>
      </c>
      <c r="H42" s="22">
        <v>198</v>
      </c>
      <c r="I42" s="33">
        <v>1182.78</v>
      </c>
      <c r="J42" s="40">
        <f>I42-(K42*H42)</f>
        <v>7.1999988904281054E-7</v>
      </c>
      <c r="K42" s="48">
        <f>ROUND(I42/H42,8)</f>
        <v>5.9736363600000004</v>
      </c>
      <c r="L42" s="22">
        <v>203.5</v>
      </c>
      <c r="M42" s="33">
        <v>1206.3399999999999</v>
      </c>
      <c r="N42" s="40">
        <f>M42-(O42*L42)</f>
        <v>-4.1500015868223272E-7</v>
      </c>
      <c r="O42" s="48">
        <f>ROUND(M42/L42,8)</f>
        <v>5.9279606899999999</v>
      </c>
      <c r="P42" s="22"/>
      <c r="Q42" s="33"/>
      <c r="R42" s="40" t="e">
        <f>Q42-(S42*P42)</f>
        <v>#DIV/0!</v>
      </c>
      <c r="S42" s="48" t="e">
        <f>ROUND(Q42/P42,8)</f>
        <v>#DIV/0!</v>
      </c>
      <c r="T42" s="22"/>
      <c r="U42" s="33"/>
      <c r="V42" s="40" t="e">
        <f>U42-(W42*T42)</f>
        <v>#DIV/0!</v>
      </c>
      <c r="W42" s="48" t="e">
        <f>ROUND(U42/T42,8)</f>
        <v>#DIV/0!</v>
      </c>
      <c r="X42" s="22"/>
      <c r="Y42" s="33"/>
      <c r="Z42" s="40" t="e">
        <f>Y42-(AA42*X42)</f>
        <v>#DIV/0!</v>
      </c>
      <c r="AA42" s="48" t="e">
        <f>ROUND(Y42/X42,8)</f>
        <v>#DIV/0!</v>
      </c>
      <c r="AB42" s="22"/>
      <c r="AC42" s="33"/>
      <c r="AD42" s="40" t="e">
        <f>AC42-(AE42*AB42)</f>
        <v>#DIV/0!</v>
      </c>
      <c r="AE42" s="48" t="e">
        <f>ROUND(AC42/AB42,8)</f>
        <v>#DIV/0!</v>
      </c>
      <c r="AF42" s="22"/>
      <c r="AG42" s="33"/>
      <c r="AH42" s="40" t="e">
        <f>AG42-(AI42*AF42)</f>
        <v>#DIV/0!</v>
      </c>
      <c r="AI42" s="48" t="e">
        <f>ROUND(AG42/AF42,8)</f>
        <v>#DIV/0!</v>
      </c>
      <c r="AJ42" s="22"/>
      <c r="AK42" s="33"/>
      <c r="AL42" s="40" t="e">
        <f>AK42-(AM42*AJ42)</f>
        <v>#DIV/0!</v>
      </c>
      <c r="AM42" s="48" t="e">
        <f>ROUND(AK42/AJ42,8)</f>
        <v>#DIV/0!</v>
      </c>
      <c r="AN42" s="22"/>
      <c r="AO42" s="33"/>
      <c r="AP42" s="40" t="e">
        <f>AO42-(AQ42*AN42)</f>
        <v>#DIV/0!</v>
      </c>
      <c r="AQ42" s="48" t="e">
        <f>ROUND(AO42/AN42,8)</f>
        <v>#DIV/0!</v>
      </c>
      <c r="AR42" s="22"/>
      <c r="AS42" s="23"/>
      <c r="AT42" s="40" t="e">
        <f>AS42-(AU42*AR42)</f>
        <v>#DIV/0!</v>
      </c>
      <c r="AU42" s="48" t="e">
        <f>ROUND(AS42/AR42,8)</f>
        <v>#DIV/0!</v>
      </c>
      <c r="AV42" s="22"/>
      <c r="AW42" s="23"/>
      <c r="AX42" s="40" t="e">
        <f>AW42-(AY42*AV42)</f>
        <v>#DIV/0!</v>
      </c>
      <c r="AY42" s="48" t="e">
        <f>ROUND(AW42/AV42,8)</f>
        <v>#DIV/0!</v>
      </c>
      <c r="AZ42" s="53"/>
      <c r="BA42" s="53"/>
    </row>
    <row r="43" spans="1:65" x14ac:dyDescent="0.55000000000000004">
      <c r="A43" s="24" t="s">
        <v>5</v>
      </c>
      <c r="B43" s="25"/>
      <c r="C43" s="94"/>
      <c r="D43" s="30">
        <f>SUM(D38:D42)</f>
        <v>27504.49</v>
      </c>
      <c r="E43" s="31">
        <f>SUM(E38:E42)</f>
        <v>125181.9</v>
      </c>
      <c r="F43" s="49"/>
      <c r="G43" s="49" t="s">
        <v>41</v>
      </c>
      <c r="H43" s="30">
        <f>SUM(H38:H42)</f>
        <v>29699.910000000003</v>
      </c>
      <c r="I43" s="31">
        <f>SUM(I38:I42)</f>
        <v>140053.87</v>
      </c>
      <c r="J43" s="49"/>
      <c r="K43" s="49" t="s">
        <v>41</v>
      </c>
      <c r="L43" s="30">
        <f>SUM(L38:L42)</f>
        <v>31940.25</v>
      </c>
      <c r="M43" s="31">
        <f>SUM(M38:M42)</f>
        <v>122122.85</v>
      </c>
      <c r="N43" s="49"/>
      <c r="O43" s="49" t="s">
        <v>41</v>
      </c>
      <c r="P43" s="30">
        <f>SUM(P38:P42)</f>
        <v>0</v>
      </c>
      <c r="Q43" s="31">
        <f>SUM(Q38:Q42)</f>
        <v>0</v>
      </c>
      <c r="R43" s="49"/>
      <c r="S43" s="49" t="s">
        <v>41</v>
      </c>
      <c r="T43" s="30">
        <f>SUM(T38:T42)</f>
        <v>0</v>
      </c>
      <c r="U43" s="31">
        <f>SUM(U38:U42)</f>
        <v>0</v>
      </c>
      <c r="V43" s="49"/>
      <c r="W43" s="49" t="s">
        <v>41</v>
      </c>
      <c r="X43" s="30">
        <f>SUM(X38:X42)</f>
        <v>0</v>
      </c>
      <c r="Y43" s="31">
        <f>SUM(Y38:Y42)</f>
        <v>0</v>
      </c>
      <c r="Z43" s="49"/>
      <c r="AA43" s="49" t="s">
        <v>41</v>
      </c>
      <c r="AB43" s="30">
        <f>SUM(AB38:AB42)</f>
        <v>0</v>
      </c>
      <c r="AC43" s="31">
        <f>SUM(AC38:AC42)</f>
        <v>0</v>
      </c>
      <c r="AD43" s="49"/>
      <c r="AE43" s="49" t="s">
        <v>41</v>
      </c>
      <c r="AF43" s="30">
        <f>SUM(AF38:AF42)</f>
        <v>0</v>
      </c>
      <c r="AG43" s="31">
        <f>SUM(AG38:AG42)</f>
        <v>0</v>
      </c>
      <c r="AH43" s="49"/>
      <c r="AI43" s="49" t="s">
        <v>41</v>
      </c>
      <c r="AJ43" s="30">
        <f>SUM(AJ38:AJ42)</f>
        <v>0</v>
      </c>
      <c r="AK43" s="31">
        <f>SUM(AK38:AK42)</f>
        <v>0</v>
      </c>
      <c r="AL43" s="49"/>
      <c r="AM43" s="49" t="s">
        <v>41</v>
      </c>
      <c r="AN43" s="30">
        <f>SUM(AN38:AN42)</f>
        <v>0</v>
      </c>
      <c r="AO43" s="31">
        <f>SUM(AO38:AO42)</f>
        <v>0</v>
      </c>
      <c r="AP43" s="49"/>
      <c r="AQ43" s="49" t="s">
        <v>41</v>
      </c>
      <c r="AR43" s="30">
        <f>SUM(AR38:AR42)</f>
        <v>0</v>
      </c>
      <c r="AS43" s="31">
        <f>SUM(AS38:AS42)</f>
        <v>0</v>
      </c>
      <c r="AT43" s="49"/>
      <c r="AU43" s="49" t="s">
        <v>41</v>
      </c>
      <c r="AV43" s="30">
        <f>SUM(AV38:AV42)</f>
        <v>0</v>
      </c>
      <c r="AW43" s="31">
        <f>SUM(AW38:AW42)</f>
        <v>0</v>
      </c>
      <c r="AX43" s="49"/>
      <c r="AY43" s="49" t="s">
        <v>41</v>
      </c>
      <c r="AZ43" s="32">
        <f>AV43+AR43+AN43+AJ43+AF43+AB43+X43+AB43+P43+L43+H43+D43</f>
        <v>89144.650000000009</v>
      </c>
      <c r="BA43" s="32">
        <f>AW43+AS43+AO43+AK43+AG43+AC43+Y43+U43+Q43+M43+I43+E43</f>
        <v>387358.62</v>
      </c>
      <c r="BB43" s="54">
        <f>AJ43+AF43+AB43+X43+AB43+P43+L43+H43+D43</f>
        <v>89144.650000000009</v>
      </c>
      <c r="BC43" s="55">
        <f>AK43+AG43+AC43+Y43+U43+Q43+M43+I43+E43</f>
        <v>387358.62</v>
      </c>
      <c r="BD43" s="54">
        <f>AV43+AR43+AN43</f>
        <v>0</v>
      </c>
      <c r="BE43" s="59">
        <f>AW43+AS43+AO43</f>
        <v>0</v>
      </c>
      <c r="BF43" s="66">
        <f>(BD43+BB43)-AZ43</f>
        <v>0</v>
      </c>
      <c r="BG43" s="66">
        <f>(BE43+BC43)-BA43</f>
        <v>0</v>
      </c>
      <c r="BM43" s="128" t="e">
        <f>AB43/AB45*100</f>
        <v>#DIV/0!</v>
      </c>
    </row>
    <row r="44" spans="1:65" x14ac:dyDescent="0.55000000000000004">
      <c r="A44" s="45"/>
      <c r="C44" s="95"/>
      <c r="D44" s="100"/>
      <c r="E44" s="86"/>
      <c r="F44" s="86"/>
      <c r="G44" s="95"/>
      <c r="H44" s="100"/>
      <c r="I44" s="86"/>
      <c r="J44" s="86"/>
      <c r="K44" s="95"/>
      <c r="L44" s="100"/>
      <c r="M44" s="86"/>
      <c r="N44" s="86"/>
      <c r="O44" s="95"/>
      <c r="P44" s="100"/>
      <c r="Q44" s="86"/>
      <c r="R44" s="86"/>
      <c r="S44" s="95"/>
      <c r="T44" s="100"/>
      <c r="U44" s="86"/>
      <c r="V44" s="86"/>
      <c r="W44" s="95"/>
      <c r="X44" s="100"/>
      <c r="Y44" s="86"/>
      <c r="Z44" s="86"/>
      <c r="AA44" s="95"/>
      <c r="AB44" s="100"/>
      <c r="AC44" s="86"/>
      <c r="AD44" s="86"/>
      <c r="AE44" s="95"/>
      <c r="AF44" s="100"/>
      <c r="AG44" s="86"/>
      <c r="AH44" s="86"/>
      <c r="AI44" s="95"/>
      <c r="AJ44" s="100"/>
      <c r="AK44" s="86"/>
      <c r="AL44" s="86"/>
      <c r="AM44" s="95"/>
      <c r="AN44" s="100"/>
      <c r="AO44" s="86"/>
      <c r="AP44" s="86"/>
      <c r="AQ44" s="95"/>
      <c r="AR44" s="100"/>
      <c r="AS44" s="3"/>
      <c r="AT44" s="86"/>
      <c r="AU44" s="95"/>
      <c r="AV44" s="100"/>
      <c r="AX44" s="86"/>
      <c r="AY44" s="95"/>
      <c r="AZ44" s="53"/>
      <c r="BA44" s="53"/>
    </row>
    <row r="45" spans="1:65" x14ac:dyDescent="0.55000000000000004">
      <c r="A45" s="24" t="s">
        <v>44</v>
      </c>
      <c r="B45" s="25"/>
      <c r="C45" s="94"/>
      <c r="D45" s="30">
        <f>D43+D36+D31+D27+D25+D21+D17+D11+D9+D7+D5</f>
        <v>882423.97000000009</v>
      </c>
      <c r="E45" s="40">
        <f>E43+E36+E31+E27+E25+E21+E17+E11+E9+E7+E5</f>
        <v>3523205.7800000003</v>
      </c>
      <c r="F45" s="40"/>
      <c r="G45" s="49" t="s">
        <v>41</v>
      </c>
      <c r="H45" s="30">
        <f>H43+H36+H31+H27+H25+H21+H17+H11+H9+H7+H5</f>
        <v>1021156.75</v>
      </c>
      <c r="I45" s="40">
        <f>I43+I36+I31+I27+I25+I21+I17+I11+I9+I7+I5</f>
        <v>4251821.76</v>
      </c>
      <c r="J45" s="40"/>
      <c r="K45" s="49" t="s">
        <v>41</v>
      </c>
      <c r="L45" s="30">
        <f>L43+L36+L31+L27+L25+L21+L17+L11+L9+L7+L5</f>
        <v>1021136.61</v>
      </c>
      <c r="M45" s="40">
        <f>M43+M36+M31+M27+M25+M21+M17+M11+M9+M7+M5</f>
        <v>4141674.96</v>
      </c>
      <c r="N45" s="40"/>
      <c r="O45" s="49" t="s">
        <v>41</v>
      </c>
      <c r="P45" s="30">
        <f>P43+P36+P31+P27+P25+P21+P17+P11+P9+P7+P5</f>
        <v>0</v>
      </c>
      <c r="Q45" s="40">
        <f>Q43+Q36+Q31+Q27+Q25+Q21+Q17+Q11+Q9+Q7+Q5</f>
        <v>0</v>
      </c>
      <c r="R45" s="40"/>
      <c r="S45" s="49" t="s">
        <v>41</v>
      </c>
      <c r="T45" s="30">
        <f>T43+T36+T31+T27+T25+T21+T17+T11+T9+T7+T5</f>
        <v>0</v>
      </c>
      <c r="U45" s="40">
        <f>U43+U36+U31+U27+U25+U21+U17+U11+U9+U7+U5</f>
        <v>0</v>
      </c>
      <c r="V45" s="40"/>
      <c r="W45" s="49" t="s">
        <v>41</v>
      </c>
      <c r="X45" s="30">
        <f>X43+X36+X31+X27+X25+X21+X17+X11+X9+X7+X5</f>
        <v>0</v>
      </c>
      <c r="Y45" s="40">
        <f>Y43+Y36+Y31+Y27+Y25+Y21+Y17+Y11+Y9+Y7+Y5</f>
        <v>0</v>
      </c>
      <c r="Z45" s="40"/>
      <c r="AA45" s="49" t="s">
        <v>41</v>
      </c>
      <c r="AB45" s="30">
        <f>AB43+AB36+AB31+AB27+AB25+AB21+AB17+AB11+AB9+AB7+AB5</f>
        <v>0</v>
      </c>
      <c r="AC45" s="40">
        <f>AC43+AC36+AC31+AC27+AC25+AC21+AC17+AC11+AC9+AC7+AC5</f>
        <v>0</v>
      </c>
      <c r="AD45" s="40"/>
      <c r="AE45" s="49" t="s">
        <v>41</v>
      </c>
      <c r="AF45" s="30">
        <f>AF43+AF36+AF31+AF27+AF25+AF21+AF17+AF11+AF9+AF7+AF5</f>
        <v>0</v>
      </c>
      <c r="AG45" s="40">
        <f>AG43+AG36+AG31+AG27+AG25+AG21+AG17+AG11+AG9+AG7+AG5</f>
        <v>0</v>
      </c>
      <c r="AH45" s="40"/>
      <c r="AI45" s="49" t="s">
        <v>41</v>
      </c>
      <c r="AJ45" s="30">
        <f>AJ43+AJ36+AJ31+AJ27+AJ25+AJ21+AJ17+AJ11+AJ9+AJ7+AJ5</f>
        <v>0</v>
      </c>
      <c r="AK45" s="40">
        <f>AK43+AK36+AK31+AK27+AK25+AK21+AK17+AK11+AK9+AK7+AK5</f>
        <v>0</v>
      </c>
      <c r="AL45" s="40"/>
      <c r="AM45" s="49" t="s">
        <v>41</v>
      </c>
      <c r="AN45" s="30">
        <f>AN43+AN36+AN31+AN27+AN25+AN21+AN17+AN11+AN9+AN7+AN5</f>
        <v>0</v>
      </c>
      <c r="AO45" s="40">
        <f>AO43+AO36+AO31+AO27+AO25+AO21+AO17+AO11+AO9+AO7+AO5</f>
        <v>0</v>
      </c>
      <c r="AP45" s="40"/>
      <c r="AQ45" s="49" t="s">
        <v>41</v>
      </c>
      <c r="AR45" s="30">
        <f>AR43+AR36+AR31+AR27+AR25+AR21+AR17+AR11+AR9+AR7+AR5</f>
        <v>0</v>
      </c>
      <c r="AS45" s="40">
        <f>AS43+AS36+AS31+AS27+AS25+AS21+AS17+AS11+AS9+AS7+AS5</f>
        <v>0</v>
      </c>
      <c r="AT45" s="40"/>
      <c r="AU45" s="49" t="s">
        <v>41</v>
      </c>
      <c r="AV45" s="30">
        <f>AV43+AV36+AV31+AV27+AV25+AV21+AV17+AV11+AV9+AV7+AV5</f>
        <v>0</v>
      </c>
      <c r="AW45" s="40">
        <f>AW43+AW36+AW31+AW27+AW25+AW21+AW17+AW11+AW9+AW7+AW5</f>
        <v>0</v>
      </c>
      <c r="AX45" s="40"/>
      <c r="AY45" s="49" t="s">
        <v>41</v>
      </c>
      <c r="AZ45" s="32">
        <f>AV45+AR45+AN45+AJ45+AF45+AB45+X45+AB45+P45+L45+H45+D45</f>
        <v>2924717.33</v>
      </c>
      <c r="BA45" s="32">
        <f>AW45+AS45+AO45+AK45+AG45+AC45+Y45+U45+Q45+M45+I45+E45</f>
        <v>11916702.5</v>
      </c>
      <c r="BB45" s="54">
        <f>AJ45+AF45+AB45+X45+AB45+P45+L45+H45+D45</f>
        <v>2924717.33</v>
      </c>
      <c r="BC45" s="55">
        <f>AK45+AG45+AC45+Y45+U45+Q45+M45+I45+E45</f>
        <v>11916702.5</v>
      </c>
      <c r="BD45" s="54">
        <f>AV45+AR45+AN45</f>
        <v>0</v>
      </c>
      <c r="BE45" s="59">
        <f>AW45+AS45+AO45</f>
        <v>0</v>
      </c>
      <c r="BF45" s="66">
        <f>(BD45+BB45)-AZ45</f>
        <v>0</v>
      </c>
      <c r="BG45" s="66">
        <f>(BE45+BC45)-BA45</f>
        <v>0</v>
      </c>
      <c r="BM45" s="75" t="e">
        <f>SUM(BM31:BM44)</f>
        <v>#DIV/0!</v>
      </c>
    </row>
    <row r="46" spans="1:65" x14ac:dyDescent="0.55000000000000004">
      <c r="C46" s="96"/>
      <c r="D46" s="101"/>
      <c r="E46" s="96"/>
      <c r="F46" s="96"/>
      <c r="G46" s="96"/>
      <c r="H46" s="101"/>
      <c r="I46" s="96"/>
      <c r="J46" s="96"/>
      <c r="K46" s="96"/>
      <c r="L46" s="101"/>
      <c r="M46" s="96"/>
      <c r="N46" s="96"/>
      <c r="O46" s="96"/>
      <c r="P46" s="101"/>
      <c r="Q46" s="96"/>
      <c r="R46" s="96"/>
      <c r="S46" s="96"/>
      <c r="T46" s="101"/>
      <c r="U46" s="96"/>
      <c r="V46" s="96"/>
      <c r="W46" s="96"/>
      <c r="X46" s="101"/>
      <c r="Y46" s="96"/>
      <c r="Z46" s="96"/>
      <c r="AA46" s="96"/>
      <c r="AB46" s="101"/>
      <c r="AC46" s="96"/>
      <c r="AD46" s="96"/>
      <c r="AE46" s="96"/>
      <c r="AF46" s="101"/>
      <c r="AG46" s="96"/>
      <c r="AH46" s="96"/>
      <c r="AI46" s="96"/>
      <c r="AJ46" s="101"/>
      <c r="AK46" s="96"/>
      <c r="AL46" s="96"/>
      <c r="AM46" s="96"/>
      <c r="AN46" s="101"/>
      <c r="AO46" s="96"/>
      <c r="AP46" s="96"/>
      <c r="AQ46" s="96"/>
      <c r="AR46" s="101"/>
      <c r="AS46" s="2"/>
      <c r="AT46" s="96"/>
      <c r="AU46" s="96"/>
      <c r="AV46" s="101"/>
      <c r="AW46" s="2"/>
      <c r="AX46" s="96"/>
      <c r="AY46" s="96"/>
      <c r="AZ46" s="53"/>
      <c r="BA46" s="53"/>
    </row>
    <row r="47" spans="1:65" x14ac:dyDescent="0.55000000000000004">
      <c r="B47" s="4"/>
      <c r="C47" s="97"/>
      <c r="E47" s="97"/>
      <c r="F47" s="97"/>
      <c r="G47" s="97"/>
      <c r="I47" s="97"/>
      <c r="J47" s="97"/>
      <c r="K47" s="97"/>
      <c r="M47" s="97"/>
      <c r="N47" s="97"/>
      <c r="O47" s="97"/>
      <c r="P47" s="5"/>
      <c r="Q47" s="97"/>
      <c r="R47" s="97"/>
      <c r="S47" s="97"/>
      <c r="T47" s="5"/>
      <c r="U47" s="97"/>
      <c r="V47" s="97"/>
      <c r="W47" s="97"/>
      <c r="Z47" s="97"/>
      <c r="AA47" s="97"/>
      <c r="AC47" s="97"/>
      <c r="AD47" s="97"/>
      <c r="AE47" s="97"/>
      <c r="AG47" s="97"/>
      <c r="AH47" s="97"/>
      <c r="AI47" s="97"/>
      <c r="AK47" s="97"/>
      <c r="AL47" s="97"/>
      <c r="AM47" s="97"/>
      <c r="AP47" s="97"/>
      <c r="AQ47" s="97"/>
      <c r="AT47" s="97"/>
      <c r="AU47" s="97"/>
      <c r="AX47" s="97"/>
      <c r="AY47" s="97"/>
      <c r="AZ47" s="53"/>
      <c r="BA47" s="53"/>
    </row>
    <row r="48" spans="1:65" x14ac:dyDescent="0.55000000000000004">
      <c r="B48" s="4"/>
      <c r="C48" s="97"/>
      <c r="E48" s="97"/>
      <c r="F48" s="97"/>
      <c r="G48" s="97"/>
      <c r="I48" s="97"/>
      <c r="J48" s="97"/>
      <c r="K48" s="97"/>
      <c r="M48" s="97"/>
      <c r="N48" s="97"/>
      <c r="O48" s="97"/>
      <c r="P48" s="5"/>
      <c r="Q48" s="97"/>
      <c r="R48" s="97"/>
      <c r="S48" s="97"/>
      <c r="T48" s="5"/>
      <c r="U48" s="97"/>
      <c r="V48" s="97"/>
      <c r="W48" s="97"/>
      <c r="Z48" s="97"/>
      <c r="AA48" s="97"/>
      <c r="AC48" s="97"/>
      <c r="AD48" s="97"/>
      <c r="AE48" s="97"/>
      <c r="AG48" s="97"/>
      <c r="AH48" s="97"/>
      <c r="AI48" s="97"/>
      <c r="AK48" s="97"/>
      <c r="AL48" s="97"/>
      <c r="AM48" s="97"/>
      <c r="AP48" s="97"/>
      <c r="AQ48" s="97"/>
      <c r="AT48" s="97"/>
      <c r="AU48" s="97"/>
      <c r="AX48" s="97"/>
      <c r="AY48" s="97"/>
      <c r="AZ48" s="53"/>
      <c r="BA48" s="53"/>
    </row>
    <row r="49" spans="1:60" ht="31.5" customHeight="1" x14ac:dyDescent="0.6">
      <c r="A49" s="1" t="s">
        <v>63</v>
      </c>
      <c r="E49" s="44"/>
      <c r="F49" s="44"/>
      <c r="I49" s="44"/>
      <c r="J49" s="44"/>
      <c r="M49" s="44"/>
      <c r="N49" s="44"/>
      <c r="P49" s="5"/>
      <c r="Q49" s="44"/>
      <c r="R49" s="44"/>
      <c r="T49" s="5"/>
      <c r="U49" s="44"/>
      <c r="V49" s="44"/>
      <c r="Y49" s="44"/>
      <c r="Z49" s="44"/>
      <c r="AC49" s="44"/>
      <c r="AD49" s="44"/>
      <c r="AG49" s="44"/>
      <c r="AH49" s="44"/>
      <c r="AK49" s="44"/>
      <c r="AL49" s="44"/>
      <c r="AO49" s="44"/>
      <c r="AP49" s="44"/>
      <c r="AT49" s="44"/>
      <c r="AX49" s="44"/>
    </row>
    <row r="50" spans="1:60" s="97" customFormat="1" x14ac:dyDescent="0.55000000000000004">
      <c r="A50" s="102" t="s">
        <v>0</v>
      </c>
      <c r="B50" s="103" t="s">
        <v>1</v>
      </c>
      <c r="C50" s="87" t="s">
        <v>2</v>
      </c>
      <c r="D50" s="41" t="s">
        <v>72</v>
      </c>
      <c r="E50" s="12"/>
      <c r="F50" s="43"/>
      <c r="G50" s="47"/>
      <c r="H50" s="41" t="s">
        <v>72</v>
      </c>
      <c r="I50" s="12"/>
      <c r="J50" s="43"/>
      <c r="K50" s="47"/>
      <c r="L50" s="41" t="s">
        <v>72</v>
      </c>
      <c r="M50" s="12"/>
      <c r="N50" s="43"/>
      <c r="O50" s="47"/>
      <c r="P50" s="41" t="s">
        <v>72</v>
      </c>
      <c r="Q50" s="12"/>
      <c r="R50" s="43"/>
      <c r="S50" s="47"/>
      <c r="T50" s="41" t="s">
        <v>72</v>
      </c>
      <c r="U50" s="12"/>
      <c r="V50" s="43"/>
      <c r="W50" s="47"/>
      <c r="X50" s="41" t="s">
        <v>72</v>
      </c>
      <c r="Y50" s="12"/>
      <c r="Z50" s="43"/>
      <c r="AA50" s="47"/>
      <c r="AB50" s="41" t="s">
        <v>72</v>
      </c>
      <c r="AC50" s="12"/>
      <c r="AD50" s="43"/>
      <c r="AE50" s="47"/>
      <c r="AF50" s="41" t="s">
        <v>72</v>
      </c>
      <c r="AG50" s="12"/>
      <c r="AH50" s="43"/>
      <c r="AI50" s="47"/>
      <c r="AJ50" s="41" t="s">
        <v>72</v>
      </c>
      <c r="AK50" s="12"/>
      <c r="AL50" s="43"/>
      <c r="AM50" s="47"/>
      <c r="AN50" s="41" t="s">
        <v>72</v>
      </c>
      <c r="AO50" s="12"/>
      <c r="AP50" s="43"/>
      <c r="AQ50" s="47"/>
      <c r="AR50" s="11" t="s">
        <v>73</v>
      </c>
      <c r="AS50" s="12"/>
      <c r="AT50" s="43"/>
      <c r="AU50" s="47"/>
      <c r="AV50" s="11" t="s">
        <v>74</v>
      </c>
      <c r="AW50" s="12"/>
      <c r="AX50" s="43"/>
      <c r="AY50" s="47"/>
      <c r="AZ50" s="51" t="s">
        <v>49</v>
      </c>
      <c r="BA50" s="52"/>
      <c r="BB50" s="51" t="s">
        <v>75</v>
      </c>
      <c r="BC50" s="52"/>
      <c r="BD50" s="51" t="s">
        <v>76</v>
      </c>
      <c r="BE50" s="52"/>
      <c r="BF50" s="51" t="s">
        <v>43</v>
      </c>
      <c r="BG50" s="52"/>
    </row>
    <row r="51" spans="1:60" x14ac:dyDescent="0.55000000000000004">
      <c r="A51" s="15"/>
      <c r="B51" s="16"/>
      <c r="C51" s="88" t="s">
        <v>16</v>
      </c>
      <c r="D51" s="42" t="s">
        <v>3</v>
      </c>
      <c r="E51" s="18" t="s">
        <v>4</v>
      </c>
      <c r="F51" s="56" t="s">
        <v>43</v>
      </c>
      <c r="G51" s="57" t="s">
        <v>42</v>
      </c>
      <c r="H51" s="42" t="s">
        <v>3</v>
      </c>
      <c r="I51" s="18" t="s">
        <v>4</v>
      </c>
      <c r="J51" s="56" t="s">
        <v>43</v>
      </c>
      <c r="K51" s="57" t="s">
        <v>42</v>
      </c>
      <c r="L51" s="42" t="s">
        <v>3</v>
      </c>
      <c r="M51" s="18" t="s">
        <v>4</v>
      </c>
      <c r="N51" s="56" t="s">
        <v>43</v>
      </c>
      <c r="O51" s="57" t="s">
        <v>42</v>
      </c>
      <c r="P51" s="42" t="s">
        <v>3</v>
      </c>
      <c r="Q51" s="18" t="s">
        <v>4</v>
      </c>
      <c r="R51" s="56" t="s">
        <v>43</v>
      </c>
      <c r="S51" s="57" t="s">
        <v>42</v>
      </c>
      <c r="T51" s="42" t="s">
        <v>3</v>
      </c>
      <c r="U51" s="18" t="s">
        <v>4</v>
      </c>
      <c r="V51" s="56" t="s">
        <v>43</v>
      </c>
      <c r="W51" s="57" t="s">
        <v>42</v>
      </c>
      <c r="X51" s="42" t="s">
        <v>3</v>
      </c>
      <c r="Y51" s="18" t="s">
        <v>4</v>
      </c>
      <c r="Z51" s="56" t="s">
        <v>43</v>
      </c>
      <c r="AA51" s="57" t="s">
        <v>42</v>
      </c>
      <c r="AB51" s="42" t="s">
        <v>3</v>
      </c>
      <c r="AC51" s="18" t="s">
        <v>4</v>
      </c>
      <c r="AD51" s="56" t="s">
        <v>43</v>
      </c>
      <c r="AE51" s="57" t="s">
        <v>42</v>
      </c>
      <c r="AF51" s="42" t="s">
        <v>3</v>
      </c>
      <c r="AG51" s="18" t="s">
        <v>4</v>
      </c>
      <c r="AH51" s="56" t="s">
        <v>43</v>
      </c>
      <c r="AI51" s="57" t="s">
        <v>42</v>
      </c>
      <c r="AJ51" s="42" t="s">
        <v>3</v>
      </c>
      <c r="AK51" s="18" t="s">
        <v>4</v>
      </c>
      <c r="AL51" s="56" t="s">
        <v>43</v>
      </c>
      <c r="AM51" s="57" t="s">
        <v>42</v>
      </c>
      <c r="AN51" s="42" t="s">
        <v>3</v>
      </c>
      <c r="AO51" s="18" t="s">
        <v>4</v>
      </c>
      <c r="AP51" s="56" t="s">
        <v>43</v>
      </c>
      <c r="AQ51" s="57" t="s">
        <v>42</v>
      </c>
      <c r="AR51" s="17" t="s">
        <v>3</v>
      </c>
      <c r="AS51" s="18" t="s">
        <v>4</v>
      </c>
      <c r="AT51" s="56" t="s">
        <v>43</v>
      </c>
      <c r="AU51" s="57" t="s">
        <v>42</v>
      </c>
      <c r="AV51" s="17" t="s">
        <v>3</v>
      </c>
      <c r="AW51" s="18" t="s">
        <v>4</v>
      </c>
      <c r="AX51" s="56" t="s">
        <v>43</v>
      </c>
      <c r="AY51" s="57" t="s">
        <v>42</v>
      </c>
      <c r="AZ51" s="58" t="s">
        <v>3</v>
      </c>
      <c r="BA51" s="18" t="s">
        <v>4</v>
      </c>
      <c r="BB51" s="50" t="s">
        <v>3</v>
      </c>
      <c r="BC51" s="18" t="s">
        <v>4</v>
      </c>
      <c r="BD51" s="50" t="s">
        <v>3</v>
      </c>
      <c r="BE51" s="18" t="s">
        <v>4</v>
      </c>
      <c r="BF51" s="50" t="s">
        <v>3</v>
      </c>
      <c r="BG51" s="18" t="s">
        <v>4</v>
      </c>
    </row>
    <row r="52" spans="1:60" x14ac:dyDescent="0.55000000000000004">
      <c r="A52" s="76" t="s">
        <v>59</v>
      </c>
      <c r="B52" s="77"/>
      <c r="C52" s="89"/>
      <c r="D52" s="27"/>
      <c r="E52" s="98"/>
      <c r="F52" s="98"/>
      <c r="G52" s="99"/>
      <c r="H52" s="27"/>
      <c r="I52" s="98"/>
      <c r="J52" s="98"/>
      <c r="K52" s="99"/>
      <c r="L52" s="27"/>
      <c r="M52" s="98"/>
      <c r="N52" s="98"/>
      <c r="O52" s="99"/>
      <c r="P52" s="27"/>
      <c r="Q52" s="98"/>
      <c r="R52" s="98"/>
      <c r="S52" s="99"/>
      <c r="T52" s="27"/>
      <c r="U52" s="98"/>
      <c r="V52" s="98"/>
      <c r="W52" s="99"/>
      <c r="X52" s="27"/>
      <c r="Y52" s="98"/>
      <c r="Z52" s="98"/>
      <c r="AA52" s="99"/>
      <c r="AB52" s="27"/>
      <c r="AC52" s="98"/>
      <c r="AD52" s="98"/>
      <c r="AE52" s="99"/>
      <c r="AF52" s="27"/>
      <c r="AG52" s="98"/>
      <c r="AH52" s="98"/>
      <c r="AI52" s="99"/>
      <c r="AJ52" s="27"/>
      <c r="AK52" s="98"/>
      <c r="AL52" s="98"/>
      <c r="AM52" s="99"/>
      <c r="AN52" s="27"/>
      <c r="AO52" s="98"/>
      <c r="AP52" s="98"/>
      <c r="AQ52" s="99"/>
      <c r="AR52" s="27"/>
      <c r="AS52" s="78"/>
      <c r="AT52" s="98"/>
      <c r="AU52" s="4"/>
      <c r="AV52" s="99"/>
      <c r="AW52" s="78"/>
      <c r="AX52" s="98"/>
      <c r="AY52" s="99"/>
      <c r="AZ52" s="53"/>
      <c r="BA52" s="53"/>
    </row>
    <row r="53" spans="1:60" x14ac:dyDescent="0.55000000000000004">
      <c r="A53" s="79">
        <v>1</v>
      </c>
      <c r="B53" s="80" t="s">
        <v>59</v>
      </c>
      <c r="C53" s="85" t="s">
        <v>60</v>
      </c>
      <c r="D53" s="22">
        <v>1928</v>
      </c>
      <c r="E53" s="33">
        <v>8597.91</v>
      </c>
      <c r="F53" s="33">
        <f>E53-(G53*D53)</f>
        <v>-3.9199985621962696E-6</v>
      </c>
      <c r="G53" s="48">
        <f>ROUND(E53/D53,8)</f>
        <v>4.4594968899999996</v>
      </c>
      <c r="H53" s="22">
        <v>2116</v>
      </c>
      <c r="I53" s="33">
        <v>9403.7099999999991</v>
      </c>
      <c r="J53" s="33">
        <f>I53-(K53*H53)</f>
        <v>7.3999999585794285E-6</v>
      </c>
      <c r="K53" s="48">
        <f>ROUND(I53/H53,8)</f>
        <v>4.4440973499999998</v>
      </c>
      <c r="L53" s="22">
        <v>1900</v>
      </c>
      <c r="M53" s="33">
        <v>8477.89</v>
      </c>
      <c r="N53" s="33">
        <f>M53-(O53*L53)</f>
        <v>-2.9999991966178641E-6</v>
      </c>
      <c r="O53" s="48">
        <f>ROUND(M53/L53,8)</f>
        <v>4.4620473699999996</v>
      </c>
      <c r="P53" s="22"/>
      <c r="Q53" s="33"/>
      <c r="R53" s="33" t="e">
        <f>Q53-(S53*P53)</f>
        <v>#DIV/0!</v>
      </c>
      <c r="S53" s="48" t="e">
        <f>ROUND(Q53/P53,8)</f>
        <v>#DIV/0!</v>
      </c>
      <c r="T53" s="22"/>
      <c r="U53" s="33"/>
      <c r="V53" s="33" t="e">
        <f>U53-(W53*T53)</f>
        <v>#DIV/0!</v>
      </c>
      <c r="W53" s="48" t="e">
        <f>ROUND(U53/T53,8)</f>
        <v>#DIV/0!</v>
      </c>
      <c r="X53" s="22"/>
      <c r="Y53" s="33"/>
      <c r="Z53" s="33" t="e">
        <f>Y53-(AA53*X53)</f>
        <v>#DIV/0!</v>
      </c>
      <c r="AA53" s="48" t="e">
        <f>ROUND(Y53/X53,8)</f>
        <v>#DIV/0!</v>
      </c>
      <c r="AB53" s="22"/>
      <c r="AC53" s="33"/>
      <c r="AD53" s="33" t="e">
        <f>AC53-(AE53*AB53)</f>
        <v>#DIV/0!</v>
      </c>
      <c r="AE53" s="48" t="e">
        <f>ROUND(AC53/AB53,8)</f>
        <v>#DIV/0!</v>
      </c>
      <c r="AF53" s="22"/>
      <c r="AG53" s="33"/>
      <c r="AH53" s="33" t="e">
        <f>AG53-(AI53*AF53)</f>
        <v>#DIV/0!</v>
      </c>
      <c r="AI53" s="48" t="e">
        <f>ROUND(AG53/AF53,8)</f>
        <v>#DIV/0!</v>
      </c>
      <c r="AJ53" s="22"/>
      <c r="AK53" s="33"/>
      <c r="AL53" s="33" t="e">
        <f>AK53-(AM53*AJ53)</f>
        <v>#DIV/0!</v>
      </c>
      <c r="AM53" s="48" t="e">
        <f>ROUND(AK53/AJ53,8)</f>
        <v>#DIV/0!</v>
      </c>
      <c r="AN53" s="22"/>
      <c r="AO53" s="33"/>
      <c r="AP53" s="33" t="e">
        <f>AO53-(AQ53*AN53)</f>
        <v>#DIV/0!</v>
      </c>
      <c r="AQ53" s="48" t="e">
        <f>ROUND(AO53/AN53,8)</f>
        <v>#DIV/0!</v>
      </c>
      <c r="AR53" s="22"/>
      <c r="AS53" s="81"/>
      <c r="AT53" s="33" t="e">
        <f>AS53-(AU53*AR53)</f>
        <v>#DIV/0!</v>
      </c>
      <c r="AU53" s="48" t="e">
        <f>ROUND(AS53/AR53,8)</f>
        <v>#DIV/0!</v>
      </c>
      <c r="AV53" s="22"/>
      <c r="AW53" s="81"/>
      <c r="AX53" s="33" t="e">
        <f>AW53-(AY53*AV53)</f>
        <v>#DIV/0!</v>
      </c>
      <c r="AY53" s="48" t="e">
        <f>ROUND(AW53/AV53,8)</f>
        <v>#DIV/0!</v>
      </c>
      <c r="AZ53" s="82">
        <f>AV53+AR53+AN53+AJ53+AF53+AB53+X53+AB53+P53+L53+H53+D53</f>
        <v>5944</v>
      </c>
      <c r="BA53" s="23">
        <f>AW53+AS53+AO53+AK53+AG53+AC53+Y53+U53+Q53+M53+I53+E53</f>
        <v>26479.51</v>
      </c>
      <c r="BB53" s="74">
        <f>AJ53+AF53+AB53+X53+AB53+P53+L53+H53+D53</f>
        <v>5944</v>
      </c>
      <c r="BC53" s="63">
        <f>AK53+AG53+AC53+Y53+U53+Q53+M53+I53+E53</f>
        <v>26479.51</v>
      </c>
      <c r="BD53" s="74">
        <f>AV53+AR53+AN53</f>
        <v>0</v>
      </c>
      <c r="BE53" s="83">
        <f>AW53+AS53+AO53</f>
        <v>0</v>
      </c>
      <c r="BF53" s="104">
        <f>(BD53+BB53)-AZ53</f>
        <v>0</v>
      </c>
      <c r="BG53" s="84">
        <f>(BE53+BC53)-BA53</f>
        <v>0</v>
      </c>
      <c r="BH53" s="124">
        <v>23</v>
      </c>
    </row>
    <row r="54" spans="1:60" s="61" customFormat="1" x14ac:dyDescent="0.55000000000000004">
      <c r="A54" s="76" t="s">
        <v>23</v>
      </c>
      <c r="B54" s="113"/>
      <c r="C54" s="114"/>
      <c r="D54" s="27"/>
      <c r="E54" s="98"/>
      <c r="F54" s="98"/>
      <c r="G54" s="33"/>
      <c r="H54" s="27"/>
      <c r="I54" s="98"/>
      <c r="J54" s="98"/>
      <c r="K54" s="33"/>
      <c r="L54" s="27"/>
      <c r="M54" s="98"/>
      <c r="N54" s="98"/>
      <c r="O54" s="33"/>
      <c r="P54" s="27"/>
      <c r="Q54" s="98"/>
      <c r="R54" s="98"/>
      <c r="S54" s="33"/>
      <c r="T54" s="27"/>
      <c r="U54" s="98"/>
      <c r="V54" s="98"/>
      <c r="W54" s="33"/>
      <c r="X54" s="27"/>
      <c r="Y54" s="98"/>
      <c r="Z54" s="98"/>
      <c r="AA54" s="33"/>
      <c r="AB54" s="27"/>
      <c r="AC54" s="98"/>
      <c r="AD54" s="98"/>
      <c r="AE54" s="33"/>
      <c r="AF54" s="27"/>
      <c r="AG54" s="98"/>
      <c r="AH54" s="98"/>
      <c r="AI54" s="33"/>
      <c r="AJ54" s="27"/>
      <c r="AK54" s="98"/>
      <c r="AL54" s="98"/>
      <c r="AM54" s="33"/>
      <c r="AN54" s="27"/>
      <c r="AO54" s="98"/>
      <c r="AP54" s="98"/>
      <c r="AQ54" s="33"/>
      <c r="AR54" s="27"/>
      <c r="AS54" s="98"/>
      <c r="AT54" s="98"/>
      <c r="AU54" s="98"/>
      <c r="AV54" s="27"/>
      <c r="AW54" s="98"/>
      <c r="AX54" s="98"/>
      <c r="AY54" s="33"/>
      <c r="AZ54" s="115"/>
      <c r="BA54" s="115"/>
      <c r="BH54" s="125"/>
    </row>
    <row r="55" spans="1:60" s="61" customFormat="1" x14ac:dyDescent="0.55000000000000004">
      <c r="A55" s="68">
        <v>1</v>
      </c>
      <c r="B55" s="116" t="s">
        <v>67</v>
      </c>
      <c r="C55" s="69" t="s">
        <v>62</v>
      </c>
      <c r="D55" s="117">
        <v>1760</v>
      </c>
      <c r="E55" s="118">
        <v>7877.81</v>
      </c>
      <c r="F55" s="118">
        <v>0</v>
      </c>
      <c r="G55" s="48">
        <f>ROUND(E55/D55,8)</f>
        <v>4.4760284099999996</v>
      </c>
      <c r="H55" s="117">
        <v>1620</v>
      </c>
      <c r="I55" s="118">
        <v>7277.74</v>
      </c>
      <c r="J55" s="118">
        <v>0</v>
      </c>
      <c r="K55" s="48">
        <f>ROUND(I55/H55,8)</f>
        <v>4.4924321000000003</v>
      </c>
      <c r="L55" s="117">
        <v>1474</v>
      </c>
      <c r="M55" s="118">
        <v>6651.95</v>
      </c>
      <c r="N55" s="118">
        <v>0</v>
      </c>
      <c r="O55" s="48">
        <f>ROUND(M55/L55,8)</f>
        <v>4.5128561700000001</v>
      </c>
      <c r="P55" s="117"/>
      <c r="Q55" s="118"/>
      <c r="R55" s="118">
        <v>0</v>
      </c>
      <c r="S55" s="48" t="e">
        <f>ROUND(Q55/P55,8)</f>
        <v>#DIV/0!</v>
      </c>
      <c r="T55" s="117"/>
      <c r="U55" s="118"/>
      <c r="V55" s="118">
        <v>0</v>
      </c>
      <c r="W55" s="48" t="e">
        <f>ROUND(U55/T55,8)</f>
        <v>#DIV/0!</v>
      </c>
      <c r="X55" s="117"/>
      <c r="Y55" s="118"/>
      <c r="Z55" s="118">
        <v>0</v>
      </c>
      <c r="AA55" s="48" t="e">
        <f>ROUND(Y55/X55,8)</f>
        <v>#DIV/0!</v>
      </c>
      <c r="AB55" s="117"/>
      <c r="AC55" s="118"/>
      <c r="AD55" s="118">
        <v>0</v>
      </c>
      <c r="AE55" s="48" t="e">
        <f>ROUND(AC55/AB55,8)</f>
        <v>#DIV/0!</v>
      </c>
      <c r="AF55" s="117"/>
      <c r="AG55" s="118"/>
      <c r="AH55" s="118">
        <v>0</v>
      </c>
      <c r="AI55" s="48" t="e">
        <f>ROUND(AG55/AF55,8)</f>
        <v>#DIV/0!</v>
      </c>
      <c r="AJ55" s="117"/>
      <c r="AK55" s="118"/>
      <c r="AL55" s="118">
        <v>0</v>
      </c>
      <c r="AM55" s="48" t="e">
        <f>ROUND(AK55/AJ55,8)</f>
        <v>#DIV/0!</v>
      </c>
      <c r="AN55" s="117"/>
      <c r="AO55" s="118"/>
      <c r="AP55" s="118">
        <v>0</v>
      </c>
      <c r="AQ55" s="48" t="e">
        <f>ROUND(AO55/AN55,8)</f>
        <v>#DIV/0!</v>
      </c>
      <c r="AR55" s="22"/>
      <c r="AS55" s="81"/>
      <c r="AT55" s="33" t="e">
        <f>AS55-(AU55*AR55)</f>
        <v>#DIV/0!</v>
      </c>
      <c r="AU55" s="48" t="e">
        <f>ROUND(AS55/AR55,8)</f>
        <v>#DIV/0!</v>
      </c>
      <c r="AV55" s="22"/>
      <c r="AW55" s="81"/>
      <c r="AX55" s="33" t="e">
        <f>AW55-(AY55*AV55)</f>
        <v>#DIV/0!</v>
      </c>
      <c r="AY55" s="48" t="e">
        <f>ROUND(AW55/AV55,8)</f>
        <v>#DIV/0!</v>
      </c>
      <c r="AZ55" s="82">
        <f>AV55+AR55+AN55+AJ55+AF55+AB55+X55+AB55+P55+L55+H55+D55</f>
        <v>4854</v>
      </c>
      <c r="BA55" s="23">
        <f>AW55+AS55+AO55+AK55+AG55+AC55+Y55+U55+Q55+M55+I55+E55</f>
        <v>21807.5</v>
      </c>
      <c r="BB55" s="74">
        <f>AJ55+AF55+AB55+X55+AB55+P55+L55+H55+D55</f>
        <v>4854</v>
      </c>
      <c r="BC55" s="63">
        <f>AK55+AG55+AC55+Y55+U55+Q55+M55+I55+E55</f>
        <v>21807.5</v>
      </c>
      <c r="BD55" s="74">
        <f>AV55+AR55+AN55</f>
        <v>0</v>
      </c>
      <c r="BE55" s="83">
        <f>AW55+AS55+AO55</f>
        <v>0</v>
      </c>
      <c r="BF55" s="104">
        <f>(BD55+BB55)-AZ55</f>
        <v>0</v>
      </c>
      <c r="BG55" s="84">
        <f>(BE55+BC55)-BA55</f>
        <v>0</v>
      </c>
      <c r="BH55" s="125">
        <v>10</v>
      </c>
    </row>
    <row r="56" spans="1:60" x14ac:dyDescent="0.55000000000000004">
      <c r="A56" s="76" t="s">
        <v>64</v>
      </c>
      <c r="B56" s="77"/>
      <c r="C56" s="89"/>
      <c r="D56" s="27"/>
      <c r="E56" s="98"/>
      <c r="F56" s="98"/>
      <c r="G56" s="99"/>
      <c r="H56" s="27"/>
      <c r="I56" s="98"/>
      <c r="J56" s="98"/>
      <c r="K56" s="99"/>
      <c r="L56" s="27"/>
      <c r="M56" s="98"/>
      <c r="N56" s="98"/>
      <c r="O56" s="99"/>
      <c r="P56" s="27"/>
      <c r="Q56" s="98"/>
      <c r="R56" s="98"/>
      <c r="S56" s="99"/>
      <c r="T56" s="27"/>
      <c r="U56" s="98"/>
      <c r="V56" s="98"/>
      <c r="W56" s="99"/>
      <c r="X56" s="27"/>
      <c r="Y56" s="98"/>
      <c r="Z56" s="98"/>
      <c r="AA56" s="99"/>
      <c r="AB56" s="27"/>
      <c r="AC56" s="98"/>
      <c r="AD56" s="98"/>
      <c r="AE56" s="99"/>
      <c r="AF56" s="27"/>
      <c r="AG56" s="98"/>
      <c r="AH56" s="98"/>
      <c r="AI56" s="99"/>
      <c r="AJ56" s="27"/>
      <c r="AK56" s="98"/>
      <c r="AL56" s="98"/>
      <c r="AM56" s="99"/>
      <c r="AN56" s="27"/>
      <c r="AO56" s="98"/>
      <c r="AP56" s="98"/>
      <c r="AQ56" s="99"/>
      <c r="AR56" s="27"/>
      <c r="AS56" s="78"/>
      <c r="AT56" s="98"/>
      <c r="AU56" s="99"/>
      <c r="AV56" s="27"/>
      <c r="AW56" s="78"/>
      <c r="AX56" s="98"/>
      <c r="AY56" s="99"/>
      <c r="AZ56" s="53"/>
      <c r="BA56" s="60"/>
      <c r="BF56" s="105"/>
      <c r="BH56" s="124"/>
    </row>
    <row r="57" spans="1:60" x14ac:dyDescent="0.55000000000000004">
      <c r="A57" s="79">
        <v>1</v>
      </c>
      <c r="B57" s="80" t="s">
        <v>70</v>
      </c>
      <c r="C57" s="85" t="s">
        <v>65</v>
      </c>
      <c r="D57" s="22">
        <v>67</v>
      </c>
      <c r="E57" s="33">
        <v>621.27</v>
      </c>
      <c r="F57" s="33">
        <f>E57-(G57*D57)</f>
        <v>-1.8999992335011484E-7</v>
      </c>
      <c r="G57" s="48">
        <f t="shared" ref="G57:G59" si="0">ROUND(E57/D57,8)</f>
        <v>9.2726865699999994</v>
      </c>
      <c r="H57" s="22">
        <v>363</v>
      </c>
      <c r="I57" s="33">
        <v>1889.98</v>
      </c>
      <c r="J57" s="33">
        <f>I57-(K57*H57)</f>
        <v>1.3900000794819789E-6</v>
      </c>
      <c r="K57" s="48">
        <f t="shared" ref="K57:K59" si="1">ROUND(I57/H57,8)</f>
        <v>5.2065564699999998</v>
      </c>
      <c r="L57" s="22">
        <v>595</v>
      </c>
      <c r="M57" s="33">
        <v>2884.39</v>
      </c>
      <c r="N57" s="33">
        <f>M57-(O57*L57)</f>
        <v>-2.5499998628220055E-6</v>
      </c>
      <c r="O57" s="48">
        <f t="shared" ref="O57:O59" si="2">ROUND(M57/L57,8)</f>
        <v>4.8477142899999999</v>
      </c>
      <c r="P57" s="22"/>
      <c r="Q57" s="33"/>
      <c r="R57" s="33" t="e">
        <f>Q57-(S57*P57)</f>
        <v>#DIV/0!</v>
      </c>
      <c r="S57" s="48" t="e">
        <f t="shared" ref="S57:S59" si="3">ROUND(Q57/P57,8)</f>
        <v>#DIV/0!</v>
      </c>
      <c r="T57" s="22"/>
      <c r="U57" s="33"/>
      <c r="V57" s="33" t="e">
        <f>U57-(W57*T57)</f>
        <v>#DIV/0!</v>
      </c>
      <c r="W57" s="48" t="e">
        <f t="shared" ref="W57:W59" si="4">ROUND(U57/T57,8)</f>
        <v>#DIV/0!</v>
      </c>
      <c r="X57" s="22"/>
      <c r="Y57" s="33"/>
      <c r="Z57" s="33" t="e">
        <f>Y57-(AA57*X57)</f>
        <v>#DIV/0!</v>
      </c>
      <c r="AA57" s="48" t="e">
        <f t="shared" ref="AA57:AA59" si="5">ROUND(Y57/X57,8)</f>
        <v>#DIV/0!</v>
      </c>
      <c r="AB57" s="22"/>
      <c r="AC57" s="33"/>
      <c r="AD57" s="33" t="e">
        <f>AC57-(AE57*AB57)</f>
        <v>#DIV/0!</v>
      </c>
      <c r="AE57" s="48" t="e">
        <f t="shared" ref="AE57:AE59" si="6">ROUND(AC57/AB57,8)</f>
        <v>#DIV/0!</v>
      </c>
      <c r="AF57" s="22"/>
      <c r="AG57" s="33"/>
      <c r="AH57" s="33" t="e">
        <f>AG57-(AI57*AF57)</f>
        <v>#DIV/0!</v>
      </c>
      <c r="AI57" s="48" t="e">
        <f t="shared" ref="AI57:AI59" si="7">ROUND(AG57/AF57,8)</f>
        <v>#DIV/0!</v>
      </c>
      <c r="AJ57" s="22"/>
      <c r="AK57" s="33"/>
      <c r="AL57" s="33" t="e">
        <f>AK57-(AM57*AJ57)</f>
        <v>#DIV/0!</v>
      </c>
      <c r="AM57" s="48" t="e">
        <f t="shared" ref="AM57:AM59" si="8">ROUND(AK57/AJ57,8)</f>
        <v>#DIV/0!</v>
      </c>
      <c r="AN57" s="22"/>
      <c r="AO57" s="33"/>
      <c r="AP57" s="33" t="e">
        <f>AO57-(AQ57*AN57)</f>
        <v>#DIV/0!</v>
      </c>
      <c r="AQ57" s="48" t="e">
        <f t="shared" ref="AQ57:AQ59" si="9">ROUND(AO57/AN57,8)</f>
        <v>#DIV/0!</v>
      </c>
      <c r="AR57" s="22"/>
      <c r="AS57" s="81"/>
      <c r="AT57" s="33" t="e">
        <f>AS57-(AU57*AR57)</f>
        <v>#DIV/0!</v>
      </c>
      <c r="AU57" s="48" t="e">
        <f>ROUND(AS57/AR57,8)</f>
        <v>#DIV/0!</v>
      </c>
      <c r="AV57" s="22"/>
      <c r="AW57" s="81"/>
      <c r="AX57" s="33" t="e">
        <f>AW57-(AY57*AV57)</f>
        <v>#DIV/0!</v>
      </c>
      <c r="AY57" s="48" t="e">
        <f>ROUND(AW57/AV57,8)</f>
        <v>#DIV/0!</v>
      </c>
      <c r="AZ57" s="53"/>
      <c r="BA57" s="60"/>
      <c r="BF57" s="105"/>
      <c r="BH57" s="124">
        <v>24</v>
      </c>
    </row>
    <row r="58" spans="1:60" x14ac:dyDescent="0.55000000000000004">
      <c r="A58" s="79">
        <v>2</v>
      </c>
      <c r="B58" s="80" t="s">
        <v>69</v>
      </c>
      <c r="C58" s="85" t="s">
        <v>66</v>
      </c>
      <c r="D58" s="22">
        <v>2411</v>
      </c>
      <c r="E58" s="33">
        <v>10668.14</v>
      </c>
      <c r="F58" s="33">
        <f t="shared" ref="F58:F59" si="10">E58-(G58*D58)</f>
        <v>8.9999957708641887E-7</v>
      </c>
      <c r="G58" s="48">
        <f t="shared" si="0"/>
        <v>4.4247781000000002</v>
      </c>
      <c r="H58" s="22">
        <v>3174</v>
      </c>
      <c r="I58" s="33">
        <v>13938.5</v>
      </c>
      <c r="J58" s="33">
        <f t="shared" ref="J58:J59" si="11">I58-(K58*H58)</f>
        <v>-7.1199992817128077E-6</v>
      </c>
      <c r="K58" s="48">
        <f t="shared" si="1"/>
        <v>4.3914618799999996</v>
      </c>
      <c r="L58" s="22">
        <v>3470</v>
      </c>
      <c r="M58" s="33">
        <v>15207.21</v>
      </c>
      <c r="N58" s="33">
        <f t="shared" ref="N58:N59" si="12">M58-(O58*L58)</f>
        <v>-6.9000016083009541E-6</v>
      </c>
      <c r="O58" s="48">
        <f t="shared" si="2"/>
        <v>4.3824812700000004</v>
      </c>
      <c r="P58" s="22"/>
      <c r="Q58" s="33"/>
      <c r="R58" s="33" t="e">
        <f t="shared" ref="R58:R59" si="13">Q58-(S58*P58)</f>
        <v>#DIV/0!</v>
      </c>
      <c r="S58" s="48" t="e">
        <f t="shared" si="3"/>
        <v>#DIV/0!</v>
      </c>
      <c r="T58" s="22"/>
      <c r="U58" s="33"/>
      <c r="V58" s="33" t="e">
        <f t="shared" ref="V58:V59" si="14">U58-(W58*T58)</f>
        <v>#DIV/0!</v>
      </c>
      <c r="W58" s="48" t="e">
        <f t="shared" si="4"/>
        <v>#DIV/0!</v>
      </c>
      <c r="X58" s="22"/>
      <c r="Y58" s="33"/>
      <c r="Z58" s="33" t="e">
        <f t="shared" ref="Z58:Z59" si="15">Y58-(AA58*X58)</f>
        <v>#DIV/0!</v>
      </c>
      <c r="AA58" s="48" t="e">
        <f t="shared" si="5"/>
        <v>#DIV/0!</v>
      </c>
      <c r="AB58" s="22"/>
      <c r="AC58" s="33"/>
      <c r="AD58" s="33" t="e">
        <f t="shared" ref="AD58:AD59" si="16">AC58-(AE58*AB58)</f>
        <v>#DIV/0!</v>
      </c>
      <c r="AE58" s="48" t="e">
        <f t="shared" si="6"/>
        <v>#DIV/0!</v>
      </c>
      <c r="AF58" s="22"/>
      <c r="AG58" s="33"/>
      <c r="AH58" s="33" t="e">
        <f t="shared" ref="AH58:AH59" si="17">AG58-(AI58*AF58)</f>
        <v>#DIV/0!</v>
      </c>
      <c r="AI58" s="48" t="e">
        <f t="shared" si="7"/>
        <v>#DIV/0!</v>
      </c>
      <c r="AJ58" s="22"/>
      <c r="AK58" s="33"/>
      <c r="AL58" s="33" t="e">
        <f t="shared" ref="AL58:AL59" si="18">AK58-(AM58*AJ58)</f>
        <v>#DIV/0!</v>
      </c>
      <c r="AM58" s="48" t="e">
        <f t="shared" si="8"/>
        <v>#DIV/0!</v>
      </c>
      <c r="AN58" s="22"/>
      <c r="AO58" s="33"/>
      <c r="AP58" s="33" t="e">
        <f t="shared" ref="AP58:AP59" si="19">AO58-(AQ58*AN58)</f>
        <v>#DIV/0!</v>
      </c>
      <c r="AQ58" s="48" t="e">
        <f t="shared" si="9"/>
        <v>#DIV/0!</v>
      </c>
      <c r="AR58" s="22"/>
      <c r="AS58" s="81"/>
      <c r="AT58" s="33" t="e">
        <f t="shared" ref="AT58:AT59" si="20">AS58-(AU58*AR58)</f>
        <v>#DIV/0!</v>
      </c>
      <c r="AU58" s="48" t="e">
        <f t="shared" ref="AU58:AU59" si="21">ROUND(AS58/AR58,8)</f>
        <v>#DIV/0!</v>
      </c>
      <c r="AV58" s="22"/>
      <c r="AW58" s="81"/>
      <c r="AX58" s="33" t="e">
        <f t="shared" ref="AX58:AX59" si="22">AW58-(AY58*AV58)</f>
        <v>#DIV/0!</v>
      </c>
      <c r="AY58" s="48" t="e">
        <f t="shared" ref="AY58:AY59" si="23">ROUND(AW58/AV58,8)</f>
        <v>#DIV/0!</v>
      </c>
      <c r="AZ58" s="53"/>
      <c r="BA58" s="60"/>
      <c r="BF58" s="105"/>
      <c r="BH58" s="124">
        <v>25</v>
      </c>
    </row>
    <row r="59" spans="1:60" x14ac:dyDescent="0.55000000000000004">
      <c r="A59" s="79">
        <v>3</v>
      </c>
      <c r="B59" s="80" t="s">
        <v>71</v>
      </c>
      <c r="C59" s="106" t="s">
        <v>68</v>
      </c>
      <c r="D59" s="22">
        <v>25.7</v>
      </c>
      <c r="E59" s="33">
        <v>444.25</v>
      </c>
      <c r="F59" s="33">
        <f t="shared" si="10"/>
        <v>-5.3999997362552676E-8</v>
      </c>
      <c r="G59" s="48">
        <f t="shared" si="0"/>
        <v>17.285992220000001</v>
      </c>
      <c r="H59" s="22">
        <v>35.200000000000003</v>
      </c>
      <c r="I59" s="33">
        <v>484.97</v>
      </c>
      <c r="J59" s="33">
        <f t="shared" si="11"/>
        <v>-6.4000005295383744E-8</v>
      </c>
      <c r="K59" s="48">
        <f t="shared" si="1"/>
        <v>13.777556819999999</v>
      </c>
      <c r="L59" s="22">
        <v>37.6</v>
      </c>
      <c r="M59" s="33">
        <v>495.25</v>
      </c>
      <c r="N59" s="33">
        <f t="shared" si="12"/>
        <v>1.1999998150713509E-7</v>
      </c>
      <c r="O59" s="48">
        <f t="shared" si="2"/>
        <v>13.17154255</v>
      </c>
      <c r="P59" s="22"/>
      <c r="Q59" s="33"/>
      <c r="R59" s="33" t="e">
        <f t="shared" si="13"/>
        <v>#DIV/0!</v>
      </c>
      <c r="S59" s="48" t="e">
        <f t="shared" si="3"/>
        <v>#DIV/0!</v>
      </c>
      <c r="T59" s="22"/>
      <c r="U59" s="33"/>
      <c r="V59" s="33" t="e">
        <f t="shared" si="14"/>
        <v>#DIV/0!</v>
      </c>
      <c r="W59" s="48" t="e">
        <f t="shared" si="4"/>
        <v>#DIV/0!</v>
      </c>
      <c r="X59" s="22"/>
      <c r="Y59" s="33"/>
      <c r="Z59" s="33" t="e">
        <f t="shared" si="15"/>
        <v>#DIV/0!</v>
      </c>
      <c r="AA59" s="48" t="e">
        <f t="shared" si="5"/>
        <v>#DIV/0!</v>
      </c>
      <c r="AB59" s="22"/>
      <c r="AC59" s="33"/>
      <c r="AD59" s="33" t="e">
        <f t="shared" si="16"/>
        <v>#DIV/0!</v>
      </c>
      <c r="AE59" s="48" t="e">
        <f t="shared" si="6"/>
        <v>#DIV/0!</v>
      </c>
      <c r="AF59" s="22"/>
      <c r="AG59" s="33"/>
      <c r="AH59" s="33" t="e">
        <f t="shared" si="17"/>
        <v>#DIV/0!</v>
      </c>
      <c r="AI59" s="48" t="e">
        <f t="shared" si="7"/>
        <v>#DIV/0!</v>
      </c>
      <c r="AJ59" s="22"/>
      <c r="AK59" s="33"/>
      <c r="AL59" s="33" t="e">
        <f t="shared" si="18"/>
        <v>#DIV/0!</v>
      </c>
      <c r="AM59" s="48" t="e">
        <f t="shared" si="8"/>
        <v>#DIV/0!</v>
      </c>
      <c r="AN59" s="22"/>
      <c r="AO59" s="33"/>
      <c r="AP59" s="33" t="e">
        <f t="shared" si="19"/>
        <v>#DIV/0!</v>
      </c>
      <c r="AQ59" s="48" t="e">
        <f t="shared" si="9"/>
        <v>#DIV/0!</v>
      </c>
      <c r="AR59" s="22"/>
      <c r="AS59" s="81"/>
      <c r="AT59" s="33" t="e">
        <f t="shared" si="20"/>
        <v>#DIV/0!</v>
      </c>
      <c r="AU59" s="48" t="e">
        <f t="shared" si="21"/>
        <v>#DIV/0!</v>
      </c>
      <c r="AV59" s="22"/>
      <c r="AW59" s="81"/>
      <c r="AX59" s="33" t="e">
        <f t="shared" si="22"/>
        <v>#DIV/0!</v>
      </c>
      <c r="AY59" s="48" t="e">
        <f t="shared" si="23"/>
        <v>#DIV/0!</v>
      </c>
      <c r="AZ59" s="53"/>
      <c r="BA59" s="60"/>
      <c r="BF59" s="105"/>
      <c r="BH59" s="124">
        <v>26</v>
      </c>
    </row>
    <row r="60" spans="1:60" x14ac:dyDescent="0.55000000000000004">
      <c r="A60" s="24" t="s">
        <v>5</v>
      </c>
      <c r="B60" s="25"/>
      <c r="C60" s="94"/>
      <c r="D60" s="30">
        <f>SUM(D57:D59)</f>
        <v>2503.6999999999998</v>
      </c>
      <c r="E60" s="30">
        <f>SUM(E57:E59)</f>
        <v>11733.66</v>
      </c>
      <c r="F60" s="40"/>
      <c r="G60" s="49" t="s">
        <v>41</v>
      </c>
      <c r="H60" s="30">
        <f>SUM(H57:H59)</f>
        <v>3572.2</v>
      </c>
      <c r="I60" s="30">
        <f>SUM(I57:I59)</f>
        <v>16313.449999999999</v>
      </c>
      <c r="J60" s="40"/>
      <c r="K60" s="49" t="s">
        <v>41</v>
      </c>
      <c r="L60" s="30">
        <f>SUM(L57:L59)</f>
        <v>4102.6000000000004</v>
      </c>
      <c r="M60" s="30">
        <f>SUM(M57:M59)</f>
        <v>18586.849999999999</v>
      </c>
      <c r="N60" s="40"/>
      <c r="O60" s="49" t="s">
        <v>41</v>
      </c>
      <c r="P60" s="30">
        <f>SUM(P57:P59)</f>
        <v>0</v>
      </c>
      <c r="Q60" s="30">
        <f>SUM(Q57:Q59)</f>
        <v>0</v>
      </c>
      <c r="R60" s="40"/>
      <c r="S60" s="49" t="s">
        <v>41</v>
      </c>
      <c r="T60" s="30">
        <f>SUM(T57:T59)</f>
        <v>0</v>
      </c>
      <c r="U60" s="30">
        <f>SUM(U57:U59)</f>
        <v>0</v>
      </c>
      <c r="V60" s="40"/>
      <c r="W60" s="49" t="s">
        <v>41</v>
      </c>
      <c r="X60" s="30">
        <f>SUM(X57:X59)</f>
        <v>0</v>
      </c>
      <c r="Y60" s="30">
        <f>SUM(Y57:Y59)</f>
        <v>0</v>
      </c>
      <c r="Z60" s="40"/>
      <c r="AA60" s="49" t="s">
        <v>41</v>
      </c>
      <c r="AB60" s="30">
        <f>SUM(AB57:AB59)</f>
        <v>0</v>
      </c>
      <c r="AC60" s="30">
        <f>SUM(AC57:AC59)</f>
        <v>0</v>
      </c>
      <c r="AD60" s="40"/>
      <c r="AE60" s="49" t="s">
        <v>41</v>
      </c>
      <c r="AF60" s="30">
        <f>SUM(AF57:AF59)</f>
        <v>0</v>
      </c>
      <c r="AG60" s="30">
        <f>SUM(AG57:AG59)</f>
        <v>0</v>
      </c>
      <c r="AH60" s="40"/>
      <c r="AI60" s="49" t="s">
        <v>41</v>
      </c>
      <c r="AJ60" s="30">
        <f>SUM(AJ57:AJ59)</f>
        <v>0</v>
      </c>
      <c r="AK60" s="30">
        <f>SUM(AK57:AK59)</f>
        <v>0</v>
      </c>
      <c r="AL60" s="40"/>
      <c r="AM60" s="49" t="s">
        <v>41</v>
      </c>
      <c r="AN60" s="30">
        <f>SUM(AN57:AN59)</f>
        <v>0</v>
      </c>
      <c r="AO60" s="30">
        <f>SUM(AO57:AO59)</f>
        <v>0</v>
      </c>
      <c r="AP60" s="40"/>
      <c r="AQ60" s="49" t="s">
        <v>41</v>
      </c>
      <c r="AR60" s="30">
        <f>SUM(AR53:AR59)</f>
        <v>0</v>
      </c>
      <c r="AS60" s="31">
        <f>SUM(AS53:AS59)</f>
        <v>0</v>
      </c>
      <c r="AT60" s="40"/>
      <c r="AU60" s="49" t="s">
        <v>41</v>
      </c>
      <c r="AV60" s="30">
        <f>SUM(AV53:AV59)</f>
        <v>0</v>
      </c>
      <c r="AW60" s="31">
        <f>SUM(AW53:AW59)</f>
        <v>0</v>
      </c>
      <c r="AX60" s="40"/>
      <c r="AY60" s="49" t="s">
        <v>41</v>
      </c>
      <c r="AZ60" s="32">
        <f>AV60+AR60+AN60+AJ60+AF60+AB60+X60+AB60+P60+L60+H60+D60</f>
        <v>10178.5</v>
      </c>
      <c r="BA60" s="31">
        <f>AW60+AS60+AO60+AK60+AG60+AC60+Y60+U60+Q60+M60+I60+E60</f>
        <v>46633.959999999992</v>
      </c>
      <c r="BB60" s="54">
        <f>AJ60+AF60+AB60+X60+AB60+P60+L60+H60+D60</f>
        <v>10178.5</v>
      </c>
      <c r="BC60" s="55">
        <f>AK60+AG60+AC60+Y60+U60+Q60+M60+I60+E60</f>
        <v>46633.959999999992</v>
      </c>
      <c r="BD60" s="54">
        <f>AV60+AR60+AN60</f>
        <v>0</v>
      </c>
      <c r="BE60" s="59">
        <f>AW60+AS60+AO60</f>
        <v>0</v>
      </c>
      <c r="BF60" s="123">
        <f>(BD60+BB60)-AZ60</f>
        <v>0</v>
      </c>
      <c r="BG60" s="66">
        <f>(BE60+BC60)-BA60</f>
        <v>0</v>
      </c>
    </row>
  </sheetData>
  <autoFilter ref="A3:M3"/>
  <mergeCells count="1">
    <mergeCell ref="L20:AY20"/>
  </mergeCells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2569-บิลค่าไฟฟ้า</vt:lpstr>
      <vt:lpstr>'2569-บิลค่าไฟฟ้า'!Print_Area</vt:lpstr>
      <vt:lpstr>'2569-บิลค่าไฟฟ้า'!Print_Titles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2026-04-22T06:14:35Z</dcterms:modified>
</cp:coreProperties>
</file>