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2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24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25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26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27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28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29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omments3.xml" ContentType="application/vnd.openxmlformats-officedocument.spreadsheetml.comments+xml"/>
  <Override PartName="/xl/drawings/drawing30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31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32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33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34.xml" ContentType="application/vnd.openxmlformats-officedocument.drawing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35.xml" ContentType="application/vnd.openxmlformats-officedocument.drawing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drawings/drawing36.xml" ContentType="application/vnd.openxmlformats-officedocument.drawing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37.xml" ContentType="application/vnd.openxmlformats-officedocument.drawing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drawings/drawing38.xml" ContentType="application/vnd.openxmlformats-officedocument.drawing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drawings/drawing39.xml" ContentType="application/vnd.openxmlformats-officedocument.drawing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drawings/drawing40.xml" ContentType="application/vnd.openxmlformats-officedocument.drawing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drawings/drawing41.xml" ContentType="application/vnd.openxmlformats-officedocument.drawing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drawings/drawing42.xml" ContentType="application/vnd.openxmlformats-officedocument.drawing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drawings/drawing43.xml" ContentType="application/vnd.openxmlformats-officedocument.drawing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drawings/drawing44.xml" ContentType="application/vnd.openxmlformats-officedocument.drawing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drawings/drawing45.xml" ContentType="application/vnd.openxmlformats-officedocument.drawing+xml"/>
  <Override PartName="/xl/comments5.xml" ContentType="application/vnd.openxmlformats-officedocument.spreadsheetml.comments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0400" windowHeight="7236" tabRatio="778" firstSheet="29" activeTab="32"/>
  </bookViews>
  <sheets>
    <sheet name="2569-อาคาร-หักร้านค้าภายในอาคาร" sheetId="92" r:id="rId1"/>
    <sheet name="2569-คณะ,สำนัก" sheetId="61" r:id="rId2"/>
    <sheet name="กราฟ68-69 แม่โจ้-ชุมพร1 " sheetId="93" r:id="rId3"/>
    <sheet name="กราฟ68-69 แม่โจ้-แพร่1" sheetId="94" r:id="rId4"/>
    <sheet name="กราฟ68-69 ฟาร์มพร้าว1" sheetId="95" r:id="rId5"/>
    <sheet name="กราฟ68-69 ฟาร์มบ้านโปง" sheetId="96" r:id="rId6"/>
    <sheet name="กราฟ68-69โครงการแปรรูปผลิต" sheetId="97" r:id="rId7"/>
    <sheet name="กราฟ68-69 วิทยาลัยพลังงานทดแทน" sheetId="98" r:id="rId8"/>
    <sheet name="กราฟ68-69 สัตวศาสตร์" sheetId="99" r:id="rId9"/>
    <sheet name="กราฟ68-69-คลินิกรักษาสัตว์" sheetId="69" r:id="rId10"/>
    <sheet name="กราฟ68-69 คณะเทคโนโลยีการประมง" sheetId="70" r:id="rId11"/>
    <sheet name="กราฟ68-69 คณะวิศกรรมศาสตร์" sheetId="71" r:id="rId12"/>
    <sheet name="กราฟ68-69 ศูนย์อาคารที่พัก" sheetId="72" r:id="rId13"/>
    <sheet name="กราฟ68-69 ศูนย์วิจัยพลังงาน" sheetId="73" r:id="rId14"/>
    <sheet name="กราฟ68-69 สำนักวิจัยและส่งเสริม" sheetId="74" r:id="rId15"/>
    <sheet name="กราฟ68-69 คณะผลิตกรรมการเกษตร" sheetId="75" r:id="rId16"/>
    <sheet name="กราฟ68-69 คณะสถาปัตยกรรมศาสตร์" sheetId="76" r:id="rId17"/>
    <sheet name="กราฟ68-69 คณะเทคโนโลยีการสือสาร" sheetId="77" r:id="rId18"/>
    <sheet name="กราฟ68-69 คณะเศรษศาสตร์" sheetId="78" r:id="rId19"/>
    <sheet name="กราฟ68-69 คณะวิทยาศาสตร์" sheetId="79" r:id="rId20"/>
    <sheet name="กราฟ68-69 ศูนย์กล้วยไม้" sheetId="80" r:id="rId21"/>
    <sheet name="กราฟ68-69 วิทยาลัยบริหารศาสตร์" sheetId="81" r:id="rId22"/>
    <sheet name="กราฟ68-69 คณะบริหารธุรกิจ" sheetId="82" r:id="rId23"/>
    <sheet name="กราฟ68-69 สำนักหอสมุด" sheetId="83" r:id="rId24"/>
    <sheet name="กราฟ68-69 คณะศิลป์ศาสตร์" sheetId="84" r:id="rId25"/>
    <sheet name="กราฟ68-69 คณะพัฒนาการท่องเที่ยว" sheetId="85" r:id="rId26"/>
    <sheet name="กราฟ68-69 หอพักนักศึกษา" sheetId="86" r:id="rId27"/>
    <sheet name="กราฟ68-69 โรงอาหาร" sheetId="87" r:id="rId28"/>
    <sheet name="กราฟ68-69 สระว่ายน้ำ" sheetId="88" r:id="rId29"/>
    <sheet name="กราฟ68-69 สำนักงานมหาวิทยาลัย " sheetId="89" r:id="rId30"/>
    <sheet name="กราฟ68-69 ส่วนกลาง" sheetId="90" r:id="rId31"/>
    <sheet name="2568-คณะ,สำนัก" sheetId="91" r:id="rId32"/>
    <sheet name="2569-บิลค่าไฟฟ้า" sheetId="6" r:id="rId33"/>
    <sheet name="กราฟ68-69 มหาวิทยาลัยแม่โจ้" sheetId="7" r:id="rId34"/>
    <sheet name="กราฟ68-69 คณะสัตวศาสตร์" sheetId="11" r:id="rId35"/>
    <sheet name="กราฟ68-69 พลังงานทดแทน" sheetId="12" r:id="rId36"/>
    <sheet name="กราฟ68-69 โครงการแปรรูป" sheetId="13" r:id="rId37"/>
    <sheet name="กราฟ68-69 โครงการพัฒนา 907 ไร่" sheetId="14" r:id="rId38"/>
    <sheet name="กราฟ68-69  โครงการพัฒนาบ้านโปง" sheetId="15" r:id="rId39"/>
    <sheet name="กราฟ68-69เรือนเพาะพันธุ์กัญชา" sheetId="23" r:id="rId40"/>
    <sheet name="กราฟ68-69 โรงสูบน้ำศรีบุญเรือน" sheetId="16" r:id="rId41"/>
    <sheet name="กราฟ68-69 หมู่ 6 ตำบลป่าไผ่" sheetId="17" r:id="rId42"/>
    <sheet name="กราฟ68-69 ฟาร์มพร้าว" sheetId="18" r:id="rId43"/>
    <sheet name="กราฟ68-69 แม่โจ้-แพร่" sheetId="19" r:id="rId44"/>
    <sheet name="กราฟ68-69 ศูนย์ประสานงาน แพร่" sheetId="20" r:id="rId45"/>
    <sheet name="กราฟ68-69 แม่โจ้ - ชุมพร (1)" sheetId="21" r:id="rId46"/>
    <sheet name="กราฟ68-69 แม่โจ้ - ชุมพร (2)" sheetId="22" r:id="rId47"/>
    <sheet name="2568-บิลค่าไฟฟ้า" sheetId="57" r:id="rId48"/>
  </sheets>
  <externalReferences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_1vg" localSheetId="31">#REF!</definedName>
    <definedName name="_1vg" localSheetId="47">#REF!</definedName>
    <definedName name="_1vg" localSheetId="1">#REF!</definedName>
    <definedName name="_1vg" localSheetId="32">#REF!</definedName>
    <definedName name="_1vg" localSheetId="0">#REF!</definedName>
    <definedName name="_1vg" localSheetId="38">#REF!</definedName>
    <definedName name="_1vg" localSheetId="10">#REF!</definedName>
    <definedName name="_1vg" localSheetId="17">#REF!</definedName>
    <definedName name="_1vg" localSheetId="22">#REF!</definedName>
    <definedName name="_1vg" localSheetId="15">#REF!</definedName>
    <definedName name="_1vg" localSheetId="25">#REF!</definedName>
    <definedName name="_1vg" localSheetId="19">#REF!</definedName>
    <definedName name="_1vg" localSheetId="11">#REF!</definedName>
    <definedName name="_1vg" localSheetId="24">#REF!</definedName>
    <definedName name="_1vg" localSheetId="18">#REF!</definedName>
    <definedName name="_1vg" localSheetId="16">#REF!</definedName>
    <definedName name="_1vg" localSheetId="34">#REF!</definedName>
    <definedName name="_1vg" localSheetId="36">#REF!</definedName>
    <definedName name="_1vg" localSheetId="37">#REF!</definedName>
    <definedName name="_1vg" localSheetId="35">#REF!</definedName>
    <definedName name="_1vg" localSheetId="5">#REF!</definedName>
    <definedName name="_1vg" localSheetId="42">#REF!</definedName>
    <definedName name="_1vg" localSheetId="4">#REF!</definedName>
    <definedName name="_1vg" localSheetId="45">#REF!</definedName>
    <definedName name="_1vg" localSheetId="46">#REF!</definedName>
    <definedName name="_1vg" localSheetId="2">#REF!</definedName>
    <definedName name="_1vg" localSheetId="43">#REF!</definedName>
    <definedName name="_1vg" localSheetId="3">#REF!</definedName>
    <definedName name="_1vg" localSheetId="40">#REF!</definedName>
    <definedName name="_1vg" localSheetId="27">#REF!</definedName>
    <definedName name="_1vg" localSheetId="21">#REF!</definedName>
    <definedName name="_1vg" localSheetId="7">#REF!</definedName>
    <definedName name="_1vg" localSheetId="20">#REF!</definedName>
    <definedName name="_1vg" localSheetId="44">#REF!</definedName>
    <definedName name="_1vg" localSheetId="13">#REF!</definedName>
    <definedName name="_1vg" localSheetId="12">#REF!</definedName>
    <definedName name="_1vg" localSheetId="28">#REF!</definedName>
    <definedName name="_1vg" localSheetId="30">#REF!</definedName>
    <definedName name="_1vg" localSheetId="8">#REF!</definedName>
    <definedName name="_1vg" localSheetId="29">#REF!</definedName>
    <definedName name="_1vg" localSheetId="14">#REF!</definedName>
    <definedName name="_1vg" localSheetId="23">#REF!</definedName>
    <definedName name="_1vg" localSheetId="41">#REF!</definedName>
    <definedName name="_1vg" localSheetId="26">#REF!</definedName>
    <definedName name="_1vg" localSheetId="9">#REF!</definedName>
    <definedName name="_1vg" localSheetId="6">#REF!</definedName>
    <definedName name="_1vg" localSheetId="39">#REF!</definedName>
    <definedName name="_1vg">#REF!</definedName>
    <definedName name="_xlnm._FilterDatabase" localSheetId="31" hidden="1">'2568-คณะ,สำนัก'!$A$3:$H$27</definedName>
    <definedName name="_xlnm._FilterDatabase" localSheetId="47" hidden="1">'2568-บิลค่าไฟฟ้า'!$A$3:$M$3</definedName>
    <definedName name="_xlnm._FilterDatabase" localSheetId="1" hidden="1">'2569-คณะ,สำนัก'!$A$3:$H$27</definedName>
    <definedName name="_xlnm._FilterDatabase" localSheetId="32" hidden="1">'2569-บิลค่าไฟฟ้า'!$A$3:$M$3</definedName>
    <definedName name="_xlnm._FilterDatabase" localSheetId="0" hidden="1">'2569-อาคาร-หักร้านค้าภายในอาคาร'!$A$3:$AD$3</definedName>
    <definedName name="_Flu40">50</definedName>
    <definedName name="_sss2" localSheetId="31">[1]DATA!#REF!</definedName>
    <definedName name="_sss2" localSheetId="47">[1]DATA!#REF!</definedName>
    <definedName name="_sss2" localSheetId="1">[1]DATA!#REF!</definedName>
    <definedName name="_sss2" localSheetId="32">[1]DATA!#REF!</definedName>
    <definedName name="_sss2" localSheetId="0">[1]DATA!#REF!</definedName>
    <definedName name="_sss2" localSheetId="38">[1]DATA!#REF!</definedName>
    <definedName name="_sss2" localSheetId="10">[1]DATA!#REF!</definedName>
    <definedName name="_sss2" localSheetId="17">[1]DATA!#REF!</definedName>
    <definedName name="_sss2" localSheetId="22">[1]DATA!#REF!</definedName>
    <definedName name="_sss2" localSheetId="15">[1]DATA!#REF!</definedName>
    <definedName name="_sss2" localSheetId="25">[1]DATA!#REF!</definedName>
    <definedName name="_sss2" localSheetId="19">[1]DATA!#REF!</definedName>
    <definedName name="_sss2" localSheetId="11">[1]DATA!#REF!</definedName>
    <definedName name="_sss2" localSheetId="24">[1]DATA!#REF!</definedName>
    <definedName name="_sss2" localSheetId="18">[1]DATA!#REF!</definedName>
    <definedName name="_sss2" localSheetId="16">[1]DATA!#REF!</definedName>
    <definedName name="_sss2" localSheetId="34">[1]DATA!#REF!</definedName>
    <definedName name="_sss2" localSheetId="36">[1]DATA!#REF!</definedName>
    <definedName name="_sss2" localSheetId="37">[1]DATA!#REF!</definedName>
    <definedName name="_sss2" localSheetId="35">[1]DATA!#REF!</definedName>
    <definedName name="_sss2" localSheetId="5">[1]DATA!#REF!</definedName>
    <definedName name="_sss2" localSheetId="42">[1]DATA!#REF!</definedName>
    <definedName name="_sss2" localSheetId="4">[1]DATA!#REF!</definedName>
    <definedName name="_sss2" localSheetId="45">[1]DATA!#REF!</definedName>
    <definedName name="_sss2" localSheetId="46">[1]DATA!#REF!</definedName>
    <definedName name="_sss2" localSheetId="2">[1]DATA!#REF!</definedName>
    <definedName name="_sss2" localSheetId="43">[1]DATA!#REF!</definedName>
    <definedName name="_sss2" localSheetId="3">[1]DATA!#REF!</definedName>
    <definedName name="_sss2" localSheetId="40">[1]DATA!#REF!</definedName>
    <definedName name="_sss2" localSheetId="27">[1]DATA!#REF!</definedName>
    <definedName name="_sss2" localSheetId="21">[1]DATA!#REF!</definedName>
    <definedName name="_sss2" localSheetId="7">[1]DATA!#REF!</definedName>
    <definedName name="_sss2" localSheetId="20">[1]DATA!#REF!</definedName>
    <definedName name="_sss2" localSheetId="44">[1]DATA!#REF!</definedName>
    <definedName name="_sss2" localSheetId="13">[1]DATA!#REF!</definedName>
    <definedName name="_sss2" localSheetId="12">[1]DATA!#REF!</definedName>
    <definedName name="_sss2" localSheetId="28">[1]DATA!#REF!</definedName>
    <definedName name="_sss2" localSheetId="30">[1]DATA!#REF!</definedName>
    <definedName name="_sss2" localSheetId="8">[1]DATA!#REF!</definedName>
    <definedName name="_sss2" localSheetId="29">[1]DATA!#REF!</definedName>
    <definedName name="_sss2" localSheetId="14">[1]DATA!#REF!</definedName>
    <definedName name="_sss2" localSheetId="23">[1]DATA!#REF!</definedName>
    <definedName name="_sss2" localSheetId="41">[1]DATA!#REF!</definedName>
    <definedName name="_sss2" localSheetId="26">[1]DATA!#REF!</definedName>
    <definedName name="_sss2" localSheetId="9">[1]DATA!#REF!</definedName>
    <definedName name="_sss2" localSheetId="6">[1]DATA!#REF!</definedName>
    <definedName name="_sss2" localSheetId="39">[1]DATA!#REF!</definedName>
    <definedName name="_sss2">[1]DATA!#REF!</definedName>
    <definedName name="_sss4" localSheetId="31">[1]RE_DATA!#REF!</definedName>
    <definedName name="_sss4" localSheetId="47">[1]RE_DATA!#REF!</definedName>
    <definedName name="_sss4" localSheetId="1">[1]RE_DATA!#REF!</definedName>
    <definedName name="_sss4" localSheetId="32">[1]RE_DATA!#REF!</definedName>
    <definedName name="_sss4" localSheetId="0">[1]RE_DATA!#REF!</definedName>
    <definedName name="_sss4" localSheetId="38">[1]RE_DATA!#REF!</definedName>
    <definedName name="_sss4" localSheetId="10">[1]RE_DATA!#REF!</definedName>
    <definedName name="_sss4" localSheetId="17">[1]RE_DATA!#REF!</definedName>
    <definedName name="_sss4" localSheetId="22">[1]RE_DATA!#REF!</definedName>
    <definedName name="_sss4" localSheetId="15">[1]RE_DATA!#REF!</definedName>
    <definedName name="_sss4" localSheetId="25">[1]RE_DATA!#REF!</definedName>
    <definedName name="_sss4" localSheetId="19">[1]RE_DATA!#REF!</definedName>
    <definedName name="_sss4" localSheetId="11">[1]RE_DATA!#REF!</definedName>
    <definedName name="_sss4" localSheetId="24">[1]RE_DATA!#REF!</definedName>
    <definedName name="_sss4" localSheetId="18">[1]RE_DATA!#REF!</definedName>
    <definedName name="_sss4" localSheetId="16">[1]RE_DATA!#REF!</definedName>
    <definedName name="_sss4" localSheetId="34">[1]RE_DATA!#REF!</definedName>
    <definedName name="_sss4" localSheetId="36">[1]RE_DATA!#REF!</definedName>
    <definedName name="_sss4" localSheetId="37">[1]RE_DATA!#REF!</definedName>
    <definedName name="_sss4" localSheetId="35">[1]RE_DATA!#REF!</definedName>
    <definedName name="_sss4" localSheetId="5">[1]RE_DATA!#REF!</definedName>
    <definedName name="_sss4" localSheetId="42">[1]RE_DATA!#REF!</definedName>
    <definedName name="_sss4" localSheetId="4">[1]RE_DATA!#REF!</definedName>
    <definedName name="_sss4" localSheetId="45">[1]RE_DATA!#REF!</definedName>
    <definedName name="_sss4" localSheetId="46">[1]RE_DATA!#REF!</definedName>
    <definedName name="_sss4" localSheetId="2">[1]RE_DATA!#REF!</definedName>
    <definedName name="_sss4" localSheetId="43">[1]RE_DATA!#REF!</definedName>
    <definedName name="_sss4" localSheetId="3">[1]RE_DATA!#REF!</definedName>
    <definedName name="_sss4" localSheetId="40">[1]RE_DATA!#REF!</definedName>
    <definedName name="_sss4" localSheetId="27">[1]RE_DATA!#REF!</definedName>
    <definedName name="_sss4" localSheetId="21">[1]RE_DATA!#REF!</definedName>
    <definedName name="_sss4" localSheetId="7">[1]RE_DATA!#REF!</definedName>
    <definedName name="_sss4" localSheetId="20">[1]RE_DATA!#REF!</definedName>
    <definedName name="_sss4" localSheetId="44">[1]RE_DATA!#REF!</definedName>
    <definedName name="_sss4" localSheetId="13">[1]RE_DATA!#REF!</definedName>
    <definedName name="_sss4" localSheetId="12">[1]RE_DATA!#REF!</definedName>
    <definedName name="_sss4" localSheetId="28">[1]RE_DATA!#REF!</definedName>
    <definedName name="_sss4" localSheetId="30">[1]RE_DATA!#REF!</definedName>
    <definedName name="_sss4" localSheetId="8">[1]RE_DATA!#REF!</definedName>
    <definedName name="_sss4" localSheetId="29">[1]RE_DATA!#REF!</definedName>
    <definedName name="_sss4" localSheetId="14">[1]RE_DATA!#REF!</definedName>
    <definedName name="_sss4" localSheetId="23">[1]RE_DATA!#REF!</definedName>
    <definedName name="_sss4" localSheetId="41">[1]RE_DATA!#REF!</definedName>
    <definedName name="_sss4" localSheetId="26">[1]RE_DATA!#REF!</definedName>
    <definedName name="_sss4" localSheetId="9">[1]RE_DATA!#REF!</definedName>
    <definedName name="_sss4" localSheetId="6">[1]RE_DATA!#REF!</definedName>
    <definedName name="_sss4" localSheetId="39">[1]RE_DATA!#REF!</definedName>
    <definedName name="_sss4">[1]RE_DATA!#REF!</definedName>
    <definedName name="af_flu" localSheetId="31">#REF!</definedName>
    <definedName name="af_flu" localSheetId="47">#REF!</definedName>
    <definedName name="af_flu" localSheetId="1">#REF!</definedName>
    <definedName name="af_flu" localSheetId="32">#REF!</definedName>
    <definedName name="af_flu" localSheetId="0">#REF!</definedName>
    <definedName name="af_flu" localSheetId="38">#REF!</definedName>
    <definedName name="af_flu" localSheetId="10">#REF!</definedName>
    <definedName name="af_flu" localSheetId="17">#REF!</definedName>
    <definedName name="af_flu" localSheetId="22">#REF!</definedName>
    <definedName name="af_flu" localSheetId="15">#REF!</definedName>
    <definedName name="af_flu" localSheetId="25">#REF!</definedName>
    <definedName name="af_flu" localSheetId="19">#REF!</definedName>
    <definedName name="af_flu" localSheetId="11">#REF!</definedName>
    <definedName name="af_flu" localSheetId="24">#REF!</definedName>
    <definedName name="af_flu" localSheetId="18">#REF!</definedName>
    <definedName name="af_flu" localSheetId="16">#REF!</definedName>
    <definedName name="af_flu" localSheetId="34">#REF!</definedName>
    <definedName name="af_flu" localSheetId="36">#REF!</definedName>
    <definedName name="af_flu" localSheetId="37">#REF!</definedName>
    <definedName name="af_flu" localSheetId="35">#REF!</definedName>
    <definedName name="af_flu" localSheetId="5">#REF!</definedName>
    <definedName name="af_flu" localSheetId="42">#REF!</definedName>
    <definedName name="af_flu" localSheetId="4">#REF!</definedName>
    <definedName name="af_flu" localSheetId="45">#REF!</definedName>
    <definedName name="af_flu" localSheetId="46">#REF!</definedName>
    <definedName name="af_flu" localSheetId="2">#REF!</definedName>
    <definedName name="af_flu" localSheetId="43">#REF!</definedName>
    <definedName name="af_flu" localSheetId="3">#REF!</definedName>
    <definedName name="af_flu" localSheetId="40">#REF!</definedName>
    <definedName name="af_flu" localSheetId="27">#REF!</definedName>
    <definedName name="af_flu" localSheetId="21">#REF!</definedName>
    <definedName name="af_flu" localSheetId="7">#REF!</definedName>
    <definedName name="af_flu" localSheetId="20">#REF!</definedName>
    <definedName name="af_flu" localSheetId="44">#REF!</definedName>
    <definedName name="af_flu" localSheetId="13">#REF!</definedName>
    <definedName name="af_flu" localSheetId="12">#REF!</definedName>
    <definedName name="af_flu" localSheetId="28">#REF!</definedName>
    <definedName name="af_flu" localSheetId="30">#REF!</definedName>
    <definedName name="af_flu" localSheetId="8">#REF!</definedName>
    <definedName name="af_flu" localSheetId="29">#REF!</definedName>
    <definedName name="af_flu" localSheetId="14">#REF!</definedName>
    <definedName name="af_flu" localSheetId="23">#REF!</definedName>
    <definedName name="af_flu" localSheetId="41">#REF!</definedName>
    <definedName name="af_flu" localSheetId="26">#REF!</definedName>
    <definedName name="af_flu" localSheetId="9">#REF!</definedName>
    <definedName name="af_flu" localSheetId="6">#REF!</definedName>
    <definedName name="af_flu" localSheetId="39">#REF!</definedName>
    <definedName name="af_flu">#REF!</definedName>
    <definedName name="Baht" localSheetId="31">#REF!</definedName>
    <definedName name="Baht" localSheetId="47">#REF!</definedName>
    <definedName name="Baht" localSheetId="1">#REF!</definedName>
    <definedName name="Baht" localSheetId="32">#REF!</definedName>
    <definedName name="Baht" localSheetId="0">#REF!</definedName>
    <definedName name="Baht" localSheetId="38">#REF!</definedName>
    <definedName name="Baht" localSheetId="10">#REF!</definedName>
    <definedName name="Baht" localSheetId="17">#REF!</definedName>
    <definedName name="Baht" localSheetId="22">#REF!</definedName>
    <definedName name="Baht" localSheetId="15">#REF!</definedName>
    <definedName name="Baht" localSheetId="25">#REF!</definedName>
    <definedName name="Baht" localSheetId="19">#REF!</definedName>
    <definedName name="Baht" localSheetId="11">#REF!</definedName>
    <definedName name="Baht" localSheetId="24">#REF!</definedName>
    <definedName name="Baht" localSheetId="18">#REF!</definedName>
    <definedName name="Baht" localSheetId="16">#REF!</definedName>
    <definedName name="Baht" localSheetId="34">#REF!</definedName>
    <definedName name="Baht" localSheetId="36">#REF!</definedName>
    <definedName name="Baht" localSheetId="37">#REF!</definedName>
    <definedName name="Baht" localSheetId="35">#REF!</definedName>
    <definedName name="Baht" localSheetId="5">#REF!</definedName>
    <definedName name="Baht" localSheetId="42">#REF!</definedName>
    <definedName name="Baht" localSheetId="4">#REF!</definedName>
    <definedName name="Baht" localSheetId="45">#REF!</definedName>
    <definedName name="Baht" localSheetId="46">#REF!</definedName>
    <definedName name="Baht" localSheetId="2">#REF!</definedName>
    <definedName name="Baht" localSheetId="43">#REF!</definedName>
    <definedName name="Baht" localSheetId="3">#REF!</definedName>
    <definedName name="Baht" localSheetId="40">#REF!</definedName>
    <definedName name="Baht" localSheetId="27">#REF!</definedName>
    <definedName name="Baht" localSheetId="21">#REF!</definedName>
    <definedName name="Baht" localSheetId="7">#REF!</definedName>
    <definedName name="Baht" localSheetId="20">#REF!</definedName>
    <definedName name="Baht" localSheetId="44">#REF!</definedName>
    <definedName name="Baht" localSheetId="13">#REF!</definedName>
    <definedName name="Baht" localSheetId="12">#REF!</definedName>
    <definedName name="Baht" localSheetId="28">#REF!</definedName>
    <definedName name="Baht" localSheetId="30">#REF!</definedName>
    <definedName name="Baht" localSheetId="8">#REF!</definedName>
    <definedName name="Baht" localSheetId="29">#REF!</definedName>
    <definedName name="Baht" localSheetId="14">#REF!</definedName>
    <definedName name="Baht" localSheetId="23">#REF!</definedName>
    <definedName name="Baht" localSheetId="41">#REF!</definedName>
    <definedName name="Baht" localSheetId="26">#REF!</definedName>
    <definedName name="Baht" localSheetId="9">#REF!</definedName>
    <definedName name="Baht" localSheetId="6">#REF!</definedName>
    <definedName name="Baht" localSheetId="39">#REF!</definedName>
    <definedName name="Baht">#REF!</definedName>
    <definedName name="be_flu" localSheetId="31">#REF!</definedName>
    <definedName name="be_flu" localSheetId="47">#REF!</definedName>
    <definedName name="be_flu" localSheetId="1">#REF!</definedName>
    <definedName name="be_flu" localSheetId="32">#REF!</definedName>
    <definedName name="be_flu" localSheetId="0">#REF!</definedName>
    <definedName name="be_flu" localSheetId="38">#REF!</definedName>
    <definedName name="be_flu" localSheetId="10">#REF!</definedName>
    <definedName name="be_flu" localSheetId="17">#REF!</definedName>
    <definedName name="be_flu" localSheetId="22">#REF!</definedName>
    <definedName name="be_flu" localSheetId="15">#REF!</definedName>
    <definedName name="be_flu" localSheetId="25">#REF!</definedName>
    <definedName name="be_flu" localSheetId="19">#REF!</definedName>
    <definedName name="be_flu" localSheetId="11">#REF!</definedName>
    <definedName name="be_flu" localSheetId="24">#REF!</definedName>
    <definedName name="be_flu" localSheetId="18">#REF!</definedName>
    <definedName name="be_flu" localSheetId="16">#REF!</definedName>
    <definedName name="be_flu" localSheetId="34">#REF!</definedName>
    <definedName name="be_flu" localSheetId="36">#REF!</definedName>
    <definedName name="be_flu" localSheetId="37">#REF!</definedName>
    <definedName name="be_flu" localSheetId="35">#REF!</definedName>
    <definedName name="be_flu" localSheetId="5">#REF!</definedName>
    <definedName name="be_flu" localSheetId="42">#REF!</definedName>
    <definedName name="be_flu" localSheetId="4">#REF!</definedName>
    <definedName name="be_flu" localSheetId="45">#REF!</definedName>
    <definedName name="be_flu" localSheetId="46">#REF!</definedName>
    <definedName name="be_flu" localSheetId="2">#REF!</definedName>
    <definedName name="be_flu" localSheetId="43">#REF!</definedName>
    <definedName name="be_flu" localSheetId="3">#REF!</definedName>
    <definedName name="be_flu" localSheetId="40">#REF!</definedName>
    <definedName name="be_flu" localSheetId="27">#REF!</definedName>
    <definedName name="be_flu" localSheetId="21">#REF!</definedName>
    <definedName name="be_flu" localSheetId="7">#REF!</definedName>
    <definedName name="be_flu" localSheetId="20">#REF!</definedName>
    <definedName name="be_flu" localSheetId="44">#REF!</definedName>
    <definedName name="be_flu" localSheetId="13">#REF!</definedName>
    <definedName name="be_flu" localSheetId="12">#REF!</definedName>
    <definedName name="be_flu" localSheetId="28">#REF!</definedName>
    <definedName name="be_flu" localSheetId="30">#REF!</definedName>
    <definedName name="be_flu" localSheetId="8">#REF!</definedName>
    <definedName name="be_flu" localSheetId="29">#REF!</definedName>
    <definedName name="be_flu" localSheetId="14">#REF!</definedName>
    <definedName name="be_flu" localSheetId="23">#REF!</definedName>
    <definedName name="be_flu" localSheetId="41">#REF!</definedName>
    <definedName name="be_flu" localSheetId="26">#REF!</definedName>
    <definedName name="be_flu" localSheetId="9">#REF!</definedName>
    <definedName name="be_flu" localSheetId="6">#REF!</definedName>
    <definedName name="be_flu" localSheetId="39">#REF!</definedName>
    <definedName name="be_flu">#REF!</definedName>
    <definedName name="c_watt" localSheetId="31">#REF!</definedName>
    <definedName name="c_watt" localSheetId="47">#REF!</definedName>
    <definedName name="c_watt" localSheetId="1">#REF!</definedName>
    <definedName name="c_watt" localSheetId="32">#REF!</definedName>
    <definedName name="c_watt" localSheetId="0">#REF!</definedName>
    <definedName name="c_watt" localSheetId="38">#REF!</definedName>
    <definedName name="c_watt" localSheetId="10">#REF!</definedName>
    <definedName name="c_watt" localSheetId="17">#REF!</definedName>
    <definedName name="c_watt" localSheetId="22">#REF!</definedName>
    <definedName name="c_watt" localSheetId="15">#REF!</definedName>
    <definedName name="c_watt" localSheetId="25">#REF!</definedName>
    <definedName name="c_watt" localSheetId="19">#REF!</definedName>
    <definedName name="c_watt" localSheetId="11">#REF!</definedName>
    <definedName name="c_watt" localSheetId="24">#REF!</definedName>
    <definedName name="c_watt" localSheetId="18">#REF!</definedName>
    <definedName name="c_watt" localSheetId="16">#REF!</definedName>
    <definedName name="c_watt" localSheetId="34">#REF!</definedName>
    <definedName name="c_watt" localSheetId="36">#REF!</definedName>
    <definedName name="c_watt" localSheetId="37">#REF!</definedName>
    <definedName name="c_watt" localSheetId="35">#REF!</definedName>
    <definedName name="c_watt" localSheetId="5">#REF!</definedName>
    <definedName name="c_watt" localSheetId="42">#REF!</definedName>
    <definedName name="c_watt" localSheetId="4">#REF!</definedName>
    <definedName name="c_watt" localSheetId="45">#REF!</definedName>
    <definedName name="c_watt" localSheetId="46">#REF!</definedName>
    <definedName name="c_watt" localSheetId="2">#REF!</definedName>
    <definedName name="c_watt" localSheetId="43">#REF!</definedName>
    <definedName name="c_watt" localSheetId="3">#REF!</definedName>
    <definedName name="c_watt" localSheetId="40">#REF!</definedName>
    <definedName name="c_watt" localSheetId="27">#REF!</definedName>
    <definedName name="c_watt" localSheetId="21">#REF!</definedName>
    <definedName name="c_watt" localSheetId="7">#REF!</definedName>
    <definedName name="c_watt" localSheetId="20">#REF!</definedName>
    <definedName name="c_watt" localSheetId="44">#REF!</definedName>
    <definedName name="c_watt" localSheetId="13">#REF!</definedName>
    <definedName name="c_watt" localSheetId="12">#REF!</definedName>
    <definedName name="c_watt" localSheetId="28">#REF!</definedName>
    <definedName name="c_watt" localSheetId="30">#REF!</definedName>
    <definedName name="c_watt" localSheetId="8">#REF!</definedName>
    <definedName name="c_watt" localSheetId="29">#REF!</definedName>
    <definedName name="c_watt" localSheetId="14">#REF!</definedName>
    <definedName name="c_watt" localSheetId="23">#REF!</definedName>
    <definedName name="c_watt" localSheetId="41">#REF!</definedName>
    <definedName name="c_watt" localSheetId="26">#REF!</definedName>
    <definedName name="c_watt" localSheetId="9">#REF!</definedName>
    <definedName name="c_watt" localSheetId="6">#REF!</definedName>
    <definedName name="c_watt" localSheetId="39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31">[3]!hhind</definedName>
    <definedName name="hhind" localSheetId="47">[3]!hhind</definedName>
    <definedName name="hhind" localSheetId="1">[3]!hhind</definedName>
    <definedName name="hhind" localSheetId="32">[3]!hhind</definedName>
    <definedName name="hhind" localSheetId="38">[3]!hhind</definedName>
    <definedName name="hhind" localSheetId="10">[3]!hhind</definedName>
    <definedName name="hhind" localSheetId="17">[3]!hhind</definedName>
    <definedName name="hhind" localSheetId="22">[3]!hhind</definedName>
    <definedName name="hhind" localSheetId="15">[3]!hhind</definedName>
    <definedName name="hhind" localSheetId="25">[3]!hhind</definedName>
    <definedName name="hhind" localSheetId="19">[3]!hhind</definedName>
    <definedName name="hhind" localSheetId="11">[3]!hhind</definedName>
    <definedName name="hhind" localSheetId="24">[3]!hhind</definedName>
    <definedName name="hhind" localSheetId="18">[3]!hhind</definedName>
    <definedName name="hhind" localSheetId="16">[3]!hhind</definedName>
    <definedName name="hhind" localSheetId="34">[3]!hhind</definedName>
    <definedName name="hhind" localSheetId="36">[3]!hhind</definedName>
    <definedName name="hhind" localSheetId="37">[3]!hhind</definedName>
    <definedName name="hhind" localSheetId="35">[3]!hhind</definedName>
    <definedName name="hhind" localSheetId="5">[3]!hhind</definedName>
    <definedName name="hhind" localSheetId="42">[3]!hhind</definedName>
    <definedName name="hhind" localSheetId="4">[3]!hhind</definedName>
    <definedName name="hhind" localSheetId="45">[3]!hhind</definedName>
    <definedName name="hhind" localSheetId="46">[3]!hhind</definedName>
    <definedName name="hhind" localSheetId="2">[3]!hhind</definedName>
    <definedName name="hhind" localSheetId="43">[3]!hhind</definedName>
    <definedName name="hhind" localSheetId="3">[3]!hhind</definedName>
    <definedName name="hhind" localSheetId="40">[3]!hhind</definedName>
    <definedName name="hhind" localSheetId="27">[3]!hhind</definedName>
    <definedName name="hhind" localSheetId="21">[3]!hhind</definedName>
    <definedName name="hhind" localSheetId="7">[3]!hhind</definedName>
    <definedName name="hhind" localSheetId="20">[3]!hhind</definedName>
    <definedName name="hhind" localSheetId="44">[3]!hhind</definedName>
    <definedName name="hhind" localSheetId="13">[3]!hhind</definedName>
    <definedName name="hhind" localSheetId="12">[3]!hhind</definedName>
    <definedName name="hhind" localSheetId="28">[3]!hhind</definedName>
    <definedName name="hhind" localSheetId="30">[3]!hhind</definedName>
    <definedName name="hhind" localSheetId="8">[3]!hhind</definedName>
    <definedName name="hhind" localSheetId="29">[3]!hhind</definedName>
    <definedName name="hhind" localSheetId="14">[3]!hhind</definedName>
    <definedName name="hhind" localSheetId="23">[3]!hhind</definedName>
    <definedName name="hhind" localSheetId="41">[3]!hhind</definedName>
    <definedName name="hhind" localSheetId="26">[3]!hhind</definedName>
    <definedName name="hhind" localSheetId="9">[3]!hhind</definedName>
    <definedName name="hhind" localSheetId="6">[3]!hhind</definedName>
    <definedName name="hhind" localSheetId="39">[3]!hhind</definedName>
    <definedName name="hhind">[3]!hhind</definedName>
    <definedName name="HideDataBOQ" localSheetId="31">#REF!</definedName>
    <definedName name="HideDataBOQ" localSheetId="47">#REF!</definedName>
    <definedName name="HideDataBOQ" localSheetId="1">#REF!</definedName>
    <definedName name="HideDataBOQ" localSheetId="32">#REF!</definedName>
    <definedName name="HideDataBOQ" localSheetId="0">#REF!</definedName>
    <definedName name="HideDataBOQ" localSheetId="38">#REF!</definedName>
    <definedName name="HideDataBOQ" localSheetId="10">#REF!</definedName>
    <definedName name="HideDataBOQ" localSheetId="17">#REF!</definedName>
    <definedName name="HideDataBOQ" localSheetId="22">#REF!</definedName>
    <definedName name="HideDataBOQ" localSheetId="15">#REF!</definedName>
    <definedName name="HideDataBOQ" localSheetId="25">#REF!</definedName>
    <definedName name="HideDataBOQ" localSheetId="19">#REF!</definedName>
    <definedName name="HideDataBOQ" localSheetId="11">#REF!</definedName>
    <definedName name="HideDataBOQ" localSheetId="24">#REF!</definedName>
    <definedName name="HideDataBOQ" localSheetId="18">#REF!</definedName>
    <definedName name="HideDataBOQ" localSheetId="16">#REF!</definedName>
    <definedName name="HideDataBOQ" localSheetId="34">#REF!</definedName>
    <definedName name="HideDataBOQ" localSheetId="36">#REF!</definedName>
    <definedName name="HideDataBOQ" localSheetId="37">#REF!</definedName>
    <definedName name="HideDataBOQ" localSheetId="35">#REF!</definedName>
    <definedName name="HideDataBOQ" localSheetId="5">#REF!</definedName>
    <definedName name="HideDataBOQ" localSheetId="42">#REF!</definedName>
    <definedName name="HideDataBOQ" localSheetId="4">#REF!</definedName>
    <definedName name="HideDataBOQ" localSheetId="45">#REF!</definedName>
    <definedName name="HideDataBOQ" localSheetId="46">#REF!</definedName>
    <definedName name="HideDataBOQ" localSheetId="2">#REF!</definedName>
    <definedName name="HideDataBOQ" localSheetId="43">#REF!</definedName>
    <definedName name="HideDataBOQ" localSheetId="3">#REF!</definedName>
    <definedName name="HideDataBOQ" localSheetId="40">#REF!</definedName>
    <definedName name="HideDataBOQ" localSheetId="27">#REF!</definedName>
    <definedName name="HideDataBOQ" localSheetId="21">#REF!</definedName>
    <definedName name="HideDataBOQ" localSheetId="7">#REF!</definedName>
    <definedName name="HideDataBOQ" localSheetId="20">#REF!</definedName>
    <definedName name="HideDataBOQ" localSheetId="44">#REF!</definedName>
    <definedName name="HideDataBOQ" localSheetId="13">#REF!</definedName>
    <definedName name="HideDataBOQ" localSheetId="12">#REF!</definedName>
    <definedName name="HideDataBOQ" localSheetId="28">#REF!</definedName>
    <definedName name="HideDataBOQ" localSheetId="30">#REF!</definedName>
    <definedName name="HideDataBOQ" localSheetId="8">#REF!</definedName>
    <definedName name="HideDataBOQ" localSheetId="29">#REF!</definedName>
    <definedName name="HideDataBOQ" localSheetId="14">#REF!</definedName>
    <definedName name="HideDataBOQ" localSheetId="23">#REF!</definedName>
    <definedName name="HideDataBOQ" localSheetId="41">#REF!</definedName>
    <definedName name="HideDataBOQ" localSheetId="26">#REF!</definedName>
    <definedName name="HideDataBOQ" localSheetId="9">#REF!</definedName>
    <definedName name="HideDataBOQ" localSheetId="6">#REF!</definedName>
    <definedName name="HideDataBOQ" localSheetId="39">#REF!</definedName>
    <definedName name="HideDataBOQ">#REF!</definedName>
    <definedName name="High_lf" localSheetId="31">[1]DATA!#REF!</definedName>
    <definedName name="High_lf" localSheetId="47">[1]DATA!#REF!</definedName>
    <definedName name="High_lf" localSheetId="1">[1]DATA!#REF!</definedName>
    <definedName name="High_lf" localSheetId="32">[1]DATA!#REF!</definedName>
    <definedName name="High_lf" localSheetId="0">[1]DATA!#REF!</definedName>
    <definedName name="High_lf" localSheetId="38">[1]DATA!#REF!</definedName>
    <definedName name="High_lf" localSheetId="10">[1]DATA!#REF!</definedName>
    <definedName name="High_lf" localSheetId="17">[1]DATA!#REF!</definedName>
    <definedName name="High_lf" localSheetId="22">[1]DATA!#REF!</definedName>
    <definedName name="High_lf" localSheetId="15">[1]DATA!#REF!</definedName>
    <definedName name="High_lf" localSheetId="25">[1]DATA!#REF!</definedName>
    <definedName name="High_lf" localSheetId="19">[1]DATA!#REF!</definedName>
    <definedName name="High_lf" localSheetId="11">[1]DATA!#REF!</definedName>
    <definedName name="High_lf" localSheetId="24">[1]DATA!#REF!</definedName>
    <definedName name="High_lf" localSheetId="18">[1]DATA!#REF!</definedName>
    <definedName name="High_lf" localSheetId="16">[1]DATA!#REF!</definedName>
    <definedName name="High_lf" localSheetId="34">[1]DATA!#REF!</definedName>
    <definedName name="High_lf" localSheetId="36">[1]DATA!#REF!</definedName>
    <definedName name="High_lf" localSheetId="37">[1]DATA!#REF!</definedName>
    <definedName name="High_lf" localSheetId="35">[1]DATA!#REF!</definedName>
    <definedName name="High_lf" localSheetId="5">[1]DATA!#REF!</definedName>
    <definedName name="High_lf" localSheetId="42">[1]DATA!#REF!</definedName>
    <definedName name="High_lf" localSheetId="4">[1]DATA!#REF!</definedName>
    <definedName name="High_lf" localSheetId="45">[1]DATA!#REF!</definedName>
    <definedName name="High_lf" localSheetId="46">[1]DATA!#REF!</definedName>
    <definedName name="High_lf" localSheetId="2">[1]DATA!#REF!</definedName>
    <definedName name="High_lf" localSheetId="43">[1]DATA!#REF!</definedName>
    <definedName name="High_lf" localSheetId="3">[1]DATA!#REF!</definedName>
    <definedName name="High_lf" localSheetId="40">[1]DATA!#REF!</definedName>
    <definedName name="High_lf" localSheetId="27">[1]DATA!#REF!</definedName>
    <definedName name="High_lf" localSheetId="21">[1]DATA!#REF!</definedName>
    <definedName name="High_lf" localSheetId="7">[1]DATA!#REF!</definedName>
    <definedName name="High_lf" localSheetId="20">[1]DATA!#REF!</definedName>
    <definedName name="High_lf" localSheetId="44">[1]DATA!#REF!</definedName>
    <definedName name="High_lf" localSheetId="13">[1]DATA!#REF!</definedName>
    <definedName name="High_lf" localSheetId="12">[1]DATA!#REF!</definedName>
    <definedName name="High_lf" localSheetId="28">[1]DATA!#REF!</definedName>
    <definedName name="High_lf" localSheetId="30">[1]DATA!#REF!</definedName>
    <definedName name="High_lf" localSheetId="8">[1]DATA!#REF!</definedName>
    <definedName name="High_lf" localSheetId="29">[1]DATA!#REF!</definedName>
    <definedName name="High_lf" localSheetId="14">[1]DATA!#REF!</definedName>
    <definedName name="High_lf" localSheetId="23">[1]DATA!#REF!</definedName>
    <definedName name="High_lf" localSheetId="41">[1]DATA!#REF!</definedName>
    <definedName name="High_lf" localSheetId="26">[1]DATA!#REF!</definedName>
    <definedName name="High_lf" localSheetId="9">[1]DATA!#REF!</definedName>
    <definedName name="High_lf" localSheetId="6">[1]DATA!#REF!</definedName>
    <definedName name="High_lf" localSheetId="39">[1]DATA!#REF!</definedName>
    <definedName name="High_lf">[1]DATA!#REF!</definedName>
    <definedName name="i_watt" localSheetId="31">#REF!</definedName>
    <definedName name="i_watt" localSheetId="47">#REF!</definedName>
    <definedName name="i_watt" localSheetId="1">#REF!</definedName>
    <definedName name="i_watt" localSheetId="32">#REF!</definedName>
    <definedName name="i_watt" localSheetId="0">#REF!</definedName>
    <definedName name="i_watt" localSheetId="38">#REF!</definedName>
    <definedName name="i_watt" localSheetId="10">#REF!</definedName>
    <definedName name="i_watt" localSheetId="17">#REF!</definedName>
    <definedName name="i_watt" localSheetId="22">#REF!</definedName>
    <definedName name="i_watt" localSheetId="15">#REF!</definedName>
    <definedName name="i_watt" localSheetId="25">#REF!</definedName>
    <definedName name="i_watt" localSheetId="19">#REF!</definedName>
    <definedName name="i_watt" localSheetId="11">#REF!</definedName>
    <definedName name="i_watt" localSheetId="24">#REF!</definedName>
    <definedName name="i_watt" localSheetId="18">#REF!</definedName>
    <definedName name="i_watt" localSheetId="16">#REF!</definedName>
    <definedName name="i_watt" localSheetId="34">#REF!</definedName>
    <definedName name="i_watt" localSheetId="36">#REF!</definedName>
    <definedName name="i_watt" localSheetId="37">#REF!</definedName>
    <definedName name="i_watt" localSheetId="35">#REF!</definedName>
    <definedName name="i_watt" localSheetId="5">#REF!</definedName>
    <definedName name="i_watt" localSheetId="42">#REF!</definedName>
    <definedName name="i_watt" localSheetId="4">#REF!</definedName>
    <definedName name="i_watt" localSheetId="45">#REF!</definedName>
    <definedName name="i_watt" localSheetId="46">#REF!</definedName>
    <definedName name="i_watt" localSheetId="2">#REF!</definedName>
    <definedName name="i_watt" localSheetId="43">#REF!</definedName>
    <definedName name="i_watt" localSheetId="3">#REF!</definedName>
    <definedName name="i_watt" localSheetId="40">#REF!</definedName>
    <definedName name="i_watt" localSheetId="27">#REF!</definedName>
    <definedName name="i_watt" localSheetId="21">#REF!</definedName>
    <definedName name="i_watt" localSheetId="7">#REF!</definedName>
    <definedName name="i_watt" localSheetId="20">#REF!</definedName>
    <definedName name="i_watt" localSheetId="44">#REF!</definedName>
    <definedName name="i_watt" localSheetId="13">#REF!</definedName>
    <definedName name="i_watt" localSheetId="12">#REF!</definedName>
    <definedName name="i_watt" localSheetId="28">#REF!</definedName>
    <definedName name="i_watt" localSheetId="30">#REF!</definedName>
    <definedName name="i_watt" localSheetId="8">#REF!</definedName>
    <definedName name="i_watt" localSheetId="29">#REF!</definedName>
    <definedName name="i_watt" localSheetId="14">#REF!</definedName>
    <definedName name="i_watt" localSheetId="23">#REF!</definedName>
    <definedName name="i_watt" localSheetId="41">#REF!</definedName>
    <definedName name="i_watt" localSheetId="26">#REF!</definedName>
    <definedName name="i_watt" localSheetId="9">#REF!</definedName>
    <definedName name="i_watt" localSheetId="6">#REF!</definedName>
    <definedName name="i_watt" localSheetId="39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31">[1]RE_DATA!#REF!</definedName>
    <definedName name="L.F." localSheetId="47">[1]RE_DATA!#REF!</definedName>
    <definedName name="L.F." localSheetId="1">[1]RE_DATA!#REF!</definedName>
    <definedName name="L.F." localSheetId="32">[1]RE_DATA!#REF!</definedName>
    <definedName name="L.F." localSheetId="0">[1]RE_DATA!#REF!</definedName>
    <definedName name="L.F." localSheetId="38">[1]RE_DATA!#REF!</definedName>
    <definedName name="L.F." localSheetId="10">[1]RE_DATA!#REF!</definedName>
    <definedName name="L.F." localSheetId="17">[1]RE_DATA!#REF!</definedName>
    <definedName name="L.F." localSheetId="22">[1]RE_DATA!#REF!</definedName>
    <definedName name="L.F." localSheetId="15">[1]RE_DATA!#REF!</definedName>
    <definedName name="L.F." localSheetId="25">[1]RE_DATA!#REF!</definedName>
    <definedName name="L.F." localSheetId="19">[1]RE_DATA!#REF!</definedName>
    <definedName name="L.F." localSheetId="11">[1]RE_DATA!#REF!</definedName>
    <definedName name="L.F." localSheetId="24">[1]RE_DATA!#REF!</definedName>
    <definedName name="L.F." localSheetId="18">[1]RE_DATA!#REF!</definedName>
    <definedName name="L.F." localSheetId="16">[1]RE_DATA!#REF!</definedName>
    <definedName name="L.F." localSheetId="34">[1]RE_DATA!#REF!</definedName>
    <definedName name="L.F." localSheetId="36">[1]RE_DATA!#REF!</definedName>
    <definedName name="L.F." localSheetId="37">[1]RE_DATA!#REF!</definedName>
    <definedName name="L.F." localSheetId="35">[1]RE_DATA!#REF!</definedName>
    <definedName name="L.F." localSheetId="5">[1]RE_DATA!#REF!</definedName>
    <definedName name="L.F." localSheetId="42">[1]RE_DATA!#REF!</definedName>
    <definedName name="L.F." localSheetId="4">[1]RE_DATA!#REF!</definedName>
    <definedName name="L.F." localSheetId="45">[1]RE_DATA!#REF!</definedName>
    <definedName name="L.F." localSheetId="46">[1]RE_DATA!#REF!</definedName>
    <definedName name="L.F." localSheetId="2">[1]RE_DATA!#REF!</definedName>
    <definedName name="L.F." localSheetId="43">[1]RE_DATA!#REF!</definedName>
    <definedName name="L.F." localSheetId="3">[1]RE_DATA!#REF!</definedName>
    <definedName name="L.F." localSheetId="40">[1]RE_DATA!#REF!</definedName>
    <definedName name="L.F." localSheetId="27">[1]RE_DATA!#REF!</definedName>
    <definedName name="L.F." localSheetId="21">[1]RE_DATA!#REF!</definedName>
    <definedName name="L.F." localSheetId="7">[1]RE_DATA!#REF!</definedName>
    <definedName name="L.F." localSheetId="20">[1]RE_DATA!#REF!</definedName>
    <definedName name="L.F." localSheetId="44">[1]RE_DATA!#REF!</definedName>
    <definedName name="L.F." localSheetId="13">[1]RE_DATA!#REF!</definedName>
    <definedName name="L.F." localSheetId="12">[1]RE_DATA!#REF!</definedName>
    <definedName name="L.F." localSheetId="28">[1]RE_DATA!#REF!</definedName>
    <definedName name="L.F." localSheetId="30">[1]RE_DATA!#REF!</definedName>
    <definedName name="L.F." localSheetId="8">[1]RE_DATA!#REF!</definedName>
    <definedName name="L.F." localSheetId="29">[1]RE_DATA!#REF!</definedName>
    <definedName name="L.F." localSheetId="14">[1]RE_DATA!#REF!</definedName>
    <definedName name="L.F." localSheetId="23">[1]RE_DATA!#REF!</definedName>
    <definedName name="L.F." localSheetId="41">[1]RE_DATA!#REF!</definedName>
    <definedName name="L.F." localSheetId="26">[1]RE_DATA!#REF!</definedName>
    <definedName name="L.F." localSheetId="9">[1]RE_DATA!#REF!</definedName>
    <definedName name="L.F." localSheetId="6">[1]RE_DATA!#REF!</definedName>
    <definedName name="L.F." localSheetId="39">[1]RE_DATA!#REF!</definedName>
    <definedName name="L.F.">[1]RE_DATA!#REF!</definedName>
    <definedName name="l_mainair" localSheetId="31">'[2]eirr-a (บท4)'!#REF!</definedName>
    <definedName name="l_mainair" localSheetId="47">'[2]eirr-a (บท4)'!#REF!</definedName>
    <definedName name="l_mainair" localSheetId="1">'[2]eirr-a (บท4)'!#REF!</definedName>
    <definedName name="l_mainair" localSheetId="32">'[2]eirr-a (บท4)'!#REF!</definedName>
    <definedName name="l_mainair" localSheetId="0">'[2]eirr-a (บท4)'!#REF!</definedName>
    <definedName name="l_mainair" localSheetId="38">'[2]eirr-a (บท4)'!#REF!</definedName>
    <definedName name="l_mainair" localSheetId="10">'[2]eirr-a (บท4)'!#REF!</definedName>
    <definedName name="l_mainair" localSheetId="17">'[2]eirr-a (บท4)'!#REF!</definedName>
    <definedName name="l_mainair" localSheetId="22">'[2]eirr-a (บท4)'!#REF!</definedName>
    <definedName name="l_mainair" localSheetId="15">'[2]eirr-a (บท4)'!#REF!</definedName>
    <definedName name="l_mainair" localSheetId="25">'[2]eirr-a (บท4)'!#REF!</definedName>
    <definedName name="l_mainair" localSheetId="19">'[2]eirr-a (บท4)'!#REF!</definedName>
    <definedName name="l_mainair" localSheetId="11">'[2]eirr-a (บท4)'!#REF!</definedName>
    <definedName name="l_mainair" localSheetId="24">'[2]eirr-a (บท4)'!#REF!</definedName>
    <definedName name="l_mainair" localSheetId="18">'[2]eirr-a (บท4)'!#REF!</definedName>
    <definedName name="l_mainair" localSheetId="16">'[2]eirr-a (บท4)'!#REF!</definedName>
    <definedName name="l_mainair" localSheetId="34">'[2]eirr-a (บท4)'!#REF!</definedName>
    <definedName name="l_mainair" localSheetId="36">'[2]eirr-a (บท4)'!#REF!</definedName>
    <definedName name="l_mainair" localSheetId="37">'[2]eirr-a (บท4)'!#REF!</definedName>
    <definedName name="l_mainair" localSheetId="35">'[2]eirr-a (บท4)'!#REF!</definedName>
    <definedName name="l_mainair" localSheetId="5">'[2]eirr-a (บท4)'!#REF!</definedName>
    <definedName name="l_mainair" localSheetId="42">'[2]eirr-a (บท4)'!#REF!</definedName>
    <definedName name="l_mainair" localSheetId="4">'[2]eirr-a (บท4)'!#REF!</definedName>
    <definedName name="l_mainair" localSheetId="45">'[2]eirr-a (บท4)'!#REF!</definedName>
    <definedName name="l_mainair" localSheetId="46">'[2]eirr-a (บท4)'!#REF!</definedName>
    <definedName name="l_mainair" localSheetId="2">'[2]eirr-a (บท4)'!#REF!</definedName>
    <definedName name="l_mainair" localSheetId="43">'[2]eirr-a (บท4)'!#REF!</definedName>
    <definedName name="l_mainair" localSheetId="3">'[2]eirr-a (บท4)'!#REF!</definedName>
    <definedName name="l_mainair" localSheetId="40">'[2]eirr-a (บท4)'!#REF!</definedName>
    <definedName name="l_mainair" localSheetId="27">'[2]eirr-a (บท4)'!#REF!</definedName>
    <definedName name="l_mainair" localSheetId="21">'[2]eirr-a (บท4)'!#REF!</definedName>
    <definedName name="l_mainair" localSheetId="7">'[2]eirr-a (บท4)'!#REF!</definedName>
    <definedName name="l_mainair" localSheetId="20">'[2]eirr-a (บท4)'!#REF!</definedName>
    <definedName name="l_mainair" localSheetId="44">'[2]eirr-a (บท4)'!#REF!</definedName>
    <definedName name="l_mainair" localSheetId="13">'[2]eirr-a (บท4)'!#REF!</definedName>
    <definedName name="l_mainair" localSheetId="12">'[2]eirr-a (บท4)'!#REF!</definedName>
    <definedName name="l_mainair" localSheetId="28">'[2]eirr-a (บท4)'!#REF!</definedName>
    <definedName name="l_mainair" localSheetId="30">'[2]eirr-a (บท4)'!#REF!</definedName>
    <definedName name="l_mainair" localSheetId="8">'[2]eirr-a (บท4)'!#REF!</definedName>
    <definedName name="l_mainair" localSheetId="29">'[2]eirr-a (บท4)'!#REF!</definedName>
    <definedName name="l_mainair" localSheetId="14">'[2]eirr-a (บท4)'!#REF!</definedName>
    <definedName name="l_mainair" localSheetId="23">'[2]eirr-a (บท4)'!#REF!</definedName>
    <definedName name="l_mainair" localSheetId="41">'[2]eirr-a (บท4)'!#REF!</definedName>
    <definedName name="l_mainair" localSheetId="26">'[2]eirr-a (บท4)'!#REF!</definedName>
    <definedName name="l_mainair" localSheetId="9">'[2]eirr-a (บท4)'!#REF!</definedName>
    <definedName name="l_mainair" localSheetId="6">'[2]eirr-a (บท4)'!#REF!</definedName>
    <definedName name="l_mainair" localSheetId="39">'[2]eirr-a (บท4)'!#REF!</definedName>
    <definedName name="l_mainair">'[2]eirr-a (บท4)'!#REF!</definedName>
    <definedName name="maintain_air4" localSheetId="31">'[2]eirr-a (บท4)'!#REF!</definedName>
    <definedName name="maintain_air4" localSheetId="47">'[2]eirr-a (บท4)'!#REF!</definedName>
    <definedName name="maintain_air4" localSheetId="1">'[2]eirr-a (บท4)'!#REF!</definedName>
    <definedName name="maintain_air4" localSheetId="32">'[2]eirr-a (บท4)'!#REF!</definedName>
    <definedName name="maintain_air4" localSheetId="0">'[2]eirr-a (บท4)'!#REF!</definedName>
    <definedName name="maintain_air4" localSheetId="38">'[2]eirr-a (บท4)'!#REF!</definedName>
    <definedName name="maintain_air4" localSheetId="10">'[2]eirr-a (บท4)'!#REF!</definedName>
    <definedName name="maintain_air4" localSheetId="17">'[2]eirr-a (บท4)'!#REF!</definedName>
    <definedName name="maintain_air4" localSheetId="22">'[2]eirr-a (บท4)'!#REF!</definedName>
    <definedName name="maintain_air4" localSheetId="15">'[2]eirr-a (บท4)'!#REF!</definedName>
    <definedName name="maintain_air4" localSheetId="25">'[2]eirr-a (บท4)'!#REF!</definedName>
    <definedName name="maintain_air4" localSheetId="19">'[2]eirr-a (บท4)'!#REF!</definedName>
    <definedName name="maintain_air4" localSheetId="11">'[2]eirr-a (บท4)'!#REF!</definedName>
    <definedName name="maintain_air4" localSheetId="24">'[2]eirr-a (บท4)'!#REF!</definedName>
    <definedName name="maintain_air4" localSheetId="18">'[2]eirr-a (บท4)'!#REF!</definedName>
    <definedName name="maintain_air4" localSheetId="16">'[2]eirr-a (บท4)'!#REF!</definedName>
    <definedName name="maintain_air4" localSheetId="34">'[2]eirr-a (บท4)'!#REF!</definedName>
    <definedName name="maintain_air4" localSheetId="36">'[2]eirr-a (บท4)'!#REF!</definedName>
    <definedName name="maintain_air4" localSheetId="37">'[2]eirr-a (บท4)'!#REF!</definedName>
    <definedName name="maintain_air4" localSheetId="35">'[2]eirr-a (บท4)'!#REF!</definedName>
    <definedName name="maintain_air4" localSheetId="5">'[2]eirr-a (บท4)'!#REF!</definedName>
    <definedName name="maintain_air4" localSheetId="42">'[2]eirr-a (บท4)'!#REF!</definedName>
    <definedName name="maintain_air4" localSheetId="4">'[2]eirr-a (บท4)'!#REF!</definedName>
    <definedName name="maintain_air4" localSheetId="45">'[2]eirr-a (บท4)'!#REF!</definedName>
    <definedName name="maintain_air4" localSheetId="46">'[2]eirr-a (บท4)'!#REF!</definedName>
    <definedName name="maintain_air4" localSheetId="2">'[2]eirr-a (บท4)'!#REF!</definedName>
    <definedName name="maintain_air4" localSheetId="43">'[2]eirr-a (บท4)'!#REF!</definedName>
    <definedName name="maintain_air4" localSheetId="3">'[2]eirr-a (บท4)'!#REF!</definedName>
    <definedName name="maintain_air4" localSheetId="40">'[2]eirr-a (บท4)'!#REF!</definedName>
    <definedName name="maintain_air4" localSheetId="27">'[2]eirr-a (บท4)'!#REF!</definedName>
    <definedName name="maintain_air4" localSheetId="21">'[2]eirr-a (บท4)'!#REF!</definedName>
    <definedName name="maintain_air4" localSheetId="7">'[2]eirr-a (บท4)'!#REF!</definedName>
    <definedName name="maintain_air4" localSheetId="20">'[2]eirr-a (บท4)'!#REF!</definedName>
    <definedName name="maintain_air4" localSheetId="44">'[2]eirr-a (บท4)'!#REF!</definedName>
    <definedName name="maintain_air4" localSheetId="13">'[2]eirr-a (บท4)'!#REF!</definedName>
    <definedName name="maintain_air4" localSheetId="12">'[2]eirr-a (บท4)'!#REF!</definedName>
    <definedName name="maintain_air4" localSheetId="28">'[2]eirr-a (บท4)'!#REF!</definedName>
    <definedName name="maintain_air4" localSheetId="30">'[2]eirr-a (บท4)'!#REF!</definedName>
    <definedName name="maintain_air4" localSheetId="8">'[2]eirr-a (บท4)'!#REF!</definedName>
    <definedName name="maintain_air4" localSheetId="29">'[2]eirr-a (บท4)'!#REF!</definedName>
    <definedName name="maintain_air4" localSheetId="14">'[2]eirr-a (บท4)'!#REF!</definedName>
    <definedName name="maintain_air4" localSheetId="23">'[2]eirr-a (บท4)'!#REF!</definedName>
    <definedName name="maintain_air4" localSheetId="41">'[2]eirr-a (บท4)'!#REF!</definedName>
    <definedName name="maintain_air4" localSheetId="26">'[2]eirr-a (บท4)'!#REF!</definedName>
    <definedName name="maintain_air4" localSheetId="9">'[2]eirr-a (บท4)'!#REF!</definedName>
    <definedName name="maintain_air4" localSheetId="6">'[2]eirr-a (บท4)'!#REF!</definedName>
    <definedName name="maintain_air4" localSheetId="39">'[2]eirr-a (บท4)'!#REF!</definedName>
    <definedName name="maintain_air4">'[2]eirr-a (บท4)'!#REF!</definedName>
    <definedName name="ohind" localSheetId="31">[3]!ohind</definedName>
    <definedName name="ohind" localSheetId="47">[3]!ohind</definedName>
    <definedName name="ohind" localSheetId="1">[3]!ohind</definedName>
    <definedName name="ohind" localSheetId="32">[3]!ohind</definedName>
    <definedName name="ohind" localSheetId="38">[3]!ohind</definedName>
    <definedName name="ohind" localSheetId="10">[3]!ohind</definedName>
    <definedName name="ohind" localSheetId="17">[3]!ohind</definedName>
    <definedName name="ohind" localSheetId="22">[3]!ohind</definedName>
    <definedName name="ohind" localSheetId="15">[3]!ohind</definedName>
    <definedName name="ohind" localSheetId="25">[3]!ohind</definedName>
    <definedName name="ohind" localSheetId="19">[3]!ohind</definedName>
    <definedName name="ohind" localSheetId="11">[3]!ohind</definedName>
    <definedName name="ohind" localSheetId="24">[3]!ohind</definedName>
    <definedName name="ohind" localSheetId="18">[3]!ohind</definedName>
    <definedName name="ohind" localSheetId="16">[3]!ohind</definedName>
    <definedName name="ohind" localSheetId="34">[3]!ohind</definedName>
    <definedName name="ohind" localSheetId="36">[3]!ohind</definedName>
    <definedName name="ohind" localSheetId="37">[3]!ohind</definedName>
    <definedName name="ohind" localSheetId="35">[3]!ohind</definedName>
    <definedName name="ohind" localSheetId="5">[3]!ohind</definedName>
    <definedName name="ohind" localSheetId="42">[3]!ohind</definedName>
    <definedName name="ohind" localSheetId="4">[3]!ohind</definedName>
    <definedName name="ohind" localSheetId="45">[3]!ohind</definedName>
    <definedName name="ohind" localSheetId="46">[3]!ohind</definedName>
    <definedName name="ohind" localSheetId="2">[3]!ohind</definedName>
    <definedName name="ohind" localSheetId="43">[3]!ohind</definedName>
    <definedName name="ohind" localSheetId="3">[3]!ohind</definedName>
    <definedName name="ohind" localSheetId="40">[3]!ohind</definedName>
    <definedName name="ohind" localSheetId="27">[3]!ohind</definedName>
    <definedName name="ohind" localSheetId="21">[3]!ohind</definedName>
    <definedName name="ohind" localSheetId="7">[3]!ohind</definedName>
    <definedName name="ohind" localSheetId="20">[3]!ohind</definedName>
    <definedName name="ohind" localSheetId="44">[3]!ohind</definedName>
    <definedName name="ohind" localSheetId="13">[3]!ohind</definedName>
    <definedName name="ohind" localSheetId="12">[3]!ohind</definedName>
    <definedName name="ohind" localSheetId="28">[3]!ohind</definedName>
    <definedName name="ohind" localSheetId="30">[3]!ohind</definedName>
    <definedName name="ohind" localSheetId="8">[3]!ohind</definedName>
    <definedName name="ohind" localSheetId="29">[3]!ohind</definedName>
    <definedName name="ohind" localSheetId="14">[3]!ohind</definedName>
    <definedName name="ohind" localSheetId="23">[3]!ohind</definedName>
    <definedName name="ohind" localSheetId="41">[3]!ohind</definedName>
    <definedName name="ohind" localSheetId="26">[3]!ohind</definedName>
    <definedName name="ohind" localSheetId="9">[3]!ohind</definedName>
    <definedName name="ohind" localSheetId="6">[3]!ohind</definedName>
    <definedName name="ohind" localSheetId="39">[3]!ohind</definedName>
    <definedName name="ohind">[3]!ohind</definedName>
    <definedName name="Peak" localSheetId="31">[1]RE_DATA!#REF!</definedName>
    <definedName name="Peak" localSheetId="47">[1]RE_DATA!#REF!</definedName>
    <definedName name="Peak" localSheetId="1">[1]RE_DATA!#REF!</definedName>
    <definedName name="Peak" localSheetId="32">[1]RE_DATA!#REF!</definedName>
    <definedName name="Peak" localSheetId="0">[1]RE_DATA!#REF!</definedName>
    <definedName name="Peak" localSheetId="38">[1]RE_DATA!#REF!</definedName>
    <definedName name="Peak" localSheetId="10">[1]RE_DATA!#REF!</definedName>
    <definedName name="Peak" localSheetId="17">[1]RE_DATA!#REF!</definedName>
    <definedName name="Peak" localSheetId="22">[1]RE_DATA!#REF!</definedName>
    <definedName name="Peak" localSheetId="15">[1]RE_DATA!#REF!</definedName>
    <definedName name="Peak" localSheetId="25">[1]RE_DATA!#REF!</definedName>
    <definedName name="Peak" localSheetId="19">[1]RE_DATA!#REF!</definedName>
    <definedName name="Peak" localSheetId="11">[1]RE_DATA!#REF!</definedName>
    <definedName name="Peak" localSheetId="24">[1]RE_DATA!#REF!</definedName>
    <definedName name="Peak" localSheetId="18">[1]RE_DATA!#REF!</definedName>
    <definedName name="Peak" localSheetId="16">[1]RE_DATA!#REF!</definedName>
    <definedName name="Peak" localSheetId="34">[1]RE_DATA!#REF!</definedName>
    <definedName name="Peak" localSheetId="36">[1]RE_DATA!#REF!</definedName>
    <definedName name="Peak" localSheetId="37">[1]RE_DATA!#REF!</definedName>
    <definedName name="Peak" localSheetId="35">[1]RE_DATA!#REF!</definedName>
    <definedName name="Peak" localSheetId="5">[1]RE_DATA!#REF!</definedName>
    <definedName name="Peak" localSheetId="42">[1]RE_DATA!#REF!</definedName>
    <definedName name="Peak" localSheetId="4">[1]RE_DATA!#REF!</definedName>
    <definedName name="Peak" localSheetId="45">[1]RE_DATA!#REF!</definedName>
    <definedName name="Peak" localSheetId="46">[1]RE_DATA!#REF!</definedName>
    <definedName name="Peak" localSheetId="2">[1]RE_DATA!#REF!</definedName>
    <definedName name="Peak" localSheetId="43">[1]RE_DATA!#REF!</definedName>
    <definedName name="Peak" localSheetId="3">[1]RE_DATA!#REF!</definedName>
    <definedName name="Peak" localSheetId="40">[1]RE_DATA!#REF!</definedName>
    <definedName name="Peak" localSheetId="27">[1]RE_DATA!#REF!</definedName>
    <definedName name="Peak" localSheetId="21">[1]RE_DATA!#REF!</definedName>
    <definedName name="Peak" localSheetId="7">[1]RE_DATA!#REF!</definedName>
    <definedName name="Peak" localSheetId="20">[1]RE_DATA!#REF!</definedName>
    <definedName name="Peak" localSheetId="44">[1]RE_DATA!#REF!</definedName>
    <definedName name="Peak" localSheetId="13">[1]RE_DATA!#REF!</definedName>
    <definedName name="Peak" localSheetId="12">[1]RE_DATA!#REF!</definedName>
    <definedName name="Peak" localSheetId="28">[1]RE_DATA!#REF!</definedName>
    <definedName name="Peak" localSheetId="30">[1]RE_DATA!#REF!</definedName>
    <definedName name="Peak" localSheetId="8">[1]RE_DATA!#REF!</definedName>
    <definedName name="Peak" localSheetId="29">[1]RE_DATA!#REF!</definedName>
    <definedName name="Peak" localSheetId="14">[1]RE_DATA!#REF!</definedName>
    <definedName name="Peak" localSheetId="23">[1]RE_DATA!#REF!</definedName>
    <definedName name="Peak" localSheetId="41">[1]RE_DATA!#REF!</definedName>
    <definedName name="Peak" localSheetId="26">[1]RE_DATA!#REF!</definedName>
    <definedName name="Peak" localSheetId="9">[1]RE_DATA!#REF!</definedName>
    <definedName name="Peak" localSheetId="6">[1]RE_DATA!#REF!</definedName>
    <definedName name="Peak" localSheetId="39">[1]RE_DATA!#REF!</definedName>
    <definedName name="Peak">[1]RE_DATA!#REF!</definedName>
    <definedName name="_xlnm.Print_Area" localSheetId="1">'2569-คณะ,สำนัก'!$A$1:$Z$62</definedName>
    <definedName name="_xlnm.Print_Area" localSheetId="32">'2569-บิลค่าไฟฟ้า'!$A$1:$BH$136</definedName>
    <definedName name="_xlnm.Print_Area" localSheetId="0">'2569-อาคาร-หักร้านค้าภายในอาคาร'!$A$1:$AC$203</definedName>
    <definedName name="_xlnm.Print_Area" localSheetId="38">'กราฟ68-69  โครงการพัฒนาบ้านโปง'!$B$1:$M$59</definedName>
    <definedName name="_xlnm.Print_Area" localSheetId="33">'กราฟ68-69 มหาวิทยาลัยแม่โจ้'!$A$1:$M$43</definedName>
    <definedName name="_xlnm.Print_Titles" localSheetId="31">'2568-คณะ,สำนัก'!$2:$3</definedName>
    <definedName name="_xlnm.Print_Titles" localSheetId="47">'2568-บิลค่าไฟฟ้า'!$2:$3</definedName>
    <definedName name="_xlnm.Print_Titles" localSheetId="1">'2569-คณะ,สำนัก'!$2:$3</definedName>
    <definedName name="_xlnm.Print_Titles" localSheetId="32">'2569-บิลค่าไฟฟ้า'!$2:$3</definedName>
    <definedName name="_xlnm.Print_Titles" localSheetId="0">'2569-อาคาร-หักร้านค้าภายในอาคาร'!$2:$3</definedName>
    <definedName name="save" localSheetId="31">#REF!</definedName>
    <definedName name="save" localSheetId="47">#REF!</definedName>
    <definedName name="save" localSheetId="1">#REF!</definedName>
    <definedName name="save" localSheetId="32">#REF!</definedName>
    <definedName name="save" localSheetId="0">#REF!</definedName>
    <definedName name="save" localSheetId="38">#REF!</definedName>
    <definedName name="save" localSheetId="10">#REF!</definedName>
    <definedName name="save" localSheetId="17">#REF!</definedName>
    <definedName name="save" localSheetId="22">#REF!</definedName>
    <definedName name="save" localSheetId="15">#REF!</definedName>
    <definedName name="save" localSheetId="25">#REF!</definedName>
    <definedName name="save" localSheetId="19">#REF!</definedName>
    <definedName name="save" localSheetId="11">#REF!</definedName>
    <definedName name="save" localSheetId="24">#REF!</definedName>
    <definedName name="save" localSheetId="18">#REF!</definedName>
    <definedName name="save" localSheetId="16">#REF!</definedName>
    <definedName name="save" localSheetId="34">#REF!</definedName>
    <definedName name="save" localSheetId="36">#REF!</definedName>
    <definedName name="save" localSheetId="37">#REF!</definedName>
    <definedName name="save" localSheetId="35">#REF!</definedName>
    <definedName name="save" localSheetId="5">#REF!</definedName>
    <definedName name="save" localSheetId="42">#REF!</definedName>
    <definedName name="save" localSheetId="4">#REF!</definedName>
    <definedName name="save" localSheetId="45">#REF!</definedName>
    <definedName name="save" localSheetId="46">#REF!</definedName>
    <definedName name="save" localSheetId="2">#REF!</definedName>
    <definedName name="save" localSheetId="43">#REF!</definedName>
    <definedName name="save" localSheetId="3">#REF!</definedName>
    <definedName name="save" localSheetId="40">#REF!</definedName>
    <definedName name="save" localSheetId="27">#REF!</definedName>
    <definedName name="save" localSheetId="21">#REF!</definedName>
    <definedName name="save" localSheetId="7">#REF!</definedName>
    <definedName name="save" localSheetId="20">#REF!</definedName>
    <definedName name="save" localSheetId="44">#REF!</definedName>
    <definedName name="save" localSheetId="13">#REF!</definedName>
    <definedName name="save" localSheetId="12">#REF!</definedName>
    <definedName name="save" localSheetId="28">#REF!</definedName>
    <definedName name="save" localSheetId="30">#REF!</definedName>
    <definedName name="save" localSheetId="8">#REF!</definedName>
    <definedName name="save" localSheetId="29">#REF!</definedName>
    <definedName name="save" localSheetId="14">#REF!</definedName>
    <definedName name="save" localSheetId="23">#REF!</definedName>
    <definedName name="save" localSheetId="41">#REF!</definedName>
    <definedName name="save" localSheetId="26">#REF!</definedName>
    <definedName name="save" localSheetId="9">#REF!</definedName>
    <definedName name="save" localSheetId="6">#REF!</definedName>
    <definedName name="save" localSheetId="39">#REF!</definedName>
    <definedName name="save">#REF!</definedName>
    <definedName name="unit">'[2]eirr-a (บท5)'!$G$9</definedName>
    <definedName name="vg0" localSheetId="31">#REF!</definedName>
    <definedName name="vg0" localSheetId="47">#REF!</definedName>
    <definedName name="vg0" localSheetId="1">#REF!</definedName>
    <definedName name="vg0" localSheetId="32">#REF!</definedName>
    <definedName name="vg0" localSheetId="0">#REF!</definedName>
    <definedName name="vg0" localSheetId="38">#REF!</definedName>
    <definedName name="vg0" localSheetId="10">#REF!</definedName>
    <definedName name="vg0" localSheetId="17">#REF!</definedName>
    <definedName name="vg0" localSheetId="22">#REF!</definedName>
    <definedName name="vg0" localSheetId="15">#REF!</definedName>
    <definedName name="vg0" localSheetId="25">#REF!</definedName>
    <definedName name="vg0" localSheetId="19">#REF!</definedName>
    <definedName name="vg0" localSheetId="11">#REF!</definedName>
    <definedName name="vg0" localSheetId="24">#REF!</definedName>
    <definedName name="vg0" localSheetId="18">#REF!</definedName>
    <definedName name="vg0" localSheetId="16">#REF!</definedName>
    <definedName name="vg0" localSheetId="34">#REF!</definedName>
    <definedName name="vg0" localSheetId="36">#REF!</definedName>
    <definedName name="vg0" localSheetId="37">#REF!</definedName>
    <definedName name="vg0" localSheetId="35">#REF!</definedName>
    <definedName name="vg0" localSheetId="5">#REF!</definedName>
    <definedName name="vg0" localSheetId="42">#REF!</definedName>
    <definedName name="vg0" localSheetId="4">#REF!</definedName>
    <definedName name="vg0" localSheetId="45">#REF!</definedName>
    <definedName name="vg0" localSheetId="46">#REF!</definedName>
    <definedName name="vg0" localSheetId="2">#REF!</definedName>
    <definedName name="vg0" localSheetId="43">#REF!</definedName>
    <definedName name="vg0" localSheetId="3">#REF!</definedName>
    <definedName name="vg0" localSheetId="40">#REF!</definedName>
    <definedName name="vg0" localSheetId="27">#REF!</definedName>
    <definedName name="vg0" localSheetId="21">#REF!</definedName>
    <definedName name="vg0" localSheetId="7">#REF!</definedName>
    <definedName name="vg0" localSheetId="20">#REF!</definedName>
    <definedName name="vg0" localSheetId="44">#REF!</definedName>
    <definedName name="vg0" localSheetId="13">#REF!</definedName>
    <definedName name="vg0" localSheetId="12">#REF!</definedName>
    <definedName name="vg0" localSheetId="28">#REF!</definedName>
    <definedName name="vg0" localSheetId="30">#REF!</definedName>
    <definedName name="vg0" localSheetId="8">#REF!</definedName>
    <definedName name="vg0" localSheetId="29">#REF!</definedName>
    <definedName name="vg0" localSheetId="14">#REF!</definedName>
    <definedName name="vg0" localSheetId="23">#REF!</definedName>
    <definedName name="vg0" localSheetId="41">#REF!</definedName>
    <definedName name="vg0" localSheetId="26">#REF!</definedName>
    <definedName name="vg0" localSheetId="9">#REF!</definedName>
    <definedName name="vg0" localSheetId="6">#REF!</definedName>
    <definedName name="vg0" localSheetId="39">#REF!</definedName>
    <definedName name="vg0">#REF!</definedName>
    <definedName name="xxx10" localSheetId="31">[4]RE_DATA!#REF!</definedName>
    <definedName name="xxx10" localSheetId="47">[4]RE_DATA!#REF!</definedName>
    <definedName name="xxx10" localSheetId="1">[4]RE_DATA!#REF!</definedName>
    <definedName name="xxx10" localSheetId="32">[4]RE_DATA!#REF!</definedName>
    <definedName name="xxx10" localSheetId="0">[4]RE_DATA!#REF!</definedName>
    <definedName name="xxx10" localSheetId="38">[4]RE_DATA!#REF!</definedName>
    <definedName name="xxx10" localSheetId="10">[4]RE_DATA!#REF!</definedName>
    <definedName name="xxx10" localSheetId="17">[4]RE_DATA!#REF!</definedName>
    <definedName name="xxx10" localSheetId="22">[4]RE_DATA!#REF!</definedName>
    <definedName name="xxx10" localSheetId="15">[4]RE_DATA!#REF!</definedName>
    <definedName name="xxx10" localSheetId="25">[4]RE_DATA!#REF!</definedName>
    <definedName name="xxx10" localSheetId="19">[4]RE_DATA!#REF!</definedName>
    <definedName name="xxx10" localSheetId="11">[4]RE_DATA!#REF!</definedName>
    <definedName name="xxx10" localSheetId="24">[4]RE_DATA!#REF!</definedName>
    <definedName name="xxx10" localSheetId="18">[4]RE_DATA!#REF!</definedName>
    <definedName name="xxx10" localSheetId="16">[4]RE_DATA!#REF!</definedName>
    <definedName name="xxx10" localSheetId="34">[4]RE_DATA!#REF!</definedName>
    <definedName name="xxx10" localSheetId="36">[4]RE_DATA!#REF!</definedName>
    <definedName name="xxx10" localSheetId="37">[4]RE_DATA!#REF!</definedName>
    <definedName name="xxx10" localSheetId="35">[4]RE_DATA!#REF!</definedName>
    <definedName name="xxx10" localSheetId="5">[4]RE_DATA!#REF!</definedName>
    <definedName name="xxx10" localSheetId="42">[4]RE_DATA!#REF!</definedName>
    <definedName name="xxx10" localSheetId="4">[4]RE_DATA!#REF!</definedName>
    <definedName name="xxx10" localSheetId="45">[4]RE_DATA!#REF!</definedName>
    <definedName name="xxx10" localSheetId="46">[4]RE_DATA!#REF!</definedName>
    <definedName name="xxx10" localSheetId="2">[4]RE_DATA!#REF!</definedName>
    <definedName name="xxx10" localSheetId="43">[4]RE_DATA!#REF!</definedName>
    <definedName name="xxx10" localSheetId="3">[4]RE_DATA!#REF!</definedName>
    <definedName name="xxx10" localSheetId="40">[4]RE_DATA!#REF!</definedName>
    <definedName name="xxx10" localSheetId="27">[4]RE_DATA!#REF!</definedName>
    <definedName name="xxx10" localSheetId="21">[4]RE_DATA!#REF!</definedName>
    <definedName name="xxx10" localSheetId="7">[4]RE_DATA!#REF!</definedName>
    <definedName name="xxx10" localSheetId="20">[4]RE_DATA!#REF!</definedName>
    <definedName name="xxx10" localSheetId="44">[4]RE_DATA!#REF!</definedName>
    <definedName name="xxx10" localSheetId="13">[4]RE_DATA!#REF!</definedName>
    <definedName name="xxx10" localSheetId="12">[4]RE_DATA!#REF!</definedName>
    <definedName name="xxx10" localSheetId="28">[4]RE_DATA!#REF!</definedName>
    <definedName name="xxx10" localSheetId="30">[4]RE_DATA!#REF!</definedName>
    <definedName name="xxx10" localSheetId="8">[4]RE_DATA!#REF!</definedName>
    <definedName name="xxx10" localSheetId="29">[4]RE_DATA!#REF!</definedName>
    <definedName name="xxx10" localSheetId="14">[4]RE_DATA!#REF!</definedName>
    <definedName name="xxx10" localSheetId="23">[4]RE_DATA!#REF!</definedName>
    <definedName name="xxx10" localSheetId="41">[4]RE_DATA!#REF!</definedName>
    <definedName name="xxx10" localSheetId="26">[4]RE_DATA!#REF!</definedName>
    <definedName name="xxx10" localSheetId="9">[4]RE_DATA!#REF!</definedName>
    <definedName name="xxx10" localSheetId="6">[4]RE_DATA!#REF!</definedName>
    <definedName name="xxx10" localSheetId="39">[4]RE_DATA!#REF!</definedName>
    <definedName name="xxx10">[4]RE_DATA!#REF!</definedName>
    <definedName name="xxx14" localSheetId="31">[4]RE_DATA!#REF!</definedName>
    <definedName name="xxx14" localSheetId="47">[4]RE_DATA!#REF!</definedName>
    <definedName name="xxx14" localSheetId="1">[4]RE_DATA!#REF!</definedName>
    <definedName name="xxx14" localSheetId="32">[4]RE_DATA!#REF!</definedName>
    <definedName name="xxx14" localSheetId="0">[4]RE_DATA!#REF!</definedName>
    <definedName name="xxx14" localSheetId="38">[4]RE_DATA!#REF!</definedName>
    <definedName name="xxx14" localSheetId="10">[4]RE_DATA!#REF!</definedName>
    <definedName name="xxx14" localSheetId="17">[4]RE_DATA!#REF!</definedName>
    <definedName name="xxx14" localSheetId="22">[4]RE_DATA!#REF!</definedName>
    <definedName name="xxx14" localSheetId="15">[4]RE_DATA!#REF!</definedName>
    <definedName name="xxx14" localSheetId="25">[4]RE_DATA!#REF!</definedName>
    <definedName name="xxx14" localSheetId="19">[4]RE_DATA!#REF!</definedName>
    <definedName name="xxx14" localSheetId="11">[4]RE_DATA!#REF!</definedName>
    <definedName name="xxx14" localSheetId="24">[4]RE_DATA!#REF!</definedName>
    <definedName name="xxx14" localSheetId="18">[4]RE_DATA!#REF!</definedName>
    <definedName name="xxx14" localSheetId="16">[4]RE_DATA!#REF!</definedName>
    <definedName name="xxx14" localSheetId="34">[4]RE_DATA!#REF!</definedName>
    <definedName name="xxx14" localSheetId="36">[4]RE_DATA!#REF!</definedName>
    <definedName name="xxx14" localSheetId="37">[4]RE_DATA!#REF!</definedName>
    <definedName name="xxx14" localSheetId="35">[4]RE_DATA!#REF!</definedName>
    <definedName name="xxx14" localSheetId="5">[4]RE_DATA!#REF!</definedName>
    <definedName name="xxx14" localSheetId="42">[4]RE_DATA!#REF!</definedName>
    <definedName name="xxx14" localSheetId="4">[4]RE_DATA!#REF!</definedName>
    <definedName name="xxx14" localSheetId="45">[4]RE_DATA!#REF!</definedName>
    <definedName name="xxx14" localSheetId="46">[4]RE_DATA!#REF!</definedName>
    <definedName name="xxx14" localSheetId="2">[4]RE_DATA!#REF!</definedName>
    <definedName name="xxx14" localSheetId="43">[4]RE_DATA!#REF!</definedName>
    <definedName name="xxx14" localSheetId="3">[4]RE_DATA!#REF!</definedName>
    <definedName name="xxx14" localSheetId="40">[4]RE_DATA!#REF!</definedName>
    <definedName name="xxx14" localSheetId="27">[4]RE_DATA!#REF!</definedName>
    <definedName name="xxx14" localSheetId="21">[4]RE_DATA!#REF!</definedName>
    <definedName name="xxx14" localSheetId="7">[4]RE_DATA!#REF!</definedName>
    <definedName name="xxx14" localSheetId="20">[4]RE_DATA!#REF!</definedName>
    <definedName name="xxx14" localSheetId="44">[4]RE_DATA!#REF!</definedName>
    <definedName name="xxx14" localSheetId="13">[4]RE_DATA!#REF!</definedName>
    <definedName name="xxx14" localSheetId="12">[4]RE_DATA!#REF!</definedName>
    <definedName name="xxx14" localSheetId="28">[4]RE_DATA!#REF!</definedName>
    <definedName name="xxx14" localSheetId="30">[4]RE_DATA!#REF!</definedName>
    <definedName name="xxx14" localSheetId="8">[4]RE_DATA!#REF!</definedName>
    <definedName name="xxx14" localSheetId="29">[4]RE_DATA!#REF!</definedName>
    <definedName name="xxx14" localSheetId="14">[4]RE_DATA!#REF!</definedName>
    <definedName name="xxx14" localSheetId="23">[4]RE_DATA!#REF!</definedName>
    <definedName name="xxx14" localSheetId="41">[4]RE_DATA!#REF!</definedName>
    <definedName name="xxx14" localSheetId="26">[4]RE_DATA!#REF!</definedName>
    <definedName name="xxx14" localSheetId="9">[4]RE_DATA!#REF!</definedName>
    <definedName name="xxx14" localSheetId="6">[4]RE_DATA!#REF!</definedName>
    <definedName name="xxx14" localSheetId="39">[4]RE_DATA!#REF!</definedName>
    <definedName name="xxx14">[4]RE_DATA!#REF!</definedName>
    <definedName name="xxx6" localSheetId="31">[4]DATA!#REF!</definedName>
    <definedName name="xxx6" localSheetId="47">[4]DATA!#REF!</definedName>
    <definedName name="xxx6" localSheetId="1">[4]DATA!#REF!</definedName>
    <definedName name="xxx6" localSheetId="32">[4]DATA!#REF!</definedName>
    <definedName name="xxx6" localSheetId="0">[4]DATA!#REF!</definedName>
    <definedName name="xxx6" localSheetId="38">[4]DATA!#REF!</definedName>
    <definedName name="xxx6" localSheetId="10">[4]DATA!#REF!</definedName>
    <definedName name="xxx6" localSheetId="17">[4]DATA!#REF!</definedName>
    <definedName name="xxx6" localSheetId="22">[4]DATA!#REF!</definedName>
    <definedName name="xxx6" localSheetId="15">[4]DATA!#REF!</definedName>
    <definedName name="xxx6" localSheetId="25">[4]DATA!#REF!</definedName>
    <definedName name="xxx6" localSheetId="19">[4]DATA!#REF!</definedName>
    <definedName name="xxx6" localSheetId="11">[4]DATA!#REF!</definedName>
    <definedName name="xxx6" localSheetId="24">[4]DATA!#REF!</definedName>
    <definedName name="xxx6" localSheetId="18">[4]DATA!#REF!</definedName>
    <definedName name="xxx6" localSheetId="16">[4]DATA!#REF!</definedName>
    <definedName name="xxx6" localSheetId="34">[4]DATA!#REF!</definedName>
    <definedName name="xxx6" localSheetId="36">[4]DATA!#REF!</definedName>
    <definedName name="xxx6" localSheetId="37">[4]DATA!#REF!</definedName>
    <definedName name="xxx6" localSheetId="35">[4]DATA!#REF!</definedName>
    <definedName name="xxx6" localSheetId="5">[4]DATA!#REF!</definedName>
    <definedName name="xxx6" localSheetId="42">[4]DATA!#REF!</definedName>
    <definedName name="xxx6" localSheetId="4">[4]DATA!#REF!</definedName>
    <definedName name="xxx6" localSheetId="45">[4]DATA!#REF!</definedName>
    <definedName name="xxx6" localSheetId="46">[4]DATA!#REF!</definedName>
    <definedName name="xxx6" localSheetId="2">[4]DATA!#REF!</definedName>
    <definedName name="xxx6" localSheetId="43">[4]DATA!#REF!</definedName>
    <definedName name="xxx6" localSheetId="3">[4]DATA!#REF!</definedName>
    <definedName name="xxx6" localSheetId="40">[4]DATA!#REF!</definedName>
    <definedName name="xxx6" localSheetId="27">[4]DATA!#REF!</definedName>
    <definedName name="xxx6" localSheetId="21">[4]DATA!#REF!</definedName>
    <definedName name="xxx6" localSheetId="7">[4]DATA!#REF!</definedName>
    <definedName name="xxx6" localSheetId="20">[4]DATA!#REF!</definedName>
    <definedName name="xxx6" localSheetId="44">[4]DATA!#REF!</definedName>
    <definedName name="xxx6" localSheetId="13">[4]DATA!#REF!</definedName>
    <definedName name="xxx6" localSheetId="12">[4]DATA!#REF!</definedName>
    <definedName name="xxx6" localSheetId="28">[4]DATA!#REF!</definedName>
    <definedName name="xxx6" localSheetId="30">[4]DATA!#REF!</definedName>
    <definedName name="xxx6" localSheetId="8">[4]DATA!#REF!</definedName>
    <definedName name="xxx6" localSheetId="29">[4]DATA!#REF!</definedName>
    <definedName name="xxx6" localSheetId="14">[4]DATA!#REF!</definedName>
    <definedName name="xxx6" localSheetId="23">[4]DATA!#REF!</definedName>
    <definedName name="xxx6" localSheetId="41">[4]DATA!#REF!</definedName>
    <definedName name="xxx6" localSheetId="26">[4]DATA!#REF!</definedName>
    <definedName name="xxx6" localSheetId="9">[4]DATA!#REF!</definedName>
    <definedName name="xxx6" localSheetId="6">[4]DATA!#REF!</definedName>
    <definedName name="xxx6" localSheetId="39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" i="61" l="1"/>
  <c r="Y5" i="61"/>
  <c r="X5" i="61"/>
  <c r="W5" i="61"/>
  <c r="V5" i="61"/>
  <c r="U5" i="61"/>
  <c r="T5" i="61"/>
  <c r="S5" i="61"/>
  <c r="R5" i="61"/>
  <c r="Q5" i="61"/>
  <c r="P5" i="61"/>
  <c r="O5" i="61"/>
  <c r="N5" i="61"/>
  <c r="M5" i="61"/>
  <c r="L5" i="61"/>
  <c r="K5" i="61"/>
  <c r="J5" i="61"/>
  <c r="I5" i="61"/>
  <c r="H5" i="61"/>
  <c r="G5" i="61"/>
  <c r="F5" i="61" l="1"/>
  <c r="E5" i="61"/>
  <c r="D5" i="61"/>
  <c r="C5" i="61"/>
  <c r="E5" i="90"/>
  <c r="E5" i="89"/>
  <c r="E33" i="88"/>
  <c r="E5" i="88"/>
  <c r="E5" i="87"/>
  <c r="E5" i="86"/>
  <c r="E5" i="85"/>
  <c r="E5" i="84"/>
  <c r="F4" i="83"/>
  <c r="F5" i="83"/>
  <c r="F6" i="83"/>
  <c r="F7" i="83"/>
  <c r="F8" i="83"/>
  <c r="F9" i="83"/>
  <c r="F10" i="83"/>
  <c r="F11" i="83"/>
  <c r="F12" i="83"/>
  <c r="F13" i="83"/>
  <c r="F14" i="83"/>
  <c r="F15" i="83"/>
  <c r="E5" i="83"/>
  <c r="E5" i="82"/>
  <c r="E5" i="80"/>
  <c r="E5" i="79"/>
  <c r="E33" i="78"/>
  <c r="E5" i="78"/>
  <c r="E33" i="77"/>
  <c r="E5" i="77"/>
  <c r="E5" i="76"/>
  <c r="E5" i="75"/>
  <c r="A107" i="92" l="1"/>
  <c r="B107" i="92"/>
  <c r="C107" i="92"/>
  <c r="D107" i="92"/>
  <c r="E107" i="92"/>
  <c r="H163" i="92" l="1"/>
  <c r="H162" i="92"/>
  <c r="H160" i="92"/>
  <c r="H158" i="92"/>
  <c r="J163" i="92"/>
  <c r="J162" i="92"/>
  <c r="J160" i="92"/>
  <c r="J158" i="92"/>
  <c r="M163" i="92"/>
  <c r="M162" i="92"/>
  <c r="M160" i="92"/>
  <c r="M158" i="92"/>
  <c r="AB166" i="92"/>
  <c r="AB161" i="92"/>
  <c r="AC161" i="92" s="1"/>
  <c r="AB159" i="92"/>
  <c r="AC159" i="92" s="1"/>
  <c r="AB157" i="92"/>
  <c r="Z166" i="92"/>
  <c r="Z161" i="92"/>
  <c r="AA161" i="92" s="1"/>
  <c r="Z159" i="92"/>
  <c r="AA159" i="92" s="1"/>
  <c r="Z157" i="92"/>
  <c r="X166" i="92"/>
  <c r="X161" i="92"/>
  <c r="Y161" i="92" s="1"/>
  <c r="X159" i="92"/>
  <c r="Y159" i="92" s="1"/>
  <c r="X157" i="92"/>
  <c r="V166" i="92"/>
  <c r="V161" i="92"/>
  <c r="W161" i="92" s="1"/>
  <c r="V159" i="92"/>
  <c r="W159" i="92" s="1"/>
  <c r="V157" i="92"/>
  <c r="T166" i="92"/>
  <c r="T161" i="92"/>
  <c r="U161" i="92" s="1"/>
  <c r="T159" i="92"/>
  <c r="U159" i="92" s="1"/>
  <c r="T157" i="92"/>
  <c r="R166" i="92"/>
  <c r="R161" i="92"/>
  <c r="S161" i="92" s="1"/>
  <c r="R159" i="92"/>
  <c r="S159" i="92" s="1"/>
  <c r="R157" i="92"/>
  <c r="P166" i="92"/>
  <c r="P161" i="92"/>
  <c r="Q161" i="92" s="1"/>
  <c r="P159" i="92"/>
  <c r="Q159" i="92" s="1"/>
  <c r="P157" i="92"/>
  <c r="N166" i="92"/>
  <c r="N161" i="92"/>
  <c r="O161" i="92" s="1"/>
  <c r="N159" i="92"/>
  <c r="O159" i="92" s="1"/>
  <c r="N157" i="92"/>
  <c r="L166" i="92"/>
  <c r="L161" i="92"/>
  <c r="M161" i="92" s="1"/>
  <c r="L159" i="92"/>
  <c r="M159" i="92" s="1"/>
  <c r="L157" i="92"/>
  <c r="J166" i="92"/>
  <c r="J161" i="92"/>
  <c r="K161" i="92" s="1"/>
  <c r="J159" i="92"/>
  <c r="K159" i="92" s="1"/>
  <c r="J157" i="92"/>
  <c r="H166" i="92"/>
  <c r="H161" i="92"/>
  <c r="H159" i="92"/>
  <c r="H157" i="92"/>
  <c r="F166" i="92"/>
  <c r="F161" i="92"/>
  <c r="G161" i="92" s="1"/>
  <c r="F159" i="92"/>
  <c r="G159" i="92" s="1"/>
  <c r="F157" i="92"/>
  <c r="A157" i="92"/>
  <c r="B157" i="92"/>
  <c r="C157" i="92"/>
  <c r="D157" i="92"/>
  <c r="E157" i="92"/>
  <c r="AB117" i="92"/>
  <c r="AC117" i="92" s="1"/>
  <c r="AB113" i="92"/>
  <c r="AC113" i="92" s="1"/>
  <c r="Z117" i="92"/>
  <c r="AA117" i="92" s="1"/>
  <c r="Z113" i="92"/>
  <c r="AA113" i="92" s="1"/>
  <c r="X117" i="92"/>
  <c r="Y117" i="92" s="1"/>
  <c r="X113" i="92"/>
  <c r="Y113" i="92" s="1"/>
  <c r="V117" i="92"/>
  <c r="W117" i="92" s="1"/>
  <c r="V113" i="92"/>
  <c r="W113" i="92" s="1"/>
  <c r="T117" i="92"/>
  <c r="U117" i="92" s="1"/>
  <c r="T113" i="92"/>
  <c r="U113" i="92" s="1"/>
  <c r="R117" i="92"/>
  <c r="S117" i="92" s="1"/>
  <c r="R113" i="92"/>
  <c r="S113" i="92" s="1"/>
  <c r="P117" i="92"/>
  <c r="Q117" i="92" s="1"/>
  <c r="P113" i="92"/>
  <c r="Q113" i="92" s="1"/>
  <c r="N117" i="92"/>
  <c r="O117" i="92" s="1"/>
  <c r="N113" i="92"/>
  <c r="O113" i="92" s="1"/>
  <c r="L117" i="92"/>
  <c r="M117" i="92" s="1"/>
  <c r="L113" i="92"/>
  <c r="M113" i="92" s="1"/>
  <c r="J117" i="92"/>
  <c r="K117" i="92" s="1"/>
  <c r="J113" i="92"/>
  <c r="K113" i="92" s="1"/>
  <c r="H117" i="92"/>
  <c r="H113" i="92"/>
  <c r="F117" i="92"/>
  <c r="G117" i="92" s="1"/>
  <c r="F113" i="92"/>
  <c r="G113" i="92" s="1"/>
  <c r="H164" i="92" l="1"/>
  <c r="E43" i="61" s="1"/>
  <c r="E5" i="71" s="1"/>
  <c r="M157" i="92"/>
  <c r="M164" i="92" s="1"/>
  <c r="J43" i="61" s="1"/>
  <c r="AC157" i="92"/>
  <c r="AC164" i="92" s="1"/>
  <c r="Z43" i="61" s="1"/>
  <c r="M166" i="92"/>
  <c r="M171" i="92" s="1"/>
  <c r="J45" i="61" s="1"/>
  <c r="Q166" i="92"/>
  <c r="Q171" i="92" s="1"/>
  <c r="N45" i="61" s="1"/>
  <c r="U166" i="92"/>
  <c r="U171" i="92" s="1"/>
  <c r="R45" i="61" s="1"/>
  <c r="Y166" i="92"/>
  <c r="Y171" i="92" s="1"/>
  <c r="V45" i="61" s="1"/>
  <c r="AC166" i="92"/>
  <c r="AC171" i="92" s="1"/>
  <c r="Z45" i="61" s="1"/>
  <c r="U157" i="92"/>
  <c r="U164" i="92" s="1"/>
  <c r="R43" i="61" s="1"/>
  <c r="G157" i="92"/>
  <c r="S157" i="92"/>
  <c r="S164" i="92" s="1"/>
  <c r="P43" i="61" s="1"/>
  <c r="Q157" i="92"/>
  <c r="Q164" i="92" s="1"/>
  <c r="N43" i="61" s="1"/>
  <c r="K157" i="92"/>
  <c r="K164" i="92" s="1"/>
  <c r="H43" i="61" s="1"/>
  <c r="J164" i="92"/>
  <c r="G43" i="61" s="1"/>
  <c r="W157" i="92"/>
  <c r="W164" i="92" s="1"/>
  <c r="T43" i="61" s="1"/>
  <c r="Y157" i="92"/>
  <c r="Y164" i="92" s="1"/>
  <c r="V43" i="61" s="1"/>
  <c r="O157" i="92"/>
  <c r="O164" i="92" s="1"/>
  <c r="L43" i="61" s="1"/>
  <c r="AA157" i="92"/>
  <c r="AA164" i="92" s="1"/>
  <c r="X43" i="61" s="1"/>
  <c r="G166" i="92"/>
  <c r="K166" i="92"/>
  <c r="K171" i="92" s="1"/>
  <c r="H45" i="61" s="1"/>
  <c r="O166" i="92"/>
  <c r="O171" i="92" s="1"/>
  <c r="L45" i="61" s="1"/>
  <c r="S166" i="92"/>
  <c r="S171" i="92" s="1"/>
  <c r="P45" i="61" s="1"/>
  <c r="W166" i="92"/>
  <c r="W171" i="92" s="1"/>
  <c r="T45" i="61" s="1"/>
  <c r="AA166" i="92"/>
  <c r="AA171" i="92" s="1"/>
  <c r="X45" i="61" s="1"/>
  <c r="E166" i="92"/>
  <c r="A166" i="92"/>
  <c r="B166" i="92"/>
  <c r="C166" i="92"/>
  <c r="D166" i="92"/>
  <c r="A161" i="92"/>
  <c r="B161" i="92"/>
  <c r="C161" i="92"/>
  <c r="D161" i="92"/>
  <c r="E161" i="92"/>
  <c r="A159" i="92"/>
  <c r="B159" i="92"/>
  <c r="C159" i="92"/>
  <c r="D159" i="92"/>
  <c r="E159" i="92"/>
  <c r="A117" i="92"/>
  <c r="B117" i="92"/>
  <c r="C117" i="92"/>
  <c r="D117" i="92"/>
  <c r="E117" i="92"/>
  <c r="A113" i="92"/>
  <c r="B113" i="92"/>
  <c r="C113" i="92"/>
  <c r="D113" i="92"/>
  <c r="E113" i="92"/>
  <c r="AB110" i="92"/>
  <c r="AB106" i="92"/>
  <c r="AC106" i="92" s="1"/>
  <c r="AB104" i="92"/>
  <c r="AB102" i="92"/>
  <c r="Z110" i="92"/>
  <c r="Z106" i="92"/>
  <c r="AA106" i="92" s="1"/>
  <c r="Z104" i="92"/>
  <c r="Z102" i="92"/>
  <c r="X110" i="92"/>
  <c r="X106" i="92"/>
  <c r="Y106" i="92" s="1"/>
  <c r="X104" i="92"/>
  <c r="X102" i="92"/>
  <c r="V110" i="92"/>
  <c r="V106" i="92"/>
  <c r="W106" i="92" s="1"/>
  <c r="V104" i="92"/>
  <c r="V102" i="92"/>
  <c r="T110" i="92"/>
  <c r="T106" i="92"/>
  <c r="U106" i="92" s="1"/>
  <c r="T104" i="92"/>
  <c r="T102" i="92"/>
  <c r="R110" i="92"/>
  <c r="R106" i="92"/>
  <c r="S106" i="92" s="1"/>
  <c r="R104" i="92"/>
  <c r="R102" i="92"/>
  <c r="P110" i="92"/>
  <c r="P106" i="92"/>
  <c r="Q106" i="92" s="1"/>
  <c r="P104" i="92"/>
  <c r="P102" i="92"/>
  <c r="N110" i="92"/>
  <c r="N106" i="92"/>
  <c r="O106" i="92" s="1"/>
  <c r="N104" i="92"/>
  <c r="N102" i="92"/>
  <c r="L110" i="92"/>
  <c r="L106" i="92"/>
  <c r="M106" i="92" s="1"/>
  <c r="L104" i="92"/>
  <c r="L102" i="92"/>
  <c r="J110" i="92"/>
  <c r="J106" i="92"/>
  <c r="K106" i="92" s="1"/>
  <c r="J104" i="92"/>
  <c r="J102" i="92"/>
  <c r="H110" i="92"/>
  <c r="H106" i="92"/>
  <c r="H104" i="92"/>
  <c r="E31" i="61" s="1"/>
  <c r="H102" i="92"/>
  <c r="E29" i="61" s="1"/>
  <c r="F110" i="92"/>
  <c r="F106" i="92"/>
  <c r="G106" i="92" s="1"/>
  <c r="F104" i="92"/>
  <c r="F102" i="92"/>
  <c r="G110" i="92" l="1"/>
  <c r="K110" i="92"/>
  <c r="K140" i="92" s="1"/>
  <c r="H35" i="61" s="1"/>
  <c r="O110" i="92"/>
  <c r="O140" i="92" s="1"/>
  <c r="L35" i="61" s="1"/>
  <c r="S110" i="92"/>
  <c r="S140" i="92" s="1"/>
  <c r="P35" i="61" s="1"/>
  <c r="W110" i="92"/>
  <c r="W140" i="92" s="1"/>
  <c r="T35" i="61" s="1"/>
  <c r="AA110" i="92"/>
  <c r="AA140" i="92" s="1"/>
  <c r="X35" i="61" s="1"/>
  <c r="M110" i="92"/>
  <c r="M140" i="92" s="1"/>
  <c r="J35" i="61" s="1"/>
  <c r="Q110" i="92"/>
  <c r="Q140" i="92" s="1"/>
  <c r="N35" i="61" s="1"/>
  <c r="U110" i="92"/>
  <c r="U140" i="92" s="1"/>
  <c r="R35" i="61" s="1"/>
  <c r="Y110" i="92"/>
  <c r="Y140" i="92" s="1"/>
  <c r="V35" i="61" s="1"/>
  <c r="AC110" i="92"/>
  <c r="AC140" i="92" s="1"/>
  <c r="Z35" i="61" s="1"/>
  <c r="O104" i="92"/>
  <c r="L31" i="61" s="1"/>
  <c r="K31" i="61"/>
  <c r="AA104" i="92"/>
  <c r="X31" i="61" s="1"/>
  <c r="W31" i="61"/>
  <c r="Y102" i="92"/>
  <c r="V29" i="61" s="1"/>
  <c r="U29" i="61"/>
  <c r="AC102" i="92"/>
  <c r="Z29" i="61" s="1"/>
  <c r="Y29" i="61"/>
  <c r="K104" i="92"/>
  <c r="H31" i="61" s="1"/>
  <c r="G31" i="61"/>
  <c r="M104" i="92"/>
  <c r="J31" i="61" s="1"/>
  <c r="I31" i="61"/>
  <c r="Q104" i="92"/>
  <c r="N31" i="61" s="1"/>
  <c r="M31" i="61"/>
  <c r="U104" i="92"/>
  <c r="R31" i="61" s="1"/>
  <c r="Q31" i="61"/>
  <c r="Y104" i="92"/>
  <c r="V31" i="61" s="1"/>
  <c r="U31" i="61"/>
  <c r="AC104" i="92"/>
  <c r="Z31" i="61" s="1"/>
  <c r="Y31" i="61"/>
  <c r="W104" i="92"/>
  <c r="T31" i="61" s="1"/>
  <c r="S31" i="61"/>
  <c r="Q102" i="92"/>
  <c r="N29" i="61" s="1"/>
  <c r="M29" i="61"/>
  <c r="G104" i="92"/>
  <c r="D31" i="61" s="1"/>
  <c r="C31" i="61"/>
  <c r="M102" i="92"/>
  <c r="J29" i="61" s="1"/>
  <c r="I29" i="61"/>
  <c r="S104" i="92"/>
  <c r="P31" i="61" s="1"/>
  <c r="O31" i="61"/>
  <c r="U102" i="92"/>
  <c r="R29" i="61" s="1"/>
  <c r="Q29" i="61"/>
  <c r="G102" i="92"/>
  <c r="D29" i="61" s="1"/>
  <c r="C29" i="61"/>
  <c r="K102" i="92"/>
  <c r="H29" i="61" s="1"/>
  <c r="G29" i="61"/>
  <c r="O102" i="92"/>
  <c r="L29" i="61" s="1"/>
  <c r="K29" i="61"/>
  <c r="S102" i="92"/>
  <c r="P29" i="61" s="1"/>
  <c r="O29" i="61"/>
  <c r="W102" i="92"/>
  <c r="T29" i="61" s="1"/>
  <c r="S29" i="61"/>
  <c r="AA102" i="92"/>
  <c r="X29" i="61" s="1"/>
  <c r="W29" i="61"/>
  <c r="AB96" i="92"/>
  <c r="AC96" i="92" s="1"/>
  <c r="AB95" i="92"/>
  <c r="AC95" i="92" s="1"/>
  <c r="AB93" i="92"/>
  <c r="AC93" i="92" s="1"/>
  <c r="Z96" i="92"/>
  <c r="AA96" i="92" s="1"/>
  <c r="Z95" i="92"/>
  <c r="AA95" i="92" s="1"/>
  <c r="Z93" i="92"/>
  <c r="AA93" i="92" s="1"/>
  <c r="X96" i="92"/>
  <c r="Y96" i="92" s="1"/>
  <c r="X95" i="92"/>
  <c r="Y95" i="92" s="1"/>
  <c r="X93" i="92"/>
  <c r="Y93" i="92" s="1"/>
  <c r="V96" i="92"/>
  <c r="W96" i="92" s="1"/>
  <c r="V95" i="92"/>
  <c r="W95" i="92" s="1"/>
  <c r="V93" i="92"/>
  <c r="W93" i="92" s="1"/>
  <c r="T96" i="92"/>
  <c r="U96" i="92" s="1"/>
  <c r="T95" i="92"/>
  <c r="U95" i="92" s="1"/>
  <c r="T93" i="92"/>
  <c r="U93" i="92" s="1"/>
  <c r="R96" i="92"/>
  <c r="S96" i="92" s="1"/>
  <c r="R95" i="92"/>
  <c r="S95" i="92" s="1"/>
  <c r="R93" i="92"/>
  <c r="S93" i="92" s="1"/>
  <c r="P96" i="92"/>
  <c r="Q96" i="92" s="1"/>
  <c r="P95" i="92"/>
  <c r="Q95" i="92" s="1"/>
  <c r="P93" i="92"/>
  <c r="Q93" i="92" s="1"/>
  <c r="N96" i="92"/>
  <c r="O96" i="92" s="1"/>
  <c r="N95" i="92"/>
  <c r="O95" i="92" s="1"/>
  <c r="N93" i="92"/>
  <c r="O93" i="92" s="1"/>
  <c r="L96" i="92"/>
  <c r="M96" i="92" s="1"/>
  <c r="L95" i="92"/>
  <c r="M95" i="92" s="1"/>
  <c r="L93" i="92"/>
  <c r="M93" i="92" s="1"/>
  <c r="J93" i="92"/>
  <c r="K93" i="92" s="1"/>
  <c r="J96" i="92"/>
  <c r="K96" i="92" s="1"/>
  <c r="J95" i="92"/>
  <c r="K95" i="92" s="1"/>
  <c r="H96" i="92"/>
  <c r="I96" i="92" s="1"/>
  <c r="H95" i="92"/>
  <c r="I95" i="92" s="1"/>
  <c r="H93" i="92"/>
  <c r="I93" i="92" s="1"/>
  <c r="F96" i="92"/>
  <c r="G96" i="92" s="1"/>
  <c r="F95" i="92"/>
  <c r="G95" i="92" s="1"/>
  <c r="F93" i="92"/>
  <c r="G93" i="92" s="1"/>
  <c r="A110" i="92" l="1"/>
  <c r="B110" i="92"/>
  <c r="C110" i="92"/>
  <c r="D110" i="92"/>
  <c r="E110" i="92"/>
  <c r="A106" i="92"/>
  <c r="B106" i="92"/>
  <c r="C106" i="92"/>
  <c r="D106" i="92"/>
  <c r="E106" i="92"/>
  <c r="B104" i="92"/>
  <c r="C104" i="92"/>
  <c r="D104" i="92"/>
  <c r="E104" i="92"/>
  <c r="A104" i="92"/>
  <c r="B102" i="92"/>
  <c r="C102" i="92"/>
  <c r="D102" i="92"/>
  <c r="E102" i="92"/>
  <c r="A102" i="92"/>
  <c r="A96" i="92" l="1"/>
  <c r="B96" i="92"/>
  <c r="C96" i="92"/>
  <c r="D96" i="92"/>
  <c r="E96" i="92"/>
  <c r="A95" i="92"/>
  <c r="B95" i="92"/>
  <c r="C95" i="92"/>
  <c r="D95" i="92"/>
  <c r="E95" i="92"/>
  <c r="A93" i="92"/>
  <c r="B93" i="92"/>
  <c r="C93" i="92"/>
  <c r="D93" i="92"/>
  <c r="E93" i="92"/>
  <c r="AB84" i="92" l="1"/>
  <c r="AC84" i="92" s="1"/>
  <c r="AB82" i="92"/>
  <c r="AC82" i="92" s="1"/>
  <c r="AB79" i="92"/>
  <c r="Z84" i="92"/>
  <c r="AA84" i="92" s="1"/>
  <c r="Z82" i="92"/>
  <c r="AA82" i="92" s="1"/>
  <c r="Z79" i="92"/>
  <c r="AA79" i="92" s="1"/>
  <c r="X84" i="92"/>
  <c r="Y84" i="92" s="1"/>
  <c r="X82" i="92"/>
  <c r="Y82" i="92" s="1"/>
  <c r="X79" i="92"/>
  <c r="Y79" i="92" s="1"/>
  <c r="V84" i="92"/>
  <c r="W84" i="92" s="1"/>
  <c r="V82" i="92"/>
  <c r="W82" i="92" s="1"/>
  <c r="V79" i="92"/>
  <c r="W79" i="92" s="1"/>
  <c r="T84" i="92"/>
  <c r="U84" i="92" s="1"/>
  <c r="T82" i="92"/>
  <c r="U82" i="92" s="1"/>
  <c r="T79" i="92"/>
  <c r="U79" i="92" s="1"/>
  <c r="R84" i="92"/>
  <c r="S84" i="92" s="1"/>
  <c r="R82" i="92"/>
  <c r="S82" i="92" s="1"/>
  <c r="R79" i="92"/>
  <c r="S79" i="92" s="1"/>
  <c r="P84" i="92"/>
  <c r="Q84" i="92" s="1"/>
  <c r="P82" i="92"/>
  <c r="Q82" i="92" s="1"/>
  <c r="P79" i="92"/>
  <c r="Q79" i="92" s="1"/>
  <c r="N84" i="92"/>
  <c r="O84" i="92" s="1"/>
  <c r="N82" i="92"/>
  <c r="O82" i="92" s="1"/>
  <c r="N79" i="92"/>
  <c r="O79" i="92" s="1"/>
  <c r="L84" i="92"/>
  <c r="M84" i="92" s="1"/>
  <c r="L82" i="92"/>
  <c r="M82" i="92" s="1"/>
  <c r="L79" i="92"/>
  <c r="M79" i="92" s="1"/>
  <c r="J84" i="92" l="1"/>
  <c r="K84" i="92" s="1"/>
  <c r="J82" i="92"/>
  <c r="K82" i="92" s="1"/>
  <c r="J79" i="92"/>
  <c r="K79" i="92" s="1"/>
  <c r="H84" i="92"/>
  <c r="H82" i="92"/>
  <c r="H79" i="92"/>
  <c r="F84" i="92"/>
  <c r="G84" i="92" s="1"/>
  <c r="F82" i="92"/>
  <c r="G82" i="92" s="1"/>
  <c r="F79" i="92"/>
  <c r="G79" i="92" s="1"/>
  <c r="A84" i="92"/>
  <c r="B84" i="92"/>
  <c r="C84" i="92"/>
  <c r="D84" i="92"/>
  <c r="E84" i="92"/>
  <c r="A82" i="92"/>
  <c r="B82" i="92"/>
  <c r="C82" i="92"/>
  <c r="D82" i="92"/>
  <c r="E82" i="92"/>
  <c r="A83" i="92"/>
  <c r="B83" i="92"/>
  <c r="C83" i="92"/>
  <c r="D83" i="92"/>
  <c r="E83" i="92"/>
  <c r="A79" i="92"/>
  <c r="B79" i="92"/>
  <c r="C79" i="92"/>
  <c r="D79" i="92"/>
  <c r="E79" i="92"/>
  <c r="AB74" i="92"/>
  <c r="AC74" i="92" s="1"/>
  <c r="AB69" i="92"/>
  <c r="AC69" i="92" s="1"/>
  <c r="Z74" i="92"/>
  <c r="AA74" i="92" s="1"/>
  <c r="Z69" i="92"/>
  <c r="AA69" i="92" s="1"/>
  <c r="X74" i="92"/>
  <c r="Y74" i="92" s="1"/>
  <c r="X69" i="92"/>
  <c r="Y69" i="92" s="1"/>
  <c r="V74" i="92"/>
  <c r="W74" i="92" s="1"/>
  <c r="V69" i="92"/>
  <c r="W69" i="92" s="1"/>
  <c r="T74" i="92"/>
  <c r="U74" i="92" s="1"/>
  <c r="T69" i="92"/>
  <c r="U69" i="92" s="1"/>
  <c r="R74" i="92"/>
  <c r="S74" i="92" s="1"/>
  <c r="R69" i="92"/>
  <c r="S69" i="92" s="1"/>
  <c r="P74" i="92"/>
  <c r="Q74" i="92" s="1"/>
  <c r="P69" i="92"/>
  <c r="Q69" i="92" s="1"/>
  <c r="N74" i="92"/>
  <c r="O74" i="92" s="1"/>
  <c r="N69" i="92"/>
  <c r="O69" i="92" s="1"/>
  <c r="L74" i="92"/>
  <c r="M74" i="92" s="1"/>
  <c r="L69" i="92"/>
  <c r="M69" i="92" s="1"/>
  <c r="J74" i="92"/>
  <c r="K74" i="92" s="1"/>
  <c r="J69" i="92"/>
  <c r="K69" i="92" s="1"/>
  <c r="H74" i="92"/>
  <c r="H69" i="92"/>
  <c r="F74" i="92"/>
  <c r="G74" i="92" s="1"/>
  <c r="F69" i="92"/>
  <c r="G69" i="92" s="1"/>
  <c r="AB65" i="92"/>
  <c r="AC65" i="92" s="1"/>
  <c r="AB64" i="92"/>
  <c r="AC64" i="92" s="1"/>
  <c r="AB63" i="92"/>
  <c r="AC63" i="92" s="1"/>
  <c r="AB61" i="92"/>
  <c r="AC61" i="92" s="1"/>
  <c r="AB59" i="92"/>
  <c r="AC59" i="92" s="1"/>
  <c r="AB57" i="92"/>
  <c r="AC57" i="92" s="1"/>
  <c r="Z65" i="92"/>
  <c r="AA65" i="92" s="1"/>
  <c r="Z64" i="92"/>
  <c r="AA64" i="92" s="1"/>
  <c r="Z63" i="92"/>
  <c r="AA63" i="92" s="1"/>
  <c r="Z61" i="92"/>
  <c r="AA61" i="92" s="1"/>
  <c r="Z59" i="92"/>
  <c r="AA59" i="92" s="1"/>
  <c r="Z57" i="92"/>
  <c r="AA57" i="92" s="1"/>
  <c r="X65" i="92"/>
  <c r="Y65" i="92" s="1"/>
  <c r="X64" i="92"/>
  <c r="Y64" i="92" s="1"/>
  <c r="X63" i="92"/>
  <c r="Y63" i="92" s="1"/>
  <c r="X61" i="92"/>
  <c r="Y61" i="92" s="1"/>
  <c r="X59" i="92"/>
  <c r="Y59" i="92" s="1"/>
  <c r="X57" i="92"/>
  <c r="Y57" i="92" s="1"/>
  <c r="V65" i="92"/>
  <c r="W65" i="92" s="1"/>
  <c r="V64" i="92"/>
  <c r="W64" i="92" s="1"/>
  <c r="V63" i="92"/>
  <c r="W63" i="92" s="1"/>
  <c r="V61" i="92"/>
  <c r="W61" i="92" s="1"/>
  <c r="V59" i="92"/>
  <c r="W59" i="92" s="1"/>
  <c r="V57" i="92"/>
  <c r="W57" i="92" s="1"/>
  <c r="T65" i="92"/>
  <c r="U65" i="92" s="1"/>
  <c r="T64" i="92"/>
  <c r="U64" i="92" s="1"/>
  <c r="T63" i="92"/>
  <c r="U63" i="92" s="1"/>
  <c r="T61" i="92"/>
  <c r="U61" i="92" s="1"/>
  <c r="T59" i="92"/>
  <c r="U59" i="92" s="1"/>
  <c r="T57" i="92"/>
  <c r="U57" i="92" s="1"/>
  <c r="R65" i="92"/>
  <c r="S65" i="92" s="1"/>
  <c r="R64" i="92"/>
  <c r="S64" i="92" s="1"/>
  <c r="R63" i="92"/>
  <c r="S63" i="92" s="1"/>
  <c r="R61" i="92"/>
  <c r="S61" i="92" s="1"/>
  <c r="R59" i="92"/>
  <c r="S59" i="92" s="1"/>
  <c r="R57" i="92"/>
  <c r="S57" i="92" s="1"/>
  <c r="P65" i="92"/>
  <c r="Q65" i="92" s="1"/>
  <c r="P64" i="92"/>
  <c r="Q64" i="92" s="1"/>
  <c r="P63" i="92"/>
  <c r="Q63" i="92" s="1"/>
  <c r="P61" i="92"/>
  <c r="Q61" i="92" s="1"/>
  <c r="P59" i="92"/>
  <c r="Q59" i="92" s="1"/>
  <c r="P57" i="92"/>
  <c r="Q57" i="92" s="1"/>
  <c r="N65" i="92"/>
  <c r="O65" i="92" s="1"/>
  <c r="N64" i="92"/>
  <c r="O64" i="92" s="1"/>
  <c r="N63" i="92"/>
  <c r="O63" i="92" s="1"/>
  <c r="N61" i="92"/>
  <c r="O61" i="92" s="1"/>
  <c r="N59" i="92"/>
  <c r="O59" i="92" s="1"/>
  <c r="N57" i="92"/>
  <c r="O57" i="92" s="1"/>
  <c r="L65" i="92"/>
  <c r="M65" i="92" s="1"/>
  <c r="L64" i="92"/>
  <c r="M64" i="92" s="1"/>
  <c r="L63" i="92"/>
  <c r="M63" i="92" s="1"/>
  <c r="L61" i="92"/>
  <c r="M61" i="92" s="1"/>
  <c r="L59" i="92"/>
  <c r="M59" i="92" s="1"/>
  <c r="L57" i="92"/>
  <c r="M57" i="92" s="1"/>
  <c r="J65" i="92"/>
  <c r="K65" i="92" s="1"/>
  <c r="J64" i="92"/>
  <c r="K64" i="92" s="1"/>
  <c r="J63" i="92"/>
  <c r="K63" i="92" s="1"/>
  <c r="J61" i="92"/>
  <c r="K61" i="92" s="1"/>
  <c r="J59" i="92"/>
  <c r="K59" i="92" s="1"/>
  <c r="J57" i="92"/>
  <c r="K57" i="92" s="1"/>
  <c r="H65" i="92"/>
  <c r="H64" i="92"/>
  <c r="H63" i="92"/>
  <c r="H61" i="92"/>
  <c r="H59" i="92"/>
  <c r="H57" i="92"/>
  <c r="G58" i="92"/>
  <c r="G60" i="92"/>
  <c r="G62" i="92"/>
  <c r="F65" i="92"/>
  <c r="G65" i="92" s="1"/>
  <c r="F64" i="92"/>
  <c r="G64" i="92" s="1"/>
  <c r="F63" i="92"/>
  <c r="G63" i="92" s="1"/>
  <c r="F61" i="92"/>
  <c r="G61" i="92" s="1"/>
  <c r="F59" i="92"/>
  <c r="G59" i="92" s="1"/>
  <c r="F57" i="92"/>
  <c r="G57" i="92" s="1"/>
  <c r="A74" i="92" l="1"/>
  <c r="B74" i="92"/>
  <c r="C74" i="92"/>
  <c r="D74" i="92"/>
  <c r="E74" i="92"/>
  <c r="A69" i="92"/>
  <c r="B69" i="92"/>
  <c r="C69" i="92"/>
  <c r="D69" i="92"/>
  <c r="E69" i="92"/>
  <c r="A57" i="92"/>
  <c r="B57" i="92"/>
  <c r="C57" i="92"/>
  <c r="D57" i="92"/>
  <c r="E57" i="92"/>
  <c r="A58" i="92"/>
  <c r="B58" i="92"/>
  <c r="C58" i="92"/>
  <c r="D58" i="92"/>
  <c r="E58" i="92"/>
  <c r="A59" i="92"/>
  <c r="B59" i="92"/>
  <c r="C59" i="92"/>
  <c r="D59" i="92"/>
  <c r="E59" i="92"/>
  <c r="A60" i="92"/>
  <c r="B60" i="92"/>
  <c r="C60" i="92"/>
  <c r="D60" i="92"/>
  <c r="E60" i="92"/>
  <c r="A61" i="92"/>
  <c r="B61" i="92"/>
  <c r="C61" i="92"/>
  <c r="D61" i="92"/>
  <c r="E61" i="92"/>
  <c r="A62" i="92"/>
  <c r="B62" i="92"/>
  <c r="C62" i="92"/>
  <c r="D62" i="92"/>
  <c r="E62" i="92"/>
  <c r="A63" i="92"/>
  <c r="B63" i="92"/>
  <c r="C63" i="92"/>
  <c r="D63" i="92"/>
  <c r="E63" i="92"/>
  <c r="A64" i="92"/>
  <c r="B64" i="92"/>
  <c r="C64" i="92"/>
  <c r="D64" i="92"/>
  <c r="E64" i="92"/>
  <c r="A65" i="92"/>
  <c r="B65" i="92"/>
  <c r="C65" i="92"/>
  <c r="D65" i="92"/>
  <c r="E65" i="92"/>
  <c r="AC52" i="92"/>
  <c r="AC54" i="92" s="1"/>
  <c r="Z11" i="61" s="1"/>
  <c r="AC50" i="92"/>
  <c r="Z9" i="61" s="1"/>
  <c r="AB52" i="92"/>
  <c r="AB50" i="92"/>
  <c r="Y9" i="61" s="1"/>
  <c r="Z52" i="92"/>
  <c r="AA52" i="92" s="1"/>
  <c r="AA54" i="92" s="1"/>
  <c r="X11" i="61" s="1"/>
  <c r="Z50" i="92"/>
  <c r="X52" i="92"/>
  <c r="Y52" i="92" s="1"/>
  <c r="Y54" i="92" s="1"/>
  <c r="V11" i="61" s="1"/>
  <c r="X50" i="92"/>
  <c r="V52" i="92"/>
  <c r="W52" i="92" s="1"/>
  <c r="W54" i="92" s="1"/>
  <c r="T11" i="61" s="1"/>
  <c r="V50" i="92"/>
  <c r="T52" i="92"/>
  <c r="U52" i="92" s="1"/>
  <c r="U54" i="92" s="1"/>
  <c r="R11" i="61" s="1"/>
  <c r="T50" i="92"/>
  <c r="R52" i="92"/>
  <c r="S52" i="92" s="1"/>
  <c r="S54" i="92" s="1"/>
  <c r="P11" i="61" s="1"/>
  <c r="R50" i="92"/>
  <c r="P52" i="92"/>
  <c r="Q52" i="92" s="1"/>
  <c r="Q54" i="92" s="1"/>
  <c r="N11" i="61" s="1"/>
  <c r="P50" i="92"/>
  <c r="N52" i="92"/>
  <c r="O52" i="92" s="1"/>
  <c r="O54" i="92" s="1"/>
  <c r="L11" i="61" s="1"/>
  <c r="N50" i="92"/>
  <c r="L52" i="92"/>
  <c r="M52" i="92" s="1"/>
  <c r="M54" i="92" s="1"/>
  <c r="J11" i="61" s="1"/>
  <c r="L50" i="92"/>
  <c r="J52" i="92"/>
  <c r="K52" i="92" s="1"/>
  <c r="K54" i="92" s="1"/>
  <c r="H11" i="61" s="1"/>
  <c r="J50" i="92"/>
  <c r="H52" i="92"/>
  <c r="H50" i="92"/>
  <c r="E9" i="61" s="1"/>
  <c r="F52" i="92"/>
  <c r="G52" i="92" s="1"/>
  <c r="F50" i="92"/>
  <c r="A52" i="92"/>
  <c r="B52" i="92"/>
  <c r="C52" i="92"/>
  <c r="D52" i="92"/>
  <c r="E52" i="92"/>
  <c r="E50" i="92"/>
  <c r="D50" i="92"/>
  <c r="C50" i="92"/>
  <c r="B50" i="92"/>
  <c r="A50" i="92"/>
  <c r="A51" i="92"/>
  <c r="A47" i="92"/>
  <c r="B47" i="92"/>
  <c r="C47" i="92"/>
  <c r="D47" i="92"/>
  <c r="E47" i="92"/>
  <c r="AB35" i="92"/>
  <c r="AC35" i="92" s="1"/>
  <c r="AB34" i="92"/>
  <c r="AC34" i="92" s="1"/>
  <c r="AB33" i="92"/>
  <c r="AC33" i="92" s="1"/>
  <c r="AC48" i="92" s="1"/>
  <c r="Z7" i="61" s="1"/>
  <c r="Z35" i="92"/>
  <c r="AA35" i="92" s="1"/>
  <c r="Z34" i="92"/>
  <c r="AA34" i="92" s="1"/>
  <c r="Z33" i="92"/>
  <c r="AA33" i="92" s="1"/>
  <c r="AA48" i="92" s="1"/>
  <c r="X7" i="61" s="1"/>
  <c r="X35" i="92"/>
  <c r="Y35" i="92" s="1"/>
  <c r="X34" i="92"/>
  <c r="Y34" i="92" s="1"/>
  <c r="X33" i="92"/>
  <c r="Y33" i="92" s="1"/>
  <c r="Y48" i="92" s="1"/>
  <c r="V7" i="61" s="1"/>
  <c r="V35" i="92"/>
  <c r="W35" i="92" s="1"/>
  <c r="V34" i="92"/>
  <c r="W34" i="92" s="1"/>
  <c r="V33" i="92"/>
  <c r="W33" i="92" s="1"/>
  <c r="W48" i="92" s="1"/>
  <c r="T7" i="61" s="1"/>
  <c r="T35" i="92"/>
  <c r="U35" i="92" s="1"/>
  <c r="T34" i="92"/>
  <c r="U34" i="92" s="1"/>
  <c r="T33" i="92"/>
  <c r="U33" i="92" s="1"/>
  <c r="U48" i="92" s="1"/>
  <c r="R7" i="61" s="1"/>
  <c r="R35" i="92"/>
  <c r="S35" i="92" s="1"/>
  <c r="R34" i="92"/>
  <c r="S34" i="92" s="1"/>
  <c r="R33" i="92"/>
  <c r="S33" i="92" s="1"/>
  <c r="S48" i="92" s="1"/>
  <c r="P7" i="61" s="1"/>
  <c r="P35" i="92"/>
  <c r="Q35" i="92" s="1"/>
  <c r="P34" i="92"/>
  <c r="Q34" i="92" s="1"/>
  <c r="P33" i="92"/>
  <c r="Q33" i="92" s="1"/>
  <c r="Q48" i="92" s="1"/>
  <c r="N7" i="61" s="1"/>
  <c r="N35" i="92"/>
  <c r="O35" i="92" s="1"/>
  <c r="N34" i="92"/>
  <c r="O34" i="92" s="1"/>
  <c r="N33" i="92"/>
  <c r="O33" i="92" s="1"/>
  <c r="O48" i="92" s="1"/>
  <c r="L7" i="61" s="1"/>
  <c r="L35" i="92"/>
  <c r="M35" i="92" s="1"/>
  <c r="L34" i="92"/>
  <c r="M34" i="92" s="1"/>
  <c r="L33" i="92"/>
  <c r="M33" i="92" s="1"/>
  <c r="M48" i="92" s="1"/>
  <c r="J7" i="61" s="1"/>
  <c r="J35" i="92"/>
  <c r="K35" i="92" s="1"/>
  <c r="J34" i="92"/>
  <c r="K34" i="92" s="1"/>
  <c r="J33" i="92"/>
  <c r="K33" i="92" s="1"/>
  <c r="K48" i="92" s="1"/>
  <c r="H7" i="61" s="1"/>
  <c r="H35" i="92"/>
  <c r="H34" i="92"/>
  <c r="H33" i="92"/>
  <c r="F35" i="92"/>
  <c r="G35" i="92" s="1"/>
  <c r="F34" i="92"/>
  <c r="G34" i="92" s="1"/>
  <c r="F33" i="92"/>
  <c r="G33" i="92" s="1"/>
  <c r="A33" i="92"/>
  <c r="B33" i="92"/>
  <c r="C33" i="92"/>
  <c r="D33" i="92"/>
  <c r="E33" i="92"/>
  <c r="A34" i="92"/>
  <c r="B34" i="92"/>
  <c r="C34" i="92"/>
  <c r="D34" i="92"/>
  <c r="E34" i="92"/>
  <c r="A35" i="92"/>
  <c r="B35" i="92"/>
  <c r="C35" i="92"/>
  <c r="D35" i="92"/>
  <c r="E35" i="92"/>
  <c r="AB24" i="92"/>
  <c r="AC24" i="92" s="1"/>
  <c r="AB21" i="92"/>
  <c r="AC21" i="92" s="1"/>
  <c r="Z24" i="92"/>
  <c r="AA24" i="92" s="1"/>
  <c r="Z21" i="92"/>
  <c r="AA21" i="92" s="1"/>
  <c r="X24" i="92"/>
  <c r="Y24" i="92" s="1"/>
  <c r="X21" i="92"/>
  <c r="Y21" i="92" s="1"/>
  <c r="V24" i="92"/>
  <c r="W24" i="92" s="1"/>
  <c r="V21" i="92"/>
  <c r="W21" i="92" s="1"/>
  <c r="U23" i="92"/>
  <c r="T24" i="92"/>
  <c r="U24" i="92" s="1"/>
  <c r="T21" i="92"/>
  <c r="U21" i="92" s="1"/>
  <c r="R24" i="92"/>
  <c r="S24" i="92" s="1"/>
  <c r="R21" i="92"/>
  <c r="S21" i="92" s="1"/>
  <c r="P24" i="92"/>
  <c r="Q24" i="92" s="1"/>
  <c r="P21" i="92"/>
  <c r="Q21" i="92" s="1"/>
  <c r="N24" i="92"/>
  <c r="O24" i="92" s="1"/>
  <c r="N21" i="92"/>
  <c r="O21" i="92" s="1"/>
  <c r="L24" i="92"/>
  <c r="M24" i="92" s="1"/>
  <c r="L21" i="92"/>
  <c r="M21" i="92" s="1"/>
  <c r="J24" i="92"/>
  <c r="K24" i="92" s="1"/>
  <c r="J21" i="92"/>
  <c r="K21" i="92" s="1"/>
  <c r="H24" i="92"/>
  <c r="H21" i="92"/>
  <c r="F24" i="92"/>
  <c r="G24" i="92" s="1"/>
  <c r="A24" i="92"/>
  <c r="B24" i="92"/>
  <c r="C24" i="92"/>
  <c r="D24" i="92"/>
  <c r="E24" i="92"/>
  <c r="F21" i="92"/>
  <c r="G21" i="92" s="1"/>
  <c r="A21" i="92"/>
  <c r="B21" i="92"/>
  <c r="C21" i="92"/>
  <c r="D21" i="92"/>
  <c r="E21" i="92"/>
  <c r="AB14" i="92"/>
  <c r="AC14" i="92" s="1"/>
  <c r="AB13" i="92"/>
  <c r="AC13" i="92" s="1"/>
  <c r="Z14" i="92"/>
  <c r="AA14" i="92" s="1"/>
  <c r="Z13" i="92"/>
  <c r="AA13" i="92" s="1"/>
  <c r="X14" i="92"/>
  <c r="Y14" i="92" s="1"/>
  <c r="X13" i="92"/>
  <c r="Y13" i="92" s="1"/>
  <c r="V14" i="92"/>
  <c r="W14" i="92" s="1"/>
  <c r="V13" i="92"/>
  <c r="W13" i="92" s="1"/>
  <c r="T14" i="92"/>
  <c r="U14" i="92" s="1"/>
  <c r="T13" i="92"/>
  <c r="U13" i="92" s="1"/>
  <c r="R14" i="92"/>
  <c r="S14" i="92" s="1"/>
  <c r="R13" i="92"/>
  <c r="S13" i="92" s="1"/>
  <c r="P14" i="92"/>
  <c r="Q14" i="92" s="1"/>
  <c r="P13" i="92"/>
  <c r="Q13" i="92" s="1"/>
  <c r="N14" i="92"/>
  <c r="O14" i="92" s="1"/>
  <c r="N13" i="92"/>
  <c r="O13" i="92" s="1"/>
  <c r="L14" i="92"/>
  <c r="M14" i="92" s="1"/>
  <c r="L13" i="92"/>
  <c r="M13" i="92" s="1"/>
  <c r="J14" i="92"/>
  <c r="K14" i="92" s="1"/>
  <c r="J13" i="92"/>
  <c r="K13" i="92" s="1"/>
  <c r="H14" i="92"/>
  <c r="H13" i="92"/>
  <c r="F14" i="92"/>
  <c r="G14" i="92" s="1"/>
  <c r="F13" i="92"/>
  <c r="G13" i="92" s="1"/>
  <c r="A13" i="92"/>
  <c r="B13" i="92"/>
  <c r="C13" i="92"/>
  <c r="D13" i="92"/>
  <c r="E13" i="92"/>
  <c r="A14" i="92"/>
  <c r="B14" i="92"/>
  <c r="C14" i="92"/>
  <c r="D14" i="92"/>
  <c r="E14" i="92"/>
  <c r="Y50" i="92" l="1"/>
  <c r="V9" i="61" s="1"/>
  <c r="U9" i="61"/>
  <c r="Q50" i="92"/>
  <c r="N9" i="61" s="1"/>
  <c r="M9" i="61"/>
  <c r="K50" i="92"/>
  <c r="H9" i="61" s="1"/>
  <c r="G9" i="61"/>
  <c r="S50" i="92"/>
  <c r="P9" i="61" s="1"/>
  <c r="O9" i="61"/>
  <c r="AA50" i="92"/>
  <c r="X9" i="61" s="1"/>
  <c r="W9" i="61"/>
  <c r="M50" i="92"/>
  <c r="J9" i="61" s="1"/>
  <c r="I9" i="61"/>
  <c r="U50" i="92"/>
  <c r="R9" i="61" s="1"/>
  <c r="Q9" i="61"/>
  <c r="G50" i="92"/>
  <c r="D9" i="61" s="1"/>
  <c r="C9" i="61"/>
  <c r="O50" i="92"/>
  <c r="L9" i="61" s="1"/>
  <c r="K9" i="61"/>
  <c r="W50" i="92"/>
  <c r="T9" i="61" s="1"/>
  <c r="S9" i="61"/>
  <c r="A181" i="92"/>
  <c r="B181" i="92"/>
  <c r="C181" i="92"/>
  <c r="D181" i="92"/>
  <c r="E181" i="92"/>
  <c r="F181" i="92"/>
  <c r="G181" i="92"/>
  <c r="H181" i="92"/>
  <c r="I181" i="92"/>
  <c r="J181" i="92"/>
  <c r="K181" i="92"/>
  <c r="L181" i="92"/>
  <c r="M181" i="92"/>
  <c r="N181" i="92"/>
  <c r="O181" i="92"/>
  <c r="P181" i="92"/>
  <c r="Q181" i="92"/>
  <c r="R181" i="92"/>
  <c r="S181" i="92"/>
  <c r="T181" i="92"/>
  <c r="U181" i="92"/>
  <c r="V181" i="92"/>
  <c r="W181" i="92"/>
  <c r="X181" i="92"/>
  <c r="Y181" i="92"/>
  <c r="Z181" i="92"/>
  <c r="AA181" i="92"/>
  <c r="AB181" i="92"/>
  <c r="AC181" i="92"/>
  <c r="A182" i="92"/>
  <c r="B182" i="92"/>
  <c r="C182" i="92"/>
  <c r="D182" i="92"/>
  <c r="E182" i="92"/>
  <c r="F182" i="92"/>
  <c r="G182" i="92"/>
  <c r="H182" i="92"/>
  <c r="I182" i="92"/>
  <c r="J182" i="92"/>
  <c r="K182" i="92"/>
  <c r="L182" i="92"/>
  <c r="M182" i="92"/>
  <c r="N182" i="92"/>
  <c r="O182" i="92"/>
  <c r="P182" i="92"/>
  <c r="Q182" i="92"/>
  <c r="R182" i="92"/>
  <c r="S182" i="92"/>
  <c r="T182" i="92"/>
  <c r="U182" i="92"/>
  <c r="V182" i="92"/>
  <c r="W182" i="92"/>
  <c r="X182" i="92"/>
  <c r="Y182" i="92"/>
  <c r="Z182" i="92"/>
  <c r="AA182" i="92"/>
  <c r="AB182" i="92"/>
  <c r="AC182" i="92"/>
  <c r="A183" i="92"/>
  <c r="B183" i="92"/>
  <c r="C183" i="92"/>
  <c r="D183" i="92"/>
  <c r="E183" i="92"/>
  <c r="F183" i="92"/>
  <c r="G183" i="92"/>
  <c r="H183" i="92"/>
  <c r="I183" i="92"/>
  <c r="J183" i="92"/>
  <c r="K183" i="92"/>
  <c r="L183" i="92"/>
  <c r="M183" i="92"/>
  <c r="N183" i="92"/>
  <c r="O183" i="92"/>
  <c r="P183" i="92"/>
  <c r="Q183" i="92"/>
  <c r="R183" i="92"/>
  <c r="S183" i="92"/>
  <c r="T183" i="92"/>
  <c r="U183" i="92"/>
  <c r="V183" i="92"/>
  <c r="W183" i="92"/>
  <c r="X183" i="92"/>
  <c r="Y183" i="92"/>
  <c r="Z183" i="92"/>
  <c r="AA183" i="92"/>
  <c r="AB183" i="92"/>
  <c r="AC183" i="92"/>
  <c r="A184" i="92"/>
  <c r="B184" i="92"/>
  <c r="C184" i="92"/>
  <c r="D184" i="92"/>
  <c r="E184" i="92"/>
  <c r="F184" i="92"/>
  <c r="G184" i="92"/>
  <c r="H184" i="92"/>
  <c r="I184" i="92"/>
  <c r="J184" i="92"/>
  <c r="K184" i="92"/>
  <c r="L184" i="92"/>
  <c r="M184" i="92"/>
  <c r="N184" i="92"/>
  <c r="O184" i="92"/>
  <c r="P184" i="92"/>
  <c r="Q184" i="92"/>
  <c r="R184" i="92"/>
  <c r="S184" i="92"/>
  <c r="T184" i="92"/>
  <c r="U184" i="92"/>
  <c r="V184" i="92"/>
  <c r="W184" i="92"/>
  <c r="X184" i="92"/>
  <c r="Y184" i="92"/>
  <c r="Z184" i="92"/>
  <c r="AA184" i="92"/>
  <c r="AB184" i="92"/>
  <c r="AC184" i="92"/>
  <c r="A185" i="92"/>
  <c r="B185" i="92"/>
  <c r="C185" i="92"/>
  <c r="D185" i="92"/>
  <c r="E185" i="92"/>
  <c r="F185" i="92"/>
  <c r="G185" i="92"/>
  <c r="H185" i="92"/>
  <c r="I185" i="92"/>
  <c r="J185" i="92"/>
  <c r="K185" i="92"/>
  <c r="L185" i="92"/>
  <c r="M185" i="92"/>
  <c r="N185" i="92"/>
  <c r="O185" i="92"/>
  <c r="P185" i="92"/>
  <c r="Q185" i="92"/>
  <c r="R185" i="92"/>
  <c r="S185" i="92"/>
  <c r="T185" i="92"/>
  <c r="U185" i="92"/>
  <c r="V185" i="92"/>
  <c r="W185" i="92"/>
  <c r="X185" i="92"/>
  <c r="Y185" i="92"/>
  <c r="Z185" i="92"/>
  <c r="AA185" i="92"/>
  <c r="AB185" i="92"/>
  <c r="AC185" i="92"/>
  <c r="A186" i="92"/>
  <c r="B186" i="92"/>
  <c r="C186" i="92"/>
  <c r="D186" i="92"/>
  <c r="E186" i="92"/>
  <c r="F186" i="92"/>
  <c r="G186" i="92"/>
  <c r="H186" i="92"/>
  <c r="I186" i="92"/>
  <c r="J186" i="92"/>
  <c r="K186" i="92"/>
  <c r="L186" i="92"/>
  <c r="M186" i="92"/>
  <c r="N186" i="92"/>
  <c r="O186" i="92"/>
  <c r="P186" i="92"/>
  <c r="Q186" i="92"/>
  <c r="R186" i="92"/>
  <c r="S186" i="92"/>
  <c r="T186" i="92"/>
  <c r="U186" i="92"/>
  <c r="V186" i="92"/>
  <c r="W186" i="92"/>
  <c r="X186" i="92"/>
  <c r="Y186" i="92"/>
  <c r="Z186" i="92"/>
  <c r="AA186" i="92"/>
  <c r="AB186" i="92"/>
  <c r="AC186" i="92"/>
  <c r="A187" i="92"/>
  <c r="B187" i="92"/>
  <c r="C187" i="92"/>
  <c r="D187" i="92"/>
  <c r="E187" i="92"/>
  <c r="F187" i="92"/>
  <c r="G187" i="92"/>
  <c r="H187" i="92"/>
  <c r="I187" i="92"/>
  <c r="J187" i="92"/>
  <c r="K187" i="92"/>
  <c r="L187" i="92"/>
  <c r="M187" i="92"/>
  <c r="N187" i="92"/>
  <c r="O187" i="92"/>
  <c r="P187" i="92"/>
  <c r="Q187" i="92"/>
  <c r="R187" i="92"/>
  <c r="S187" i="92"/>
  <c r="T187" i="92"/>
  <c r="U187" i="92"/>
  <c r="V187" i="92"/>
  <c r="W187" i="92"/>
  <c r="X187" i="92"/>
  <c r="Y187" i="92"/>
  <c r="Z187" i="92"/>
  <c r="AA187" i="92"/>
  <c r="AB187" i="92"/>
  <c r="AC187" i="92"/>
  <c r="A188" i="92"/>
  <c r="B188" i="92"/>
  <c r="C188" i="92"/>
  <c r="D188" i="92"/>
  <c r="E188" i="92"/>
  <c r="F188" i="92"/>
  <c r="G188" i="92"/>
  <c r="H188" i="92"/>
  <c r="I188" i="92"/>
  <c r="J188" i="92"/>
  <c r="K188" i="92"/>
  <c r="L188" i="92"/>
  <c r="M188" i="92"/>
  <c r="N188" i="92"/>
  <c r="O188" i="92"/>
  <c r="P188" i="92"/>
  <c r="Q188" i="92"/>
  <c r="R188" i="92"/>
  <c r="S188" i="92"/>
  <c r="T188" i="92"/>
  <c r="U188" i="92"/>
  <c r="V188" i="92"/>
  <c r="W188" i="92"/>
  <c r="X188" i="92"/>
  <c r="Y188" i="92"/>
  <c r="Z188" i="92"/>
  <c r="AA188" i="92"/>
  <c r="AB188" i="92"/>
  <c r="AC188" i="92"/>
  <c r="A189" i="92"/>
  <c r="B189" i="92"/>
  <c r="C189" i="92"/>
  <c r="D189" i="92"/>
  <c r="E189" i="92"/>
  <c r="F189" i="92"/>
  <c r="G189" i="92"/>
  <c r="H189" i="92"/>
  <c r="I189" i="92"/>
  <c r="J189" i="92"/>
  <c r="K189" i="92"/>
  <c r="L189" i="92"/>
  <c r="M189" i="92"/>
  <c r="N189" i="92"/>
  <c r="O189" i="92"/>
  <c r="P189" i="92"/>
  <c r="Q189" i="92"/>
  <c r="R189" i="92"/>
  <c r="S189" i="92"/>
  <c r="T189" i="92"/>
  <c r="U189" i="92"/>
  <c r="V189" i="92"/>
  <c r="W189" i="92"/>
  <c r="X189" i="92"/>
  <c r="Y189" i="92"/>
  <c r="Z189" i="92"/>
  <c r="AA189" i="92"/>
  <c r="AB189" i="92"/>
  <c r="AC189" i="92"/>
  <c r="A190" i="92"/>
  <c r="B190" i="92"/>
  <c r="C190" i="92"/>
  <c r="D190" i="92"/>
  <c r="E190" i="92"/>
  <c r="F190" i="92"/>
  <c r="G190" i="92"/>
  <c r="H190" i="92"/>
  <c r="I190" i="92"/>
  <c r="J190" i="92"/>
  <c r="K190" i="92"/>
  <c r="L190" i="92"/>
  <c r="M190" i="92"/>
  <c r="N190" i="92"/>
  <c r="O190" i="92"/>
  <c r="P190" i="92"/>
  <c r="Q190" i="92"/>
  <c r="R190" i="92"/>
  <c r="S190" i="92"/>
  <c r="T190" i="92"/>
  <c r="U190" i="92"/>
  <c r="V190" i="92"/>
  <c r="W190" i="92"/>
  <c r="X190" i="92"/>
  <c r="Y190" i="92"/>
  <c r="Z190" i="92"/>
  <c r="AA190" i="92"/>
  <c r="AB190" i="92"/>
  <c r="AC190" i="92"/>
  <c r="A191" i="92"/>
  <c r="B191" i="92"/>
  <c r="C191" i="92"/>
  <c r="D191" i="92"/>
  <c r="E191" i="92"/>
  <c r="F191" i="92"/>
  <c r="G191" i="92"/>
  <c r="H191" i="92"/>
  <c r="I191" i="92"/>
  <c r="J191" i="92"/>
  <c r="K191" i="92"/>
  <c r="L191" i="92"/>
  <c r="M191" i="92"/>
  <c r="N191" i="92"/>
  <c r="O191" i="92"/>
  <c r="P191" i="92"/>
  <c r="Q191" i="92"/>
  <c r="R191" i="92"/>
  <c r="S191" i="92"/>
  <c r="T191" i="92"/>
  <c r="U191" i="92"/>
  <c r="V191" i="92"/>
  <c r="W191" i="92"/>
  <c r="X191" i="92"/>
  <c r="Y191" i="92"/>
  <c r="Z191" i="92"/>
  <c r="AA191" i="92"/>
  <c r="AB191" i="92"/>
  <c r="AC191" i="92"/>
  <c r="A192" i="92"/>
  <c r="B192" i="92"/>
  <c r="C192" i="92"/>
  <c r="D192" i="92"/>
  <c r="E192" i="92"/>
  <c r="F192" i="92"/>
  <c r="G192" i="92"/>
  <c r="H192" i="92"/>
  <c r="I192" i="92"/>
  <c r="J192" i="92"/>
  <c r="K192" i="92"/>
  <c r="L192" i="92"/>
  <c r="M192" i="92"/>
  <c r="N192" i="92"/>
  <c r="O192" i="92"/>
  <c r="P192" i="92"/>
  <c r="Q192" i="92"/>
  <c r="R192" i="92"/>
  <c r="S192" i="92"/>
  <c r="T192" i="92"/>
  <c r="U192" i="92"/>
  <c r="V192" i="92"/>
  <c r="W192" i="92"/>
  <c r="X192" i="92"/>
  <c r="Y192" i="92"/>
  <c r="Z192" i="92"/>
  <c r="AA192" i="92"/>
  <c r="AB192" i="92"/>
  <c r="AC192" i="92"/>
  <c r="A193" i="92"/>
  <c r="B193" i="92"/>
  <c r="C193" i="92"/>
  <c r="D193" i="92"/>
  <c r="E193" i="92"/>
  <c r="F193" i="92"/>
  <c r="G193" i="92"/>
  <c r="H193" i="92"/>
  <c r="I193" i="92"/>
  <c r="J193" i="92"/>
  <c r="K193" i="92"/>
  <c r="L193" i="92"/>
  <c r="M193" i="92"/>
  <c r="N193" i="92"/>
  <c r="O193" i="92"/>
  <c r="P193" i="92"/>
  <c r="Q193" i="92"/>
  <c r="R193" i="92"/>
  <c r="S193" i="92"/>
  <c r="T193" i="92"/>
  <c r="U193" i="92"/>
  <c r="V193" i="92"/>
  <c r="W193" i="92"/>
  <c r="X193" i="92"/>
  <c r="Y193" i="92"/>
  <c r="Z193" i="92"/>
  <c r="AA193" i="92"/>
  <c r="AB193" i="92"/>
  <c r="AC193" i="92"/>
  <c r="A194" i="92"/>
  <c r="B194" i="92"/>
  <c r="C194" i="92"/>
  <c r="D194" i="92"/>
  <c r="E194" i="92"/>
  <c r="F194" i="92"/>
  <c r="G194" i="92"/>
  <c r="H194" i="92"/>
  <c r="I194" i="92"/>
  <c r="J194" i="92"/>
  <c r="K194" i="92"/>
  <c r="L194" i="92"/>
  <c r="M194" i="92"/>
  <c r="N194" i="92"/>
  <c r="O194" i="92"/>
  <c r="P194" i="92"/>
  <c r="Q194" i="92"/>
  <c r="R194" i="92"/>
  <c r="S194" i="92"/>
  <c r="T194" i="92"/>
  <c r="U194" i="92"/>
  <c r="V194" i="92"/>
  <c r="W194" i="92"/>
  <c r="X194" i="92"/>
  <c r="Y194" i="92"/>
  <c r="Z194" i="92"/>
  <c r="AA194" i="92"/>
  <c r="AB194" i="92"/>
  <c r="AC194" i="92"/>
  <c r="A195" i="92"/>
  <c r="B195" i="92"/>
  <c r="C195" i="92"/>
  <c r="D195" i="92"/>
  <c r="E195" i="92"/>
  <c r="F195" i="92"/>
  <c r="G195" i="92"/>
  <c r="H195" i="92"/>
  <c r="I195" i="92"/>
  <c r="J195" i="92"/>
  <c r="K195" i="92"/>
  <c r="L195" i="92"/>
  <c r="M195" i="92"/>
  <c r="N195" i="92"/>
  <c r="O195" i="92"/>
  <c r="P195" i="92"/>
  <c r="Q195" i="92"/>
  <c r="R195" i="92"/>
  <c r="S195" i="92"/>
  <c r="T195" i="92"/>
  <c r="U195" i="92"/>
  <c r="V195" i="92"/>
  <c r="W195" i="92"/>
  <c r="X195" i="92"/>
  <c r="Y195" i="92"/>
  <c r="Z195" i="92"/>
  <c r="AA195" i="92"/>
  <c r="AB195" i="92"/>
  <c r="AC195" i="92"/>
  <c r="A196" i="92"/>
  <c r="B196" i="92"/>
  <c r="C196" i="92"/>
  <c r="D196" i="92"/>
  <c r="E196" i="92"/>
  <c r="F196" i="92"/>
  <c r="G196" i="92"/>
  <c r="H196" i="92"/>
  <c r="I196" i="92"/>
  <c r="J196" i="92"/>
  <c r="K196" i="92"/>
  <c r="L196" i="92"/>
  <c r="M196" i="92"/>
  <c r="N196" i="92"/>
  <c r="O196" i="92"/>
  <c r="P196" i="92"/>
  <c r="Q196" i="92"/>
  <c r="R196" i="92"/>
  <c r="S196" i="92"/>
  <c r="T196" i="92"/>
  <c r="U196" i="92"/>
  <c r="V196" i="92"/>
  <c r="W196" i="92"/>
  <c r="X196" i="92"/>
  <c r="Y196" i="92"/>
  <c r="Z196" i="92"/>
  <c r="AA196" i="92"/>
  <c r="AB196" i="92"/>
  <c r="AC196" i="92"/>
  <c r="A197" i="92"/>
  <c r="B197" i="92"/>
  <c r="C197" i="92"/>
  <c r="D197" i="92"/>
  <c r="E197" i="92"/>
  <c r="F197" i="92"/>
  <c r="G197" i="92"/>
  <c r="H197" i="92"/>
  <c r="I197" i="92"/>
  <c r="J197" i="92"/>
  <c r="K197" i="92"/>
  <c r="L197" i="92"/>
  <c r="M197" i="92"/>
  <c r="N197" i="92"/>
  <c r="O197" i="92"/>
  <c r="P197" i="92"/>
  <c r="Q197" i="92"/>
  <c r="R197" i="92"/>
  <c r="S197" i="92"/>
  <c r="T197" i="92"/>
  <c r="U197" i="92"/>
  <c r="V197" i="92"/>
  <c r="W197" i="92"/>
  <c r="X197" i="92"/>
  <c r="Y197" i="92"/>
  <c r="Z197" i="92"/>
  <c r="AA197" i="92"/>
  <c r="AB197" i="92"/>
  <c r="AC197" i="92"/>
  <c r="A198" i="92"/>
  <c r="B198" i="92"/>
  <c r="C198" i="92"/>
  <c r="D198" i="92"/>
  <c r="E198" i="92"/>
  <c r="F198" i="92"/>
  <c r="G198" i="92"/>
  <c r="H198" i="92"/>
  <c r="I198" i="92"/>
  <c r="J198" i="92"/>
  <c r="K198" i="92"/>
  <c r="L198" i="92"/>
  <c r="M198" i="92"/>
  <c r="N198" i="92"/>
  <c r="O198" i="92"/>
  <c r="P198" i="92"/>
  <c r="Q198" i="92"/>
  <c r="R198" i="92"/>
  <c r="S198" i="92"/>
  <c r="T198" i="92"/>
  <c r="U198" i="92"/>
  <c r="V198" i="92"/>
  <c r="W198" i="92"/>
  <c r="X198" i="92"/>
  <c r="Y198" i="92"/>
  <c r="Z198" i="92"/>
  <c r="AA198" i="92"/>
  <c r="AB198" i="92"/>
  <c r="AC198" i="92"/>
  <c r="A199" i="92"/>
  <c r="B199" i="92"/>
  <c r="C199" i="92"/>
  <c r="D199" i="92"/>
  <c r="E199" i="92"/>
  <c r="F199" i="92"/>
  <c r="G199" i="92"/>
  <c r="H199" i="92"/>
  <c r="I199" i="92"/>
  <c r="J199" i="92"/>
  <c r="K199" i="92"/>
  <c r="L199" i="92"/>
  <c r="M199" i="92"/>
  <c r="N199" i="92"/>
  <c r="O199" i="92"/>
  <c r="P199" i="92"/>
  <c r="Q199" i="92"/>
  <c r="R199" i="92"/>
  <c r="S199" i="92"/>
  <c r="T199" i="92"/>
  <c r="U199" i="92"/>
  <c r="V199" i="92"/>
  <c r="W199" i="92"/>
  <c r="X199" i="92"/>
  <c r="Y199" i="92"/>
  <c r="Z199" i="92"/>
  <c r="AA199" i="92"/>
  <c r="AB199" i="92"/>
  <c r="AC199" i="92"/>
  <c r="G53" i="92" l="1"/>
  <c r="G54" i="92" s="1"/>
  <c r="D11" i="61" s="1"/>
  <c r="F53" i="92"/>
  <c r="F54" i="92" s="1"/>
  <c r="C11" i="61" s="1"/>
  <c r="A178" i="92" l="1"/>
  <c r="A172" i="92"/>
  <c r="A165" i="92"/>
  <c r="A152" i="92"/>
  <c r="A141" i="92"/>
  <c r="A109" i="92"/>
  <c r="A101" i="92"/>
  <c r="A92" i="92"/>
  <c r="A86" i="92"/>
  <c r="A81" i="92"/>
  <c r="A77" i="92"/>
  <c r="A73" i="92"/>
  <c r="A68" i="92"/>
  <c r="A55" i="92"/>
  <c r="A32" i="92"/>
  <c r="A49" i="92"/>
  <c r="AW63" i="57"/>
  <c r="BE63" i="57" s="1"/>
  <c r="AV63" i="57"/>
  <c r="BD63" i="57" s="1"/>
  <c r="AS63" i="57"/>
  <c r="AR63" i="57"/>
  <c r="AO63" i="57"/>
  <c r="AN63" i="57"/>
  <c r="AK63" i="57"/>
  <c r="BC63" i="57" s="1"/>
  <c r="AJ63" i="57"/>
  <c r="BB63" i="57" s="1"/>
  <c r="AG63" i="57"/>
  <c r="AF63" i="57"/>
  <c r="AC63" i="57"/>
  <c r="AB63" i="57"/>
  <c r="Y63" i="57"/>
  <c r="X63" i="57"/>
  <c r="U63" i="57"/>
  <c r="T63" i="57"/>
  <c r="Q63" i="57"/>
  <c r="P63" i="57"/>
  <c r="M63" i="57"/>
  <c r="L63" i="57"/>
  <c r="I63" i="57"/>
  <c r="H63" i="57"/>
  <c r="E63" i="57"/>
  <c r="D63" i="57"/>
  <c r="AY62" i="57"/>
  <c r="AX62" i="57"/>
  <c r="AU62" i="57"/>
  <c r="AT62" i="57"/>
  <c r="AQ62" i="57"/>
  <c r="AP62" i="57"/>
  <c r="AM62" i="57"/>
  <c r="AL62" i="57"/>
  <c r="AI62" i="57"/>
  <c r="AH62" i="57"/>
  <c r="AE62" i="57"/>
  <c r="AD62" i="57"/>
  <c r="AA62" i="57"/>
  <c r="Z62" i="57"/>
  <c r="W62" i="57"/>
  <c r="V62" i="57"/>
  <c r="S62" i="57"/>
  <c r="R62" i="57"/>
  <c r="O62" i="57"/>
  <c r="N62" i="57"/>
  <c r="K62" i="57"/>
  <c r="J62" i="57"/>
  <c r="G62" i="57"/>
  <c r="F62" i="57"/>
  <c r="AY61" i="57"/>
  <c r="AX61" i="57"/>
  <c r="AU61" i="57"/>
  <c r="AT61" i="57"/>
  <c r="AQ61" i="57"/>
  <c r="AP61" i="57" s="1"/>
  <c r="AM61" i="57"/>
  <c r="AL61" i="57"/>
  <c r="AI61" i="57"/>
  <c r="AH61" i="57"/>
  <c r="AE61" i="57"/>
  <c r="AD61" i="57"/>
  <c r="AA61" i="57"/>
  <c r="Z61" i="57" s="1"/>
  <c r="W61" i="57"/>
  <c r="V61" i="57"/>
  <c r="S61" i="57"/>
  <c r="R61" i="57"/>
  <c r="O61" i="57"/>
  <c r="N61" i="57"/>
  <c r="K61" i="57"/>
  <c r="J61" i="57" s="1"/>
  <c r="G61" i="57"/>
  <c r="F61" i="57"/>
  <c r="AY60" i="57"/>
  <c r="AX60" i="57"/>
  <c r="AU60" i="57"/>
  <c r="AT60" i="57"/>
  <c r="AQ60" i="57"/>
  <c r="AP60" i="57" s="1"/>
  <c r="AM60" i="57"/>
  <c r="AL60" i="57"/>
  <c r="AI60" i="57"/>
  <c r="AH60" i="57"/>
  <c r="AE60" i="57"/>
  <c r="AD60" i="57"/>
  <c r="AA60" i="57"/>
  <c r="Z60" i="57" s="1"/>
  <c r="W60" i="57"/>
  <c r="V60" i="57"/>
  <c r="S60" i="57"/>
  <c r="R60" i="57"/>
  <c r="O60" i="57"/>
  <c r="N60" i="57"/>
  <c r="K60" i="57"/>
  <c r="J60" i="57" s="1"/>
  <c r="G60" i="57"/>
  <c r="F60" i="57"/>
  <c r="BE58" i="57"/>
  <c r="BG58" i="57" s="1"/>
  <c r="BD58" i="57"/>
  <c r="BC58" i="57"/>
  <c r="BB58" i="57"/>
  <c r="BA58" i="57"/>
  <c r="AZ58" i="57"/>
  <c r="BF58" i="57" s="1"/>
  <c r="AY58" i="57"/>
  <c r="AX58" i="57"/>
  <c r="AU58" i="57"/>
  <c r="AT58" i="57"/>
  <c r="AQ58" i="57"/>
  <c r="AP58" i="57" s="1"/>
  <c r="AM58" i="57"/>
  <c r="AL58" i="57"/>
  <c r="AI58" i="57"/>
  <c r="AH58" i="57"/>
  <c r="AE58" i="57"/>
  <c r="AD58" i="57"/>
  <c r="AA58" i="57"/>
  <c r="Z58" i="57" s="1"/>
  <c r="W58" i="57"/>
  <c r="V58" i="57"/>
  <c r="S58" i="57"/>
  <c r="O58" i="57"/>
  <c r="K58" i="57"/>
  <c r="J58" i="57"/>
  <c r="G58" i="57"/>
  <c r="BE56" i="57"/>
  <c r="BG56" i="57" s="1"/>
  <c r="BD56" i="57"/>
  <c r="BC56" i="57"/>
  <c r="BB56" i="57"/>
  <c r="BA56" i="57"/>
  <c r="AZ56" i="57"/>
  <c r="BF56" i="57" s="1"/>
  <c r="AY56" i="57"/>
  <c r="AX56" i="57"/>
  <c r="AU56" i="57"/>
  <c r="AT56" i="57" s="1"/>
  <c r="AQ56" i="57"/>
  <c r="AP56" i="57" s="1"/>
  <c r="AM56" i="57"/>
  <c r="AL56" i="57" s="1"/>
  <c r="AI56" i="57"/>
  <c r="AH56" i="57"/>
  <c r="AE56" i="57"/>
  <c r="AD56" i="57" s="1"/>
  <c r="AA56" i="57"/>
  <c r="Z56" i="57" s="1"/>
  <c r="W56" i="57"/>
  <c r="V56" i="57" s="1"/>
  <c r="S56" i="57"/>
  <c r="R56" i="57"/>
  <c r="O56" i="57"/>
  <c r="N56" i="57" s="1"/>
  <c r="K56" i="57"/>
  <c r="J56" i="57" s="1"/>
  <c r="G56" i="57"/>
  <c r="F56" i="57" s="1"/>
  <c r="AV45" i="57"/>
  <c r="AF45" i="57"/>
  <c r="P45" i="57"/>
  <c r="AW43" i="57"/>
  <c r="BE43" i="57" s="1"/>
  <c r="AV43" i="57"/>
  <c r="BD43" i="57" s="1"/>
  <c r="AS43" i="57"/>
  <c r="AS45" i="57" s="1"/>
  <c r="AR43" i="57"/>
  <c r="AO43" i="57"/>
  <c r="AO45" i="57" s="1"/>
  <c r="AN43" i="57"/>
  <c r="AK43" i="57"/>
  <c r="AK45" i="57" s="1"/>
  <c r="AJ43" i="57"/>
  <c r="BB43" i="57" s="1"/>
  <c r="AG43" i="57"/>
  <c r="BC43" i="57" s="1"/>
  <c r="AF43" i="57"/>
  <c r="AC43" i="57"/>
  <c r="AC45" i="57" s="1"/>
  <c r="AB43" i="57"/>
  <c r="Y43" i="57"/>
  <c r="Y45" i="57" s="1"/>
  <c r="X43" i="57"/>
  <c r="U43" i="57"/>
  <c r="U45" i="57" s="1"/>
  <c r="T43" i="57"/>
  <c r="T45" i="57" s="1"/>
  <c r="Q43" i="57"/>
  <c r="Q45" i="57" s="1"/>
  <c r="P43" i="57"/>
  <c r="M43" i="57"/>
  <c r="M45" i="57" s="1"/>
  <c r="L43" i="57"/>
  <c r="I43" i="57"/>
  <c r="I45" i="57" s="1"/>
  <c r="H43" i="57"/>
  <c r="E43" i="57"/>
  <c r="E45" i="57" s="1"/>
  <c r="D43" i="57"/>
  <c r="D45" i="57" s="1"/>
  <c r="AY42" i="57"/>
  <c r="AX42" i="57" s="1"/>
  <c r="AU42" i="57"/>
  <c r="AT42" i="57" s="1"/>
  <c r="AQ42" i="57"/>
  <c r="AP42" i="57" s="1"/>
  <c r="AM42" i="57"/>
  <c r="AL42" i="57" s="1"/>
  <c r="AI42" i="57"/>
  <c r="AH42" i="57" s="1"/>
  <c r="AE42" i="57"/>
  <c r="AD42" i="57" s="1"/>
  <c r="AA42" i="57"/>
  <c r="Z42" i="57" s="1"/>
  <c r="W42" i="57"/>
  <c r="V42" i="57" s="1"/>
  <c r="S42" i="57"/>
  <c r="R42" i="57" s="1"/>
  <c r="O42" i="57"/>
  <c r="N42" i="57" s="1"/>
  <c r="K42" i="57"/>
  <c r="J42" i="57" s="1"/>
  <c r="G42" i="57"/>
  <c r="F42" i="57" s="1"/>
  <c r="AY41" i="57"/>
  <c r="AX41" i="57" s="1"/>
  <c r="AU41" i="57"/>
  <c r="AT41" i="57" s="1"/>
  <c r="AQ41" i="57"/>
  <c r="AP41" i="57" s="1"/>
  <c r="AM41" i="57"/>
  <c r="AL41" i="57" s="1"/>
  <c r="AI41" i="57"/>
  <c r="AH41" i="57" s="1"/>
  <c r="AE41" i="57"/>
  <c r="AD41" i="57" s="1"/>
  <c r="AA41" i="57"/>
  <c r="Z41" i="57" s="1"/>
  <c r="W41" i="57"/>
  <c r="V41" i="57" s="1"/>
  <c r="S41" i="57"/>
  <c r="R41" i="57" s="1"/>
  <c r="O41" i="57"/>
  <c r="N41" i="57" s="1"/>
  <c r="K41" i="57"/>
  <c r="J41" i="57" s="1"/>
  <c r="G41" i="57"/>
  <c r="F41" i="57" s="1"/>
  <c r="AY40" i="57"/>
  <c r="AX40" i="57" s="1"/>
  <c r="AU40" i="57"/>
  <c r="AT40" i="57" s="1"/>
  <c r="AQ40" i="57"/>
  <c r="AP40" i="57" s="1"/>
  <c r="AM40" i="57"/>
  <c r="AL40" i="57" s="1"/>
  <c r="AI40" i="57"/>
  <c r="AH40" i="57" s="1"/>
  <c r="AE40" i="57"/>
  <c r="AD40" i="57" s="1"/>
  <c r="AA40" i="57"/>
  <c r="Z40" i="57" s="1"/>
  <c r="W40" i="57"/>
  <c r="V40" i="57" s="1"/>
  <c r="S40" i="57"/>
  <c r="R40" i="57" s="1"/>
  <c r="O40" i="57"/>
  <c r="N40" i="57" s="1"/>
  <c r="K40" i="57"/>
  <c r="J40" i="57" s="1"/>
  <c r="G40" i="57"/>
  <c r="F40" i="57" s="1"/>
  <c r="AY39" i="57"/>
  <c r="AX39" i="57" s="1"/>
  <c r="AU39" i="57"/>
  <c r="AT39" i="57" s="1"/>
  <c r="AQ39" i="57"/>
  <c r="AP39" i="57" s="1"/>
  <c r="AM39" i="57"/>
  <c r="AL39" i="57" s="1"/>
  <c r="AI39" i="57"/>
  <c r="AH39" i="57" s="1"/>
  <c r="AE39" i="57"/>
  <c r="AD39" i="57" s="1"/>
  <c r="AA39" i="57"/>
  <c r="Z39" i="57" s="1"/>
  <c r="W39" i="57"/>
  <c r="V39" i="57" s="1"/>
  <c r="S39" i="57"/>
  <c r="R39" i="57" s="1"/>
  <c r="O39" i="57"/>
  <c r="N39" i="57" s="1"/>
  <c r="K39" i="57"/>
  <c r="J39" i="57" s="1"/>
  <c r="G39" i="57"/>
  <c r="F39" i="57" s="1"/>
  <c r="AY38" i="57"/>
  <c r="AX38" i="57" s="1"/>
  <c r="AU38" i="57"/>
  <c r="AT38" i="57" s="1"/>
  <c r="AQ38" i="57"/>
  <c r="AP38" i="57" s="1"/>
  <c r="AM38" i="57"/>
  <c r="AL38" i="57" s="1"/>
  <c r="AI38" i="57"/>
  <c r="AH38" i="57" s="1"/>
  <c r="AE38" i="57"/>
  <c r="AD38" i="57" s="1"/>
  <c r="AA38" i="57"/>
  <c r="Z38" i="57" s="1"/>
  <c r="W38" i="57"/>
  <c r="V38" i="57" s="1"/>
  <c r="S38" i="57"/>
  <c r="R38" i="57" s="1"/>
  <c r="O38" i="57"/>
  <c r="N38" i="57" s="1"/>
  <c r="K38" i="57"/>
  <c r="J38" i="57" s="1"/>
  <c r="G38" i="57"/>
  <c r="F38" i="57" s="1"/>
  <c r="AW36" i="57"/>
  <c r="BE36" i="57" s="1"/>
  <c r="AV36" i="57"/>
  <c r="BD36" i="57" s="1"/>
  <c r="AS36" i="57"/>
  <c r="AR36" i="57"/>
  <c r="AO36" i="57"/>
  <c r="AN36" i="57"/>
  <c r="AK36" i="57"/>
  <c r="AJ36" i="57"/>
  <c r="BB36" i="57" s="1"/>
  <c r="AG36" i="57"/>
  <c r="BC36" i="57" s="1"/>
  <c r="AF36" i="57"/>
  <c r="AC36" i="57"/>
  <c r="AB36" i="57"/>
  <c r="Y36" i="57"/>
  <c r="X36" i="57"/>
  <c r="U36" i="57"/>
  <c r="T36" i="57"/>
  <c r="Q36" i="57"/>
  <c r="P36" i="57"/>
  <c r="M36" i="57"/>
  <c r="L36" i="57"/>
  <c r="I36" i="57"/>
  <c r="H36" i="57"/>
  <c r="E36" i="57"/>
  <c r="D36" i="57"/>
  <c r="AY35" i="57"/>
  <c r="AX35" i="57" s="1"/>
  <c r="AU35" i="57"/>
  <c r="AT35" i="57" s="1"/>
  <c r="AQ35" i="57"/>
  <c r="AP35" i="57" s="1"/>
  <c r="AM35" i="57"/>
  <c r="AL35" i="57" s="1"/>
  <c r="AI35" i="57"/>
  <c r="AH35" i="57" s="1"/>
  <c r="AE35" i="57"/>
  <c r="AD35" i="57" s="1"/>
  <c r="AA35" i="57"/>
  <c r="Z35" i="57" s="1"/>
  <c r="W35" i="57"/>
  <c r="V35" i="57" s="1"/>
  <c r="S35" i="57"/>
  <c r="R35" i="57" s="1"/>
  <c r="O35" i="57"/>
  <c r="N35" i="57" s="1"/>
  <c r="K35" i="57"/>
  <c r="J35" i="57" s="1"/>
  <c r="G35" i="57"/>
  <c r="F35" i="57" s="1"/>
  <c r="AY34" i="57"/>
  <c r="AX34" i="57"/>
  <c r="AU34" i="57"/>
  <c r="AT34" i="57"/>
  <c r="AQ34" i="57"/>
  <c r="AP34" i="57"/>
  <c r="AM34" i="57"/>
  <c r="AL34" i="57"/>
  <c r="AI34" i="57"/>
  <c r="AH34" i="57"/>
  <c r="AE34" i="57"/>
  <c r="AD34" i="57"/>
  <c r="AA34" i="57"/>
  <c r="Z34" i="57"/>
  <c r="W34" i="57"/>
  <c r="V34" i="57"/>
  <c r="S34" i="57"/>
  <c r="R34" i="57"/>
  <c r="O34" i="57"/>
  <c r="N34" i="57"/>
  <c r="K34" i="57"/>
  <c r="J34" i="57"/>
  <c r="G34" i="57"/>
  <c r="F34" i="57"/>
  <c r="BJ33" i="57"/>
  <c r="BK33" i="57" s="1"/>
  <c r="AY33" i="57"/>
  <c r="AX33" i="57"/>
  <c r="AU33" i="57"/>
  <c r="AT33" i="57"/>
  <c r="AQ33" i="57"/>
  <c r="AP33" i="57"/>
  <c r="AM33" i="57"/>
  <c r="AL33" i="57"/>
  <c r="AI33" i="57"/>
  <c r="AH33" i="57"/>
  <c r="AE33" i="57"/>
  <c r="AD33" i="57"/>
  <c r="AA33" i="57"/>
  <c r="Z33" i="57"/>
  <c r="W33" i="57"/>
  <c r="V33" i="57"/>
  <c r="S33" i="57"/>
  <c r="R33" i="57"/>
  <c r="O33" i="57"/>
  <c r="N33" i="57"/>
  <c r="K33" i="57"/>
  <c r="J33" i="57"/>
  <c r="G33" i="57"/>
  <c r="F33" i="57"/>
  <c r="BJ32" i="57"/>
  <c r="BK32" i="57" s="1"/>
  <c r="AR32" i="57"/>
  <c r="AN32" i="57"/>
  <c r="AJ32" i="57"/>
  <c r="BE31" i="57"/>
  <c r="AW31" i="57"/>
  <c r="AW32" i="57" s="1"/>
  <c r="AV31" i="57"/>
  <c r="BJ31" i="57" s="1"/>
  <c r="BK31" i="57" s="1"/>
  <c r="AS31" i="57"/>
  <c r="AS32" i="57" s="1"/>
  <c r="AR31" i="57"/>
  <c r="AR45" i="57" s="1"/>
  <c r="AO31" i="57"/>
  <c r="AO32" i="57" s="1"/>
  <c r="AN31" i="57"/>
  <c r="AN45" i="57" s="1"/>
  <c r="AK31" i="57"/>
  <c r="AK32" i="57" s="1"/>
  <c r="AJ31" i="57"/>
  <c r="BB31" i="57" s="1"/>
  <c r="AG31" i="57"/>
  <c r="AG32" i="57" s="1"/>
  <c r="AF31" i="57"/>
  <c r="AF32" i="57" s="1"/>
  <c r="AC31" i="57"/>
  <c r="AB31" i="57"/>
  <c r="AB45" i="57" s="1"/>
  <c r="Y31" i="57"/>
  <c r="X31" i="57"/>
  <c r="X45" i="57" s="1"/>
  <c r="U31" i="57"/>
  <c r="T31" i="57"/>
  <c r="Q31" i="57"/>
  <c r="P31" i="57"/>
  <c r="M31" i="57"/>
  <c r="L31" i="57"/>
  <c r="L45" i="57" s="1"/>
  <c r="I31" i="57"/>
  <c r="H31" i="57"/>
  <c r="H45" i="57" s="1"/>
  <c r="E31" i="57"/>
  <c r="D31" i="57"/>
  <c r="AY29" i="57"/>
  <c r="AX29" i="57" s="1"/>
  <c r="AU29" i="57"/>
  <c r="AT29" i="57" s="1"/>
  <c r="AQ29" i="57"/>
  <c r="AP29" i="57" s="1"/>
  <c r="AM29" i="57"/>
  <c r="AL29" i="57" s="1"/>
  <c r="AI29" i="57"/>
  <c r="AH29" i="57" s="1"/>
  <c r="AE29" i="57"/>
  <c r="AD29" i="57" s="1"/>
  <c r="AA29" i="57"/>
  <c r="Z29" i="57" s="1"/>
  <c r="W29" i="57"/>
  <c r="V29" i="57" s="1"/>
  <c r="S29" i="57"/>
  <c r="R29" i="57" s="1"/>
  <c r="O29" i="57"/>
  <c r="N29" i="57" s="1"/>
  <c r="K29" i="57"/>
  <c r="J29" i="57" s="1"/>
  <c r="G29" i="57"/>
  <c r="F29" i="57" s="1"/>
  <c r="BE27" i="57"/>
  <c r="BG27" i="57" s="1"/>
  <c r="BD27" i="57"/>
  <c r="BF27" i="57" s="1"/>
  <c r="BC27" i="57"/>
  <c r="BB27" i="57"/>
  <c r="BA27" i="57"/>
  <c r="AZ27" i="57"/>
  <c r="AY27" i="57"/>
  <c r="AX27" i="57" s="1"/>
  <c r="AU27" i="57"/>
  <c r="AT27" i="57" s="1"/>
  <c r="AQ27" i="57"/>
  <c r="AP27" i="57" s="1"/>
  <c r="AM27" i="57"/>
  <c r="AL27" i="57" s="1"/>
  <c r="AI27" i="57"/>
  <c r="AH27" i="57" s="1"/>
  <c r="AE27" i="57"/>
  <c r="AD27" i="57" s="1"/>
  <c r="AA27" i="57"/>
  <c r="Z27" i="57" s="1"/>
  <c r="W27" i="57"/>
  <c r="V27" i="57" s="1"/>
  <c r="S27" i="57"/>
  <c r="R27" i="57" s="1"/>
  <c r="O27" i="57"/>
  <c r="N27" i="57" s="1"/>
  <c r="K27" i="57"/>
  <c r="J27" i="57" s="1"/>
  <c r="G27" i="57"/>
  <c r="F27" i="57" s="1"/>
  <c r="BE25" i="57"/>
  <c r="BG25" i="57" s="1"/>
  <c r="BD25" i="57"/>
  <c r="BF25" i="57" s="1"/>
  <c r="BC25" i="57"/>
  <c r="BB25" i="57"/>
  <c r="BA25" i="57"/>
  <c r="AZ25" i="57"/>
  <c r="AY25" i="57"/>
  <c r="AX25" i="57" s="1"/>
  <c r="AU25" i="57"/>
  <c r="AT25" i="57" s="1"/>
  <c r="AQ25" i="57"/>
  <c r="AP25" i="57" s="1"/>
  <c r="AM25" i="57"/>
  <c r="AL25" i="57" s="1"/>
  <c r="AI25" i="57"/>
  <c r="AH25" i="57" s="1"/>
  <c r="AE25" i="57"/>
  <c r="AD25" i="57" s="1"/>
  <c r="AA25" i="57"/>
  <c r="Z25" i="57" s="1"/>
  <c r="W25" i="57"/>
  <c r="V25" i="57" s="1"/>
  <c r="S25" i="57"/>
  <c r="R25" i="57" s="1"/>
  <c r="O25" i="57"/>
  <c r="N25" i="57" s="1"/>
  <c r="K25" i="57"/>
  <c r="J25" i="57" s="1"/>
  <c r="G25" i="57"/>
  <c r="F25" i="57" s="1"/>
  <c r="AW21" i="57"/>
  <c r="AV21" i="57"/>
  <c r="BD21" i="57" s="1"/>
  <c r="AS21" i="57"/>
  <c r="BE21" i="57" s="1"/>
  <c r="AR21" i="57"/>
  <c r="AO21" i="57"/>
  <c r="AN21" i="57"/>
  <c r="AK21" i="57"/>
  <c r="BC21" i="57" s="1"/>
  <c r="AJ21" i="57"/>
  <c r="AZ21" i="57" s="1"/>
  <c r="AG21" i="57"/>
  <c r="AF21" i="57"/>
  <c r="AC21" i="57"/>
  <c r="AB21" i="57"/>
  <c r="Y21" i="57"/>
  <c r="X21" i="57"/>
  <c r="U21" i="57"/>
  <c r="T21" i="57"/>
  <c r="Q21" i="57"/>
  <c r="P21" i="57"/>
  <c r="M21" i="57"/>
  <c r="L21" i="57"/>
  <c r="I21" i="57"/>
  <c r="H21" i="57"/>
  <c r="E21" i="57"/>
  <c r="D21" i="57"/>
  <c r="AY20" i="57"/>
  <c r="AX20" i="57" s="1"/>
  <c r="AU20" i="57"/>
  <c r="AT20" i="57" s="1"/>
  <c r="AQ20" i="57"/>
  <c r="AP20" i="57" s="1"/>
  <c r="AM20" i="57"/>
  <c r="AL20" i="57" s="1"/>
  <c r="AI20" i="57"/>
  <c r="AH20" i="57" s="1"/>
  <c r="AE20" i="57"/>
  <c r="AD20" i="57" s="1"/>
  <c r="AA20" i="57"/>
  <c r="Z20" i="57" s="1"/>
  <c r="W20" i="57"/>
  <c r="V20" i="57" s="1"/>
  <c r="S20" i="57"/>
  <c r="R20" i="57" s="1"/>
  <c r="O20" i="57"/>
  <c r="N20" i="57" s="1"/>
  <c r="K20" i="57"/>
  <c r="J20" i="57" s="1"/>
  <c r="G20" i="57"/>
  <c r="F20" i="57" s="1"/>
  <c r="AY19" i="57"/>
  <c r="AX19" i="57" s="1"/>
  <c r="AU19" i="57"/>
  <c r="AT19" i="57" s="1"/>
  <c r="AQ19" i="57"/>
  <c r="AP19" i="57" s="1"/>
  <c r="AM19" i="57"/>
  <c r="AL19" i="57" s="1"/>
  <c r="AI19" i="57"/>
  <c r="AH19" i="57" s="1"/>
  <c r="AE19" i="57"/>
  <c r="AD19" i="57" s="1"/>
  <c r="AA19" i="57"/>
  <c r="Z19" i="57" s="1"/>
  <c r="W19" i="57"/>
  <c r="V19" i="57" s="1"/>
  <c r="S19" i="57"/>
  <c r="R19" i="57" s="1"/>
  <c r="O19" i="57"/>
  <c r="N19" i="57" s="1"/>
  <c r="K19" i="57"/>
  <c r="J19" i="57" s="1"/>
  <c r="G19" i="57"/>
  <c r="F19" i="57" s="1"/>
  <c r="BA17" i="57"/>
  <c r="AW17" i="57"/>
  <c r="AV17" i="57"/>
  <c r="AZ17" i="57" s="1"/>
  <c r="AS17" i="57"/>
  <c r="BE17" i="57" s="1"/>
  <c r="BG17" i="57" s="1"/>
  <c r="AR17" i="57"/>
  <c r="AO17" i="57"/>
  <c r="AN17" i="57"/>
  <c r="AK17" i="57"/>
  <c r="BC17" i="57" s="1"/>
  <c r="AJ17" i="57"/>
  <c r="BB17" i="57" s="1"/>
  <c r="AG17" i="57"/>
  <c r="AF17" i="57"/>
  <c r="AC17" i="57"/>
  <c r="AB17" i="57"/>
  <c r="Y17" i="57"/>
  <c r="X17" i="57"/>
  <c r="U17" i="57"/>
  <c r="T17" i="57"/>
  <c r="Q17" i="57"/>
  <c r="P17" i="57"/>
  <c r="M17" i="57"/>
  <c r="L17" i="57"/>
  <c r="I17" i="57"/>
  <c r="H17" i="57"/>
  <c r="E17" i="57"/>
  <c r="D17" i="57"/>
  <c r="AA16" i="57"/>
  <c r="Z16" i="57" s="1"/>
  <c r="W16" i="57"/>
  <c r="V16" i="57" s="1"/>
  <c r="S16" i="57"/>
  <c r="R16" i="57" s="1"/>
  <c r="O16" i="57"/>
  <c r="N16" i="57" s="1"/>
  <c r="K16" i="57"/>
  <c r="J16" i="57" s="1"/>
  <c r="G16" i="57"/>
  <c r="F16" i="57" s="1"/>
  <c r="AY14" i="57"/>
  <c r="AX14" i="57" s="1"/>
  <c r="AU14" i="57"/>
  <c r="AT14" i="57" s="1"/>
  <c r="AQ14" i="57"/>
  <c r="AP14" i="57" s="1"/>
  <c r="AM14" i="57"/>
  <c r="AL14" i="57" s="1"/>
  <c r="AI14" i="57"/>
  <c r="AH14" i="57" s="1"/>
  <c r="AE14" i="57"/>
  <c r="AD14" i="57" s="1"/>
  <c r="AA14" i="57"/>
  <c r="Z14" i="57" s="1"/>
  <c r="W14" i="57"/>
  <c r="V14" i="57" s="1"/>
  <c r="S14" i="57"/>
  <c r="R14" i="57" s="1"/>
  <c r="O14" i="57"/>
  <c r="N14" i="57" s="1"/>
  <c r="K14" i="57"/>
  <c r="J14" i="57" s="1"/>
  <c r="G14" i="57"/>
  <c r="F14" i="57" s="1"/>
  <c r="AY13" i="57"/>
  <c r="AX13" i="57" s="1"/>
  <c r="AU13" i="57"/>
  <c r="AT13" i="57" s="1"/>
  <c r="AQ13" i="57"/>
  <c r="AP13" i="57" s="1"/>
  <c r="AM13" i="57"/>
  <c r="AL13" i="57" s="1"/>
  <c r="AI13" i="57"/>
  <c r="AH13" i="57" s="1"/>
  <c r="AE13" i="57"/>
  <c r="AD13" i="57" s="1"/>
  <c r="AA13" i="57"/>
  <c r="Z13" i="57" s="1"/>
  <c r="W13" i="57"/>
  <c r="V13" i="57" s="1"/>
  <c r="S13" i="57"/>
  <c r="R13" i="57" s="1"/>
  <c r="O13" i="57"/>
  <c r="N13" i="57" s="1"/>
  <c r="K13" i="57"/>
  <c r="J13" i="57" s="1"/>
  <c r="G13" i="57"/>
  <c r="F13" i="57" s="1"/>
  <c r="BE11" i="57"/>
  <c r="BG11" i="57" s="1"/>
  <c r="BD11" i="57"/>
  <c r="BF11" i="57" s="1"/>
  <c r="BC11" i="57"/>
  <c r="BB11" i="57"/>
  <c r="BA11" i="57"/>
  <c r="AZ11" i="57"/>
  <c r="AY11" i="57"/>
  <c r="AX11" i="57" s="1"/>
  <c r="AU11" i="57"/>
  <c r="AT11" i="57" s="1"/>
  <c r="AQ11" i="57"/>
  <c r="AP11" i="57" s="1"/>
  <c r="AM11" i="57"/>
  <c r="AL11" i="57" s="1"/>
  <c r="AI11" i="57"/>
  <c r="AH11" i="57" s="1"/>
  <c r="AE11" i="57"/>
  <c r="AD11" i="57" s="1"/>
  <c r="AA11" i="57"/>
  <c r="Z11" i="57" s="1"/>
  <c r="W11" i="57"/>
  <c r="V11" i="57" s="1"/>
  <c r="S11" i="57"/>
  <c r="R11" i="57" s="1"/>
  <c r="O11" i="57"/>
  <c r="N11" i="57" s="1"/>
  <c r="K11" i="57"/>
  <c r="J11" i="57" s="1"/>
  <c r="G11" i="57"/>
  <c r="F11" i="57" s="1"/>
  <c r="BE9" i="57"/>
  <c r="BG9" i="57" s="1"/>
  <c r="BD9" i="57"/>
  <c r="BF9" i="57" s="1"/>
  <c r="BC9" i="57"/>
  <c r="BB9" i="57"/>
  <c r="BA9" i="57"/>
  <c r="AZ9" i="57"/>
  <c r="AY9" i="57"/>
  <c r="AX9" i="57" s="1"/>
  <c r="AU9" i="57"/>
  <c r="AT9" i="57" s="1"/>
  <c r="AQ9" i="57"/>
  <c r="AP9" i="57" s="1"/>
  <c r="AM9" i="57"/>
  <c r="AL9" i="57" s="1"/>
  <c r="AI9" i="57"/>
  <c r="AH9" i="57" s="1"/>
  <c r="AE9" i="57"/>
  <c r="AD9" i="57" s="1"/>
  <c r="AA9" i="57"/>
  <c r="Z9" i="57" s="1"/>
  <c r="W9" i="57"/>
  <c r="V9" i="57" s="1"/>
  <c r="S9" i="57"/>
  <c r="R9" i="57" s="1"/>
  <c r="O9" i="57"/>
  <c r="N9" i="57" s="1"/>
  <c r="K9" i="57"/>
  <c r="J9" i="57" s="1"/>
  <c r="G9" i="57"/>
  <c r="F9" i="57" s="1"/>
  <c r="BE7" i="57"/>
  <c r="BG7" i="57" s="1"/>
  <c r="BD7" i="57"/>
  <c r="BF7" i="57" s="1"/>
  <c r="BC7" i="57"/>
  <c r="BB7" i="57"/>
  <c r="BA7" i="57"/>
  <c r="AZ7" i="57"/>
  <c r="AY7" i="57"/>
  <c r="AX7" i="57" s="1"/>
  <c r="AU7" i="57"/>
  <c r="AT7" i="57" s="1"/>
  <c r="AQ7" i="57"/>
  <c r="AP7" i="57" s="1"/>
  <c r="AM7" i="57"/>
  <c r="AL7" i="57" s="1"/>
  <c r="AI7" i="57"/>
  <c r="AH7" i="57" s="1"/>
  <c r="AE7" i="57"/>
  <c r="AD7" i="57" s="1"/>
  <c r="AA7" i="57"/>
  <c r="Z7" i="57" s="1"/>
  <c r="W7" i="57"/>
  <c r="V7" i="57" s="1"/>
  <c r="S7" i="57"/>
  <c r="R7" i="57" s="1"/>
  <c r="O7" i="57"/>
  <c r="N7" i="57" s="1"/>
  <c r="K7" i="57"/>
  <c r="J7" i="57" s="1"/>
  <c r="G7" i="57"/>
  <c r="F7" i="57" s="1"/>
  <c r="BE5" i="57"/>
  <c r="BG5" i="57" s="1"/>
  <c r="BD5" i="57"/>
  <c r="BF5" i="57" s="1"/>
  <c r="BC5" i="57"/>
  <c r="BB5" i="57"/>
  <c r="BA5" i="57"/>
  <c r="AZ5" i="57"/>
  <c r="AY5" i="57"/>
  <c r="AX5" i="57" s="1"/>
  <c r="AU5" i="57"/>
  <c r="AT5" i="57" s="1"/>
  <c r="AQ5" i="57"/>
  <c r="AP5" i="57" s="1"/>
  <c r="AM5" i="57"/>
  <c r="AL5" i="57" s="1"/>
  <c r="AI5" i="57"/>
  <c r="AH5" i="57" s="1"/>
  <c r="AE5" i="57"/>
  <c r="AD5" i="57" s="1"/>
  <c r="AA5" i="57"/>
  <c r="Z5" i="57" s="1"/>
  <c r="W5" i="57"/>
  <c r="V5" i="57" s="1"/>
  <c r="S5" i="57"/>
  <c r="R5" i="57" s="1"/>
  <c r="O5" i="57"/>
  <c r="N5" i="57" s="1"/>
  <c r="K5" i="57"/>
  <c r="J5" i="57" s="1"/>
  <c r="G5" i="57"/>
  <c r="F5" i="57" s="1"/>
  <c r="AH32" i="57" l="1"/>
  <c r="BM43" i="57"/>
  <c r="BM45" i="57" s="1"/>
  <c r="BF43" i="57"/>
  <c r="BG43" i="57"/>
  <c r="BK34" i="57"/>
  <c r="BC45" i="57"/>
  <c r="BF36" i="57"/>
  <c r="BD45" i="57"/>
  <c r="BA31" i="57"/>
  <c r="AZ63" i="57"/>
  <c r="BF63" i="57" s="1"/>
  <c r="BB21" i="57"/>
  <c r="BF21" i="57" s="1"/>
  <c r="AZ36" i="57"/>
  <c r="AZ43" i="57"/>
  <c r="AG45" i="57"/>
  <c r="AW45" i="57"/>
  <c r="BA63" i="57"/>
  <c r="BG63" i="57" s="1"/>
  <c r="BA21" i="57"/>
  <c r="BG21" i="57" s="1"/>
  <c r="BC31" i="57"/>
  <c r="BG31" i="57" s="1"/>
  <c r="AV32" i="57"/>
  <c r="BA36" i="57"/>
  <c r="BG36" i="57" s="1"/>
  <c r="BA43" i="57"/>
  <c r="AJ45" i="57"/>
  <c r="BB45" i="57" s="1"/>
  <c r="AZ45" i="57"/>
  <c r="BD17" i="57"/>
  <c r="BF17" i="57" s="1"/>
  <c r="BD31" i="57"/>
  <c r="AZ31" i="57"/>
  <c r="BF31" i="57" l="1"/>
  <c r="BE45" i="57"/>
  <c r="BG45" i="57" s="1"/>
  <c r="BA45" i="57"/>
  <c r="BF45" i="57"/>
  <c r="X75" i="92" l="1"/>
  <c r="X76" i="92" s="1"/>
  <c r="U17" i="61" s="1"/>
  <c r="I58" i="92"/>
  <c r="I60" i="92"/>
  <c r="I62" i="92"/>
  <c r="G180" i="92"/>
  <c r="F180" i="92"/>
  <c r="G179" i="92"/>
  <c r="F179" i="92"/>
  <c r="G176" i="92"/>
  <c r="F176" i="92"/>
  <c r="G175" i="92"/>
  <c r="F175" i="92"/>
  <c r="G174" i="92"/>
  <c r="F174" i="92"/>
  <c r="G173" i="92"/>
  <c r="F173" i="92"/>
  <c r="G170" i="92"/>
  <c r="F170" i="92"/>
  <c r="G169" i="92"/>
  <c r="F169" i="92"/>
  <c r="G168" i="92"/>
  <c r="F168" i="92"/>
  <c r="G167" i="92"/>
  <c r="F167" i="92"/>
  <c r="G163" i="92"/>
  <c r="F163" i="92"/>
  <c r="G162" i="92"/>
  <c r="F162" i="92"/>
  <c r="G160" i="92"/>
  <c r="F160" i="92"/>
  <c r="G158" i="92"/>
  <c r="F158" i="92"/>
  <c r="G155" i="92"/>
  <c r="D41" i="61" s="1"/>
  <c r="F155" i="92"/>
  <c r="C41" i="61" s="1"/>
  <c r="G153" i="92"/>
  <c r="D39" i="61" s="1"/>
  <c r="F153" i="92"/>
  <c r="C39" i="61" s="1"/>
  <c r="G150" i="92"/>
  <c r="F150" i="92"/>
  <c r="G149" i="92"/>
  <c r="F149" i="92"/>
  <c r="G148" i="92"/>
  <c r="F148" i="92"/>
  <c r="G147" i="92"/>
  <c r="F147" i="92"/>
  <c r="G146" i="92"/>
  <c r="F146" i="92"/>
  <c r="G145" i="92"/>
  <c r="F145" i="92"/>
  <c r="G144" i="92"/>
  <c r="F144" i="92"/>
  <c r="G143" i="92"/>
  <c r="F143" i="92"/>
  <c r="G142" i="92"/>
  <c r="F142" i="92"/>
  <c r="G139" i="92"/>
  <c r="F139" i="92"/>
  <c r="G138" i="92"/>
  <c r="F138" i="92"/>
  <c r="G137" i="92"/>
  <c r="F137" i="92"/>
  <c r="G136" i="92"/>
  <c r="F136" i="92"/>
  <c r="G135" i="92"/>
  <c r="F135" i="92"/>
  <c r="G134" i="92"/>
  <c r="F134" i="92"/>
  <c r="G133" i="92"/>
  <c r="F133" i="92"/>
  <c r="G132" i="92"/>
  <c r="F132" i="92"/>
  <c r="G131" i="92"/>
  <c r="F131" i="92"/>
  <c r="G130" i="92"/>
  <c r="F130" i="92"/>
  <c r="G129" i="92"/>
  <c r="F129" i="92"/>
  <c r="G128" i="92"/>
  <c r="F128" i="92"/>
  <c r="G127" i="92"/>
  <c r="F127" i="92"/>
  <c r="G126" i="92"/>
  <c r="F126" i="92"/>
  <c r="G125" i="92"/>
  <c r="F125" i="92"/>
  <c r="G124" i="92"/>
  <c r="F124" i="92"/>
  <c r="G123" i="92"/>
  <c r="F123" i="92"/>
  <c r="G122" i="92"/>
  <c r="F122" i="92"/>
  <c r="G121" i="92"/>
  <c r="F121" i="92"/>
  <c r="G120" i="92"/>
  <c r="F120" i="92"/>
  <c r="G119" i="92"/>
  <c r="F119" i="92"/>
  <c r="G118" i="92"/>
  <c r="F118" i="92"/>
  <c r="G116" i="92"/>
  <c r="F116" i="92"/>
  <c r="G115" i="92"/>
  <c r="F115" i="92"/>
  <c r="G114" i="92"/>
  <c r="F114" i="92"/>
  <c r="G112" i="92"/>
  <c r="F112" i="92"/>
  <c r="G107" i="92"/>
  <c r="G108" i="92" s="1"/>
  <c r="D33" i="61" s="1"/>
  <c r="F107" i="92"/>
  <c r="F108" i="92" s="1"/>
  <c r="C33" i="61" s="1"/>
  <c r="G99" i="92"/>
  <c r="F99" i="92"/>
  <c r="G98" i="92"/>
  <c r="F98" i="92"/>
  <c r="G97" i="92"/>
  <c r="F97" i="92"/>
  <c r="G94" i="92"/>
  <c r="F94" i="92"/>
  <c r="G90" i="92"/>
  <c r="F90" i="92"/>
  <c r="G89" i="92"/>
  <c r="F89" i="92"/>
  <c r="G87" i="92"/>
  <c r="D23" i="61" s="1"/>
  <c r="F87" i="92"/>
  <c r="C23" i="61" s="1"/>
  <c r="G83" i="92"/>
  <c r="G85" i="92" s="1"/>
  <c r="D21" i="61" s="1"/>
  <c r="F83" i="92"/>
  <c r="F85" i="92" s="1"/>
  <c r="C21" i="61" s="1"/>
  <c r="G78" i="92"/>
  <c r="G80" i="92" s="1"/>
  <c r="D19" i="61" s="1"/>
  <c r="F78" i="92"/>
  <c r="F80" i="92" s="1"/>
  <c r="C19" i="61" s="1"/>
  <c r="G75" i="92"/>
  <c r="G76" i="92" s="1"/>
  <c r="D17" i="61" s="1"/>
  <c r="F75" i="92"/>
  <c r="F76" i="92" s="1"/>
  <c r="C17" i="61" s="1"/>
  <c r="G71" i="92"/>
  <c r="F71" i="92"/>
  <c r="G70" i="92"/>
  <c r="F70" i="92"/>
  <c r="G66" i="92"/>
  <c r="F66" i="92"/>
  <c r="F62" i="92"/>
  <c r="F60" i="92"/>
  <c r="F58" i="92"/>
  <c r="G56" i="92"/>
  <c r="F56" i="92"/>
  <c r="F36" i="92"/>
  <c r="G36" i="92"/>
  <c r="F37" i="92"/>
  <c r="G37" i="92"/>
  <c r="F38" i="92"/>
  <c r="G38" i="92"/>
  <c r="F39" i="92"/>
  <c r="G39" i="92"/>
  <c r="F40" i="92"/>
  <c r="G40" i="92"/>
  <c r="F41" i="92"/>
  <c r="G41" i="92"/>
  <c r="F42" i="92"/>
  <c r="G42" i="92"/>
  <c r="F43" i="92"/>
  <c r="G43" i="92"/>
  <c r="F44" i="92"/>
  <c r="G44" i="92"/>
  <c r="F45" i="92"/>
  <c r="G45" i="92"/>
  <c r="F46" i="92"/>
  <c r="G46" i="92"/>
  <c r="F47" i="92"/>
  <c r="G47" i="92"/>
  <c r="F15" i="92"/>
  <c r="G15" i="92"/>
  <c r="F16" i="92"/>
  <c r="G16" i="92"/>
  <c r="F17" i="92"/>
  <c r="G17" i="92"/>
  <c r="F18" i="92"/>
  <c r="G18" i="92"/>
  <c r="F19" i="92"/>
  <c r="G19" i="92"/>
  <c r="F20" i="92"/>
  <c r="G20" i="92"/>
  <c r="F22" i="92"/>
  <c r="G22" i="92"/>
  <c r="F23" i="92"/>
  <c r="G23" i="92"/>
  <c r="F25" i="92"/>
  <c r="G25" i="92"/>
  <c r="F26" i="92"/>
  <c r="G26" i="92"/>
  <c r="F27" i="92"/>
  <c r="G27" i="92"/>
  <c r="F28" i="92"/>
  <c r="G28" i="92"/>
  <c r="F29" i="92"/>
  <c r="G29" i="92"/>
  <c r="F30" i="92"/>
  <c r="G30" i="92"/>
  <c r="F6" i="92"/>
  <c r="G6" i="92"/>
  <c r="F7" i="92"/>
  <c r="G7" i="92"/>
  <c r="F8" i="92"/>
  <c r="G8" i="92"/>
  <c r="F9" i="92"/>
  <c r="G9" i="92"/>
  <c r="F10" i="92"/>
  <c r="G10" i="92"/>
  <c r="F11" i="92"/>
  <c r="G11" i="92"/>
  <c r="F12" i="92"/>
  <c r="G12" i="92"/>
  <c r="G5" i="92"/>
  <c r="F5" i="92"/>
  <c r="Z12" i="92"/>
  <c r="A4" i="92"/>
  <c r="A6" i="92"/>
  <c r="B6" i="92"/>
  <c r="C6" i="92"/>
  <c r="D6" i="92"/>
  <c r="E6" i="92"/>
  <c r="H6" i="92"/>
  <c r="I6" i="92"/>
  <c r="J6" i="92"/>
  <c r="K6" i="92"/>
  <c r="L6" i="92"/>
  <c r="M6" i="92"/>
  <c r="N6" i="92"/>
  <c r="O6" i="92"/>
  <c r="P6" i="92"/>
  <c r="Q6" i="92"/>
  <c r="R6" i="92"/>
  <c r="S6" i="92"/>
  <c r="T6" i="92"/>
  <c r="U6" i="92"/>
  <c r="V6" i="92"/>
  <c r="W6" i="92"/>
  <c r="X6" i="92"/>
  <c r="Y6" i="92"/>
  <c r="Z6" i="92"/>
  <c r="AA6" i="92"/>
  <c r="AB6" i="92"/>
  <c r="AC6" i="92"/>
  <c r="A7" i="92"/>
  <c r="B7" i="92"/>
  <c r="C7" i="92"/>
  <c r="D7" i="92"/>
  <c r="E7" i="92"/>
  <c r="H7" i="92"/>
  <c r="I7" i="92"/>
  <c r="J7" i="92"/>
  <c r="K7" i="92"/>
  <c r="L7" i="92"/>
  <c r="M7" i="92"/>
  <c r="N7" i="92"/>
  <c r="O7" i="92"/>
  <c r="P7" i="92"/>
  <c r="Q7" i="92"/>
  <c r="R7" i="92"/>
  <c r="S7" i="92"/>
  <c r="T7" i="92"/>
  <c r="U7" i="92"/>
  <c r="V7" i="92"/>
  <c r="W7" i="92"/>
  <c r="X7" i="92"/>
  <c r="Y7" i="92"/>
  <c r="Z7" i="92"/>
  <c r="AA7" i="92"/>
  <c r="AB7" i="92"/>
  <c r="AC7" i="92"/>
  <c r="A8" i="92"/>
  <c r="B8" i="92"/>
  <c r="C8" i="92"/>
  <c r="D8" i="92"/>
  <c r="E8" i="92"/>
  <c r="H8" i="92"/>
  <c r="I8" i="92"/>
  <c r="J8" i="92"/>
  <c r="K8" i="92"/>
  <c r="L8" i="92"/>
  <c r="M8" i="92"/>
  <c r="N8" i="92"/>
  <c r="O8" i="92"/>
  <c r="P8" i="92"/>
  <c r="Q8" i="92"/>
  <c r="R8" i="92"/>
  <c r="S8" i="92"/>
  <c r="T8" i="92"/>
  <c r="U8" i="92"/>
  <c r="V8" i="92"/>
  <c r="W8" i="92"/>
  <c r="X8" i="92"/>
  <c r="Y8" i="92"/>
  <c r="Z8" i="92"/>
  <c r="AA8" i="92"/>
  <c r="AB8" i="92"/>
  <c r="AC8" i="92"/>
  <c r="A9" i="92"/>
  <c r="B9" i="92"/>
  <c r="C9" i="92"/>
  <c r="D9" i="92"/>
  <c r="E9" i="92"/>
  <c r="H9" i="92"/>
  <c r="I9" i="92"/>
  <c r="J9" i="92"/>
  <c r="K9" i="92"/>
  <c r="L9" i="92"/>
  <c r="M9" i="92"/>
  <c r="N9" i="92"/>
  <c r="O9" i="92"/>
  <c r="P9" i="92"/>
  <c r="Q9" i="92"/>
  <c r="R9" i="92"/>
  <c r="S9" i="92"/>
  <c r="T9" i="92"/>
  <c r="U9" i="92"/>
  <c r="V9" i="92"/>
  <c r="W9" i="92"/>
  <c r="X9" i="92"/>
  <c r="Y9" i="92"/>
  <c r="Z9" i="92"/>
  <c r="AA9" i="92"/>
  <c r="AB9" i="92"/>
  <c r="AC9" i="92"/>
  <c r="A10" i="92"/>
  <c r="B10" i="92"/>
  <c r="C10" i="92"/>
  <c r="D10" i="92"/>
  <c r="E10" i="92"/>
  <c r="H10" i="92"/>
  <c r="I10" i="92"/>
  <c r="J10" i="92"/>
  <c r="K10" i="92"/>
  <c r="L10" i="92"/>
  <c r="M10" i="92"/>
  <c r="N10" i="92"/>
  <c r="O10" i="92"/>
  <c r="P10" i="92"/>
  <c r="Q10" i="92"/>
  <c r="R10" i="92"/>
  <c r="S10" i="92"/>
  <c r="T10" i="92"/>
  <c r="U10" i="92"/>
  <c r="V10" i="92"/>
  <c r="W10" i="92"/>
  <c r="X10" i="92"/>
  <c r="Y10" i="92"/>
  <c r="Z10" i="92"/>
  <c r="AA10" i="92"/>
  <c r="AB10" i="92"/>
  <c r="AC10" i="92"/>
  <c r="A11" i="92"/>
  <c r="B11" i="92"/>
  <c r="C11" i="92"/>
  <c r="D11" i="92"/>
  <c r="E11" i="92"/>
  <c r="H11" i="92"/>
  <c r="I11" i="92"/>
  <c r="J11" i="92"/>
  <c r="K11" i="92"/>
  <c r="L11" i="92"/>
  <c r="M11" i="92"/>
  <c r="N11" i="92"/>
  <c r="O11" i="92"/>
  <c r="P11" i="92"/>
  <c r="Q11" i="92"/>
  <c r="R11" i="92"/>
  <c r="S11" i="92"/>
  <c r="T11" i="92"/>
  <c r="U11" i="92"/>
  <c r="V11" i="92"/>
  <c r="W11" i="92"/>
  <c r="X11" i="92"/>
  <c r="Y11" i="92"/>
  <c r="Z11" i="92"/>
  <c r="AA11" i="92"/>
  <c r="AB11" i="92"/>
  <c r="AC11" i="92"/>
  <c r="A12" i="92"/>
  <c r="B12" i="92"/>
  <c r="C12" i="92"/>
  <c r="D12" i="92"/>
  <c r="E12" i="92"/>
  <c r="H12" i="92"/>
  <c r="I12" i="92"/>
  <c r="J12" i="92"/>
  <c r="K12" i="92"/>
  <c r="L12" i="92"/>
  <c r="M12" i="92"/>
  <c r="N12" i="92"/>
  <c r="O12" i="92"/>
  <c r="P12" i="92"/>
  <c r="Q12" i="92"/>
  <c r="R12" i="92"/>
  <c r="S12" i="92"/>
  <c r="T12" i="92"/>
  <c r="U12" i="92"/>
  <c r="V12" i="92"/>
  <c r="W12" i="92"/>
  <c r="X12" i="92"/>
  <c r="Y12" i="92"/>
  <c r="AA12" i="92"/>
  <c r="AB12" i="92"/>
  <c r="AC12" i="92"/>
  <c r="A15" i="92"/>
  <c r="B15" i="92"/>
  <c r="C15" i="92"/>
  <c r="D15" i="92"/>
  <c r="E15" i="92"/>
  <c r="H15" i="92"/>
  <c r="I15" i="92"/>
  <c r="J15" i="92"/>
  <c r="K15" i="92"/>
  <c r="L15" i="92"/>
  <c r="M15" i="92"/>
  <c r="N15" i="92"/>
  <c r="O15" i="92"/>
  <c r="P15" i="92"/>
  <c r="Q15" i="92"/>
  <c r="R15" i="92"/>
  <c r="S15" i="92"/>
  <c r="T15" i="92"/>
  <c r="U15" i="92"/>
  <c r="V15" i="92"/>
  <c r="W15" i="92"/>
  <c r="X15" i="92"/>
  <c r="Y15" i="92"/>
  <c r="Z15" i="92"/>
  <c r="AA15" i="92"/>
  <c r="AB15" i="92"/>
  <c r="AC15" i="92"/>
  <c r="A16" i="92"/>
  <c r="B16" i="92"/>
  <c r="C16" i="92"/>
  <c r="D16" i="92"/>
  <c r="E16" i="92"/>
  <c r="H16" i="92"/>
  <c r="I16" i="92"/>
  <c r="J16" i="92"/>
  <c r="K16" i="92"/>
  <c r="L16" i="92"/>
  <c r="M16" i="92"/>
  <c r="N16" i="92"/>
  <c r="O16" i="92"/>
  <c r="P16" i="92"/>
  <c r="Q16" i="92"/>
  <c r="R16" i="92"/>
  <c r="S16" i="92"/>
  <c r="T16" i="92"/>
  <c r="U16" i="92"/>
  <c r="V16" i="92"/>
  <c r="W16" i="92"/>
  <c r="X16" i="92"/>
  <c r="Y16" i="92"/>
  <c r="Z16" i="92"/>
  <c r="AA16" i="92"/>
  <c r="AB16" i="92"/>
  <c r="AC16" i="92"/>
  <c r="A17" i="92"/>
  <c r="B17" i="92"/>
  <c r="C17" i="92"/>
  <c r="D17" i="92"/>
  <c r="E17" i="92"/>
  <c r="H17" i="92"/>
  <c r="I17" i="92"/>
  <c r="J17" i="92"/>
  <c r="K17" i="92"/>
  <c r="L17" i="92"/>
  <c r="M17" i="92"/>
  <c r="N17" i="92"/>
  <c r="O17" i="92"/>
  <c r="P17" i="92"/>
  <c r="Q17" i="92"/>
  <c r="R17" i="92"/>
  <c r="S17" i="92"/>
  <c r="T17" i="92"/>
  <c r="U17" i="92"/>
  <c r="V17" i="92"/>
  <c r="W17" i="92"/>
  <c r="X17" i="92"/>
  <c r="Y17" i="92"/>
  <c r="Z17" i="92"/>
  <c r="AA17" i="92"/>
  <c r="AB17" i="92"/>
  <c r="AC17" i="92"/>
  <c r="A18" i="92"/>
  <c r="B18" i="92"/>
  <c r="C18" i="92"/>
  <c r="D18" i="92"/>
  <c r="E18" i="92"/>
  <c r="H18" i="92"/>
  <c r="I18" i="92"/>
  <c r="J18" i="92"/>
  <c r="K18" i="92"/>
  <c r="L18" i="92"/>
  <c r="M18" i="92"/>
  <c r="N18" i="92"/>
  <c r="O18" i="92"/>
  <c r="P18" i="92"/>
  <c r="Q18" i="92"/>
  <c r="R18" i="92"/>
  <c r="S18" i="92"/>
  <c r="T18" i="92"/>
  <c r="U18" i="92"/>
  <c r="V18" i="92"/>
  <c r="W18" i="92"/>
  <c r="X18" i="92"/>
  <c r="Y18" i="92"/>
  <c r="Z18" i="92"/>
  <c r="AA18" i="92"/>
  <c r="AB18" i="92"/>
  <c r="AC18" i="92"/>
  <c r="A19" i="92"/>
  <c r="B19" i="92"/>
  <c r="C19" i="92"/>
  <c r="D19" i="92"/>
  <c r="E19" i="92"/>
  <c r="H19" i="92"/>
  <c r="I19" i="92"/>
  <c r="J19" i="92"/>
  <c r="K19" i="92"/>
  <c r="L19" i="92"/>
  <c r="M19" i="92"/>
  <c r="N19" i="92"/>
  <c r="O19" i="92"/>
  <c r="P19" i="92"/>
  <c r="Q19" i="92"/>
  <c r="R19" i="92"/>
  <c r="S19" i="92"/>
  <c r="T19" i="92"/>
  <c r="U19" i="92"/>
  <c r="V19" i="92"/>
  <c r="W19" i="92"/>
  <c r="X19" i="92"/>
  <c r="Y19" i="92"/>
  <c r="Z19" i="92"/>
  <c r="AA19" i="92"/>
  <c r="AB19" i="92"/>
  <c r="AC19" i="92"/>
  <c r="A20" i="92"/>
  <c r="B20" i="92"/>
  <c r="C20" i="92"/>
  <c r="D20" i="92"/>
  <c r="E20" i="92"/>
  <c r="H20" i="92"/>
  <c r="I20" i="92"/>
  <c r="J20" i="92"/>
  <c r="K20" i="92"/>
  <c r="L20" i="92"/>
  <c r="M20" i="92"/>
  <c r="N20" i="92"/>
  <c r="O20" i="92"/>
  <c r="P20" i="92"/>
  <c r="Q20" i="92"/>
  <c r="R20" i="92"/>
  <c r="S20" i="92"/>
  <c r="T20" i="92"/>
  <c r="U20" i="92"/>
  <c r="V20" i="92"/>
  <c r="W20" i="92"/>
  <c r="X20" i="92"/>
  <c r="Y20" i="92"/>
  <c r="Z20" i="92"/>
  <c r="AA20" i="92"/>
  <c r="AB20" i="92"/>
  <c r="AC20" i="92"/>
  <c r="A22" i="92"/>
  <c r="B22" i="92"/>
  <c r="C22" i="92"/>
  <c r="D22" i="92"/>
  <c r="E22" i="92"/>
  <c r="H22" i="92"/>
  <c r="I22" i="92"/>
  <c r="J22" i="92"/>
  <c r="K22" i="92"/>
  <c r="L22" i="92"/>
  <c r="M22" i="92"/>
  <c r="N22" i="92"/>
  <c r="O22" i="92"/>
  <c r="P22" i="92"/>
  <c r="Q22" i="92"/>
  <c r="R22" i="92"/>
  <c r="S22" i="92"/>
  <c r="T22" i="92"/>
  <c r="U22" i="92"/>
  <c r="V22" i="92"/>
  <c r="W22" i="92"/>
  <c r="X22" i="92"/>
  <c r="Y22" i="92"/>
  <c r="Z22" i="92"/>
  <c r="AA22" i="92"/>
  <c r="AB22" i="92"/>
  <c r="AC22" i="92"/>
  <c r="A23" i="92"/>
  <c r="B23" i="92"/>
  <c r="C23" i="92"/>
  <c r="D23" i="92"/>
  <c r="E23" i="92"/>
  <c r="H23" i="92"/>
  <c r="I23" i="92"/>
  <c r="J23" i="92"/>
  <c r="K23" i="92"/>
  <c r="L23" i="92"/>
  <c r="M23" i="92"/>
  <c r="N23" i="92"/>
  <c r="O23" i="92"/>
  <c r="P23" i="92"/>
  <c r="Q23" i="92"/>
  <c r="R23" i="92"/>
  <c r="S23" i="92"/>
  <c r="T23" i="92"/>
  <c r="V23" i="92"/>
  <c r="W23" i="92"/>
  <c r="X23" i="92"/>
  <c r="Y23" i="92"/>
  <c r="Z23" i="92"/>
  <c r="AA23" i="92"/>
  <c r="AB23" i="92"/>
  <c r="AC23" i="92"/>
  <c r="A25" i="92"/>
  <c r="B25" i="92"/>
  <c r="C25" i="92"/>
  <c r="D25" i="92"/>
  <c r="E25" i="92"/>
  <c r="H25" i="92"/>
  <c r="I25" i="92"/>
  <c r="J25" i="92"/>
  <c r="K25" i="92"/>
  <c r="L25" i="92"/>
  <c r="M25" i="92"/>
  <c r="N25" i="92"/>
  <c r="O25" i="92"/>
  <c r="P25" i="92"/>
  <c r="Q25" i="92"/>
  <c r="R25" i="92"/>
  <c r="S25" i="92"/>
  <c r="T25" i="92"/>
  <c r="U25" i="92"/>
  <c r="V25" i="92"/>
  <c r="W25" i="92"/>
  <c r="X25" i="92"/>
  <c r="Y25" i="92"/>
  <c r="Z25" i="92"/>
  <c r="AA25" i="92"/>
  <c r="AB25" i="92"/>
  <c r="AC25" i="92"/>
  <c r="A26" i="92"/>
  <c r="B26" i="92"/>
  <c r="C26" i="92"/>
  <c r="D26" i="92"/>
  <c r="E26" i="92"/>
  <c r="H26" i="92"/>
  <c r="I26" i="92"/>
  <c r="J26" i="92"/>
  <c r="K26" i="92"/>
  <c r="L26" i="92"/>
  <c r="M26" i="92"/>
  <c r="N26" i="92"/>
  <c r="O26" i="92"/>
  <c r="P26" i="92"/>
  <c r="Q26" i="92"/>
  <c r="R26" i="92"/>
  <c r="S26" i="92"/>
  <c r="T26" i="92"/>
  <c r="U26" i="92"/>
  <c r="V26" i="92"/>
  <c r="W26" i="92"/>
  <c r="X26" i="92"/>
  <c r="Y26" i="92"/>
  <c r="Z26" i="92"/>
  <c r="AA26" i="92"/>
  <c r="AB26" i="92"/>
  <c r="AC26" i="92"/>
  <c r="A27" i="92"/>
  <c r="B27" i="92"/>
  <c r="C27" i="92"/>
  <c r="D27" i="92"/>
  <c r="E27" i="92"/>
  <c r="H27" i="92"/>
  <c r="I27" i="92"/>
  <c r="J27" i="92"/>
  <c r="K27" i="92"/>
  <c r="L27" i="92"/>
  <c r="M27" i="92"/>
  <c r="N27" i="92"/>
  <c r="O27" i="92"/>
  <c r="P27" i="92"/>
  <c r="Q27" i="92"/>
  <c r="R27" i="92"/>
  <c r="S27" i="92"/>
  <c r="T27" i="92"/>
  <c r="U27" i="92"/>
  <c r="V27" i="92"/>
  <c r="W27" i="92"/>
  <c r="X27" i="92"/>
  <c r="Y27" i="92"/>
  <c r="Z27" i="92"/>
  <c r="AA27" i="92"/>
  <c r="AB27" i="92"/>
  <c r="AC27" i="92"/>
  <c r="A28" i="92"/>
  <c r="B28" i="92"/>
  <c r="C28" i="92"/>
  <c r="D28" i="92"/>
  <c r="E28" i="92"/>
  <c r="H28" i="92"/>
  <c r="I28" i="92"/>
  <c r="J28" i="92"/>
  <c r="K28" i="92"/>
  <c r="L28" i="92"/>
  <c r="M28" i="92"/>
  <c r="N28" i="92"/>
  <c r="O28" i="92"/>
  <c r="P28" i="92"/>
  <c r="Q28" i="92"/>
  <c r="R28" i="92"/>
  <c r="S28" i="92"/>
  <c r="T28" i="92"/>
  <c r="U28" i="92"/>
  <c r="V28" i="92"/>
  <c r="W28" i="92"/>
  <c r="X28" i="92"/>
  <c r="Y28" i="92"/>
  <c r="Z28" i="92"/>
  <c r="AA28" i="92"/>
  <c r="AB28" i="92"/>
  <c r="AC28" i="92"/>
  <c r="A29" i="92"/>
  <c r="B29" i="92"/>
  <c r="C29" i="92"/>
  <c r="D29" i="92"/>
  <c r="E29" i="92"/>
  <c r="H29" i="92"/>
  <c r="I29" i="92"/>
  <c r="J29" i="92"/>
  <c r="K29" i="92"/>
  <c r="L29" i="92"/>
  <c r="M29" i="92"/>
  <c r="N29" i="92"/>
  <c r="O29" i="92"/>
  <c r="P29" i="92"/>
  <c r="Q29" i="92"/>
  <c r="R29" i="92"/>
  <c r="S29" i="92"/>
  <c r="T29" i="92"/>
  <c r="U29" i="92"/>
  <c r="V29" i="92"/>
  <c r="W29" i="92"/>
  <c r="X29" i="92"/>
  <c r="Y29" i="92"/>
  <c r="Z29" i="92"/>
  <c r="AA29" i="92"/>
  <c r="AB29" i="92"/>
  <c r="AC29" i="92"/>
  <c r="A30" i="92"/>
  <c r="B30" i="92"/>
  <c r="C30" i="92"/>
  <c r="D30" i="92"/>
  <c r="E30" i="92"/>
  <c r="H30" i="92"/>
  <c r="I30" i="92"/>
  <c r="J30" i="92"/>
  <c r="K30" i="92"/>
  <c r="L30" i="92"/>
  <c r="M30" i="92"/>
  <c r="N30" i="92"/>
  <c r="O30" i="92"/>
  <c r="P30" i="92"/>
  <c r="Q30" i="92"/>
  <c r="R30" i="92"/>
  <c r="S30" i="92"/>
  <c r="T30" i="92"/>
  <c r="U30" i="92"/>
  <c r="V30" i="92"/>
  <c r="W30" i="92"/>
  <c r="X30" i="92"/>
  <c r="Y30" i="92"/>
  <c r="Z30" i="92"/>
  <c r="AA30" i="92"/>
  <c r="AB30" i="92"/>
  <c r="AC30" i="92"/>
  <c r="A36" i="92"/>
  <c r="B36" i="92"/>
  <c r="C36" i="92"/>
  <c r="D36" i="92"/>
  <c r="E36" i="92"/>
  <c r="H36" i="92"/>
  <c r="I36" i="92"/>
  <c r="J36" i="92"/>
  <c r="K36" i="92"/>
  <c r="L36" i="92"/>
  <c r="M36" i="92"/>
  <c r="N36" i="92"/>
  <c r="O36" i="92"/>
  <c r="P36" i="92"/>
  <c r="Q36" i="92"/>
  <c r="R36" i="92"/>
  <c r="S36" i="92"/>
  <c r="T36" i="92"/>
  <c r="U36" i="92"/>
  <c r="V36" i="92"/>
  <c r="W36" i="92"/>
  <c r="X36" i="92"/>
  <c r="Y36" i="92"/>
  <c r="Z36" i="92"/>
  <c r="AA36" i="92"/>
  <c r="AB36" i="92"/>
  <c r="AC36" i="92"/>
  <c r="A37" i="92"/>
  <c r="B37" i="92"/>
  <c r="C37" i="92"/>
  <c r="D37" i="92"/>
  <c r="E37" i="92"/>
  <c r="H37" i="92"/>
  <c r="I37" i="92"/>
  <c r="J37" i="92"/>
  <c r="K37" i="92"/>
  <c r="L37" i="92"/>
  <c r="M37" i="92"/>
  <c r="N37" i="92"/>
  <c r="O37" i="92"/>
  <c r="P37" i="92"/>
  <c r="Q37" i="92"/>
  <c r="R37" i="92"/>
  <c r="S37" i="92"/>
  <c r="T37" i="92"/>
  <c r="U37" i="92"/>
  <c r="V37" i="92"/>
  <c r="W37" i="92"/>
  <c r="X37" i="92"/>
  <c r="Y37" i="92"/>
  <c r="Z37" i="92"/>
  <c r="AA37" i="92"/>
  <c r="AB37" i="92"/>
  <c r="AC37" i="92"/>
  <c r="A38" i="92"/>
  <c r="B38" i="92"/>
  <c r="C38" i="92"/>
  <c r="D38" i="92"/>
  <c r="E38" i="92"/>
  <c r="H38" i="92"/>
  <c r="I38" i="92"/>
  <c r="J38" i="92"/>
  <c r="K38" i="92"/>
  <c r="L38" i="92"/>
  <c r="M38" i="92"/>
  <c r="N38" i="92"/>
  <c r="O38" i="92"/>
  <c r="P38" i="92"/>
  <c r="Q38" i="92"/>
  <c r="R38" i="92"/>
  <c r="S38" i="92"/>
  <c r="T38" i="92"/>
  <c r="U38" i="92"/>
  <c r="V38" i="92"/>
  <c r="W38" i="92"/>
  <c r="X38" i="92"/>
  <c r="Y38" i="92"/>
  <c r="Z38" i="92"/>
  <c r="AA38" i="92"/>
  <c r="AB38" i="92"/>
  <c r="AC38" i="92"/>
  <c r="A39" i="92"/>
  <c r="B39" i="92"/>
  <c r="C39" i="92"/>
  <c r="D39" i="92"/>
  <c r="E39" i="92"/>
  <c r="H39" i="92"/>
  <c r="I39" i="92"/>
  <c r="J39" i="92"/>
  <c r="K39" i="92"/>
  <c r="L39" i="92"/>
  <c r="M39" i="92"/>
  <c r="N39" i="92"/>
  <c r="O39" i="92"/>
  <c r="P39" i="92"/>
  <c r="Q39" i="92"/>
  <c r="R39" i="92"/>
  <c r="S39" i="92"/>
  <c r="T39" i="92"/>
  <c r="U39" i="92"/>
  <c r="V39" i="92"/>
  <c r="W39" i="92"/>
  <c r="X39" i="92"/>
  <c r="Y39" i="92"/>
  <c r="Z39" i="92"/>
  <c r="AA39" i="92"/>
  <c r="AB39" i="92"/>
  <c r="AC39" i="92"/>
  <c r="A40" i="92"/>
  <c r="B40" i="92"/>
  <c r="C40" i="92"/>
  <c r="D40" i="92"/>
  <c r="E40" i="92"/>
  <c r="H40" i="92"/>
  <c r="I40" i="92"/>
  <c r="J40" i="92"/>
  <c r="K40" i="92"/>
  <c r="L40" i="92"/>
  <c r="M40" i="92"/>
  <c r="N40" i="92"/>
  <c r="O40" i="92"/>
  <c r="P40" i="92"/>
  <c r="Q40" i="92"/>
  <c r="R40" i="92"/>
  <c r="S40" i="92"/>
  <c r="T40" i="92"/>
  <c r="U40" i="92"/>
  <c r="V40" i="92"/>
  <c r="W40" i="92"/>
  <c r="X40" i="92"/>
  <c r="Y40" i="92"/>
  <c r="Z40" i="92"/>
  <c r="AA40" i="92"/>
  <c r="AB40" i="92"/>
  <c r="AC40" i="92"/>
  <c r="A41" i="92"/>
  <c r="B41" i="92"/>
  <c r="C41" i="92"/>
  <c r="D41" i="92"/>
  <c r="E41" i="92"/>
  <c r="H41" i="92"/>
  <c r="I41" i="92"/>
  <c r="J41" i="92"/>
  <c r="K41" i="92"/>
  <c r="L41" i="92"/>
  <c r="M41" i="92"/>
  <c r="N41" i="92"/>
  <c r="O41" i="92"/>
  <c r="P41" i="92"/>
  <c r="Q41" i="92"/>
  <c r="R41" i="92"/>
  <c r="S41" i="92"/>
  <c r="T41" i="92"/>
  <c r="U41" i="92"/>
  <c r="V41" i="92"/>
  <c r="W41" i="92"/>
  <c r="X41" i="92"/>
  <c r="Y41" i="92"/>
  <c r="Z41" i="92"/>
  <c r="AA41" i="92"/>
  <c r="AB41" i="92"/>
  <c r="AC41" i="92"/>
  <c r="A42" i="92"/>
  <c r="B42" i="92"/>
  <c r="C42" i="92"/>
  <c r="D42" i="92"/>
  <c r="E42" i="92"/>
  <c r="H42" i="92"/>
  <c r="I42" i="92"/>
  <c r="J42" i="92"/>
  <c r="K42" i="92"/>
  <c r="L42" i="92"/>
  <c r="M42" i="92"/>
  <c r="N42" i="92"/>
  <c r="O42" i="92"/>
  <c r="P42" i="92"/>
  <c r="Q42" i="92"/>
  <c r="R42" i="92"/>
  <c r="S42" i="92"/>
  <c r="T42" i="92"/>
  <c r="U42" i="92"/>
  <c r="V42" i="92"/>
  <c r="W42" i="92"/>
  <c r="X42" i="92"/>
  <c r="Y42" i="92"/>
  <c r="Z42" i="92"/>
  <c r="AA42" i="92"/>
  <c r="AB42" i="92"/>
  <c r="AC42" i="92"/>
  <c r="A43" i="92"/>
  <c r="B43" i="92"/>
  <c r="C43" i="92"/>
  <c r="D43" i="92"/>
  <c r="E43" i="92"/>
  <c r="H43" i="92"/>
  <c r="I43" i="92"/>
  <c r="J43" i="92"/>
  <c r="K43" i="92"/>
  <c r="L43" i="92"/>
  <c r="M43" i="92"/>
  <c r="N43" i="92"/>
  <c r="O43" i="92"/>
  <c r="P43" i="92"/>
  <c r="Q43" i="92"/>
  <c r="R43" i="92"/>
  <c r="S43" i="92"/>
  <c r="T43" i="92"/>
  <c r="U43" i="92"/>
  <c r="V43" i="92"/>
  <c r="W43" i="92"/>
  <c r="X43" i="92"/>
  <c r="Y43" i="92"/>
  <c r="Z43" i="92"/>
  <c r="AA43" i="92"/>
  <c r="AB43" i="92"/>
  <c r="AC43" i="92"/>
  <c r="A44" i="92"/>
  <c r="B44" i="92"/>
  <c r="C44" i="92"/>
  <c r="D44" i="92"/>
  <c r="E44" i="92"/>
  <c r="H44" i="92"/>
  <c r="I44" i="92"/>
  <c r="J44" i="92"/>
  <c r="K44" i="92"/>
  <c r="L44" i="92"/>
  <c r="M44" i="92"/>
  <c r="N44" i="92"/>
  <c r="O44" i="92"/>
  <c r="P44" i="92"/>
  <c r="Q44" i="92"/>
  <c r="R44" i="92"/>
  <c r="S44" i="92"/>
  <c r="T44" i="92"/>
  <c r="U44" i="92"/>
  <c r="V44" i="92"/>
  <c r="W44" i="92"/>
  <c r="X44" i="92"/>
  <c r="Y44" i="92"/>
  <c r="Z44" i="92"/>
  <c r="AA44" i="92"/>
  <c r="AB44" i="92"/>
  <c r="AC44" i="92"/>
  <c r="A45" i="92"/>
  <c r="B45" i="92"/>
  <c r="C45" i="92"/>
  <c r="D45" i="92"/>
  <c r="E45" i="92"/>
  <c r="H45" i="92"/>
  <c r="I45" i="92"/>
  <c r="J45" i="92"/>
  <c r="K45" i="92"/>
  <c r="L45" i="92"/>
  <c r="M45" i="92"/>
  <c r="N45" i="92"/>
  <c r="O45" i="92"/>
  <c r="P45" i="92"/>
  <c r="Q45" i="92"/>
  <c r="R45" i="92"/>
  <c r="S45" i="92"/>
  <c r="T45" i="92"/>
  <c r="U45" i="92"/>
  <c r="V45" i="92"/>
  <c r="W45" i="92"/>
  <c r="X45" i="92"/>
  <c r="Y45" i="92"/>
  <c r="Z45" i="92"/>
  <c r="AA45" i="92"/>
  <c r="AB45" i="92"/>
  <c r="AC45" i="92"/>
  <c r="A46" i="92"/>
  <c r="B46" i="92"/>
  <c r="C46" i="92"/>
  <c r="D46" i="92"/>
  <c r="E46" i="92"/>
  <c r="H46" i="92"/>
  <c r="I46" i="92"/>
  <c r="J46" i="92"/>
  <c r="K46" i="92"/>
  <c r="L46" i="92"/>
  <c r="M46" i="92"/>
  <c r="N46" i="92"/>
  <c r="O46" i="92"/>
  <c r="P46" i="92"/>
  <c r="Q46" i="92"/>
  <c r="R46" i="92"/>
  <c r="S46" i="92"/>
  <c r="T46" i="92"/>
  <c r="U46" i="92"/>
  <c r="V46" i="92"/>
  <c r="W46" i="92"/>
  <c r="X46" i="92"/>
  <c r="Y46" i="92"/>
  <c r="Z46" i="92"/>
  <c r="AA46" i="92"/>
  <c r="AB46" i="92"/>
  <c r="AC46" i="92"/>
  <c r="H47" i="92"/>
  <c r="I47" i="92"/>
  <c r="J47" i="92"/>
  <c r="K47" i="92"/>
  <c r="L47" i="92"/>
  <c r="M47" i="92"/>
  <c r="N47" i="92"/>
  <c r="O47" i="92"/>
  <c r="P47" i="92"/>
  <c r="Q47" i="92"/>
  <c r="R47" i="92"/>
  <c r="S47" i="92"/>
  <c r="T47" i="92"/>
  <c r="U47" i="92"/>
  <c r="V47" i="92"/>
  <c r="W47" i="92"/>
  <c r="X47" i="92"/>
  <c r="Y47" i="92"/>
  <c r="Z47" i="92"/>
  <c r="AA47" i="92"/>
  <c r="AB47" i="92"/>
  <c r="AC47" i="92"/>
  <c r="A53" i="92"/>
  <c r="B53" i="92"/>
  <c r="C53" i="92"/>
  <c r="D53" i="92"/>
  <c r="E53" i="92"/>
  <c r="H53" i="92"/>
  <c r="H54" i="92" s="1"/>
  <c r="E11" i="61" s="1"/>
  <c r="I53" i="92"/>
  <c r="J53" i="92"/>
  <c r="J54" i="92" s="1"/>
  <c r="G11" i="61" s="1"/>
  <c r="K53" i="92"/>
  <c r="L53" i="92"/>
  <c r="L54" i="92" s="1"/>
  <c r="I11" i="61" s="1"/>
  <c r="M53" i="92"/>
  <c r="N53" i="92"/>
  <c r="N54" i="92" s="1"/>
  <c r="K11" i="61" s="1"/>
  <c r="O53" i="92"/>
  <c r="P53" i="92"/>
  <c r="P54" i="92" s="1"/>
  <c r="M11" i="61" s="1"/>
  <c r="Q53" i="92"/>
  <c r="R53" i="92"/>
  <c r="R54" i="92" s="1"/>
  <c r="O11" i="61" s="1"/>
  <c r="S53" i="92"/>
  <c r="T53" i="92"/>
  <c r="T54" i="92" s="1"/>
  <c r="Q11" i="61" s="1"/>
  <c r="U53" i="92"/>
  <c r="V53" i="92"/>
  <c r="V54" i="92" s="1"/>
  <c r="S11" i="61" s="1"/>
  <c r="W53" i="92"/>
  <c r="X53" i="92"/>
  <c r="X54" i="92" s="1"/>
  <c r="U11" i="61" s="1"/>
  <c r="Y53" i="92"/>
  <c r="Z53" i="92"/>
  <c r="Z54" i="92" s="1"/>
  <c r="W11" i="61" s="1"/>
  <c r="AA53" i="92"/>
  <c r="AB53" i="92"/>
  <c r="AB54" i="92" s="1"/>
  <c r="Y11" i="61" s="1"/>
  <c r="AC53" i="92"/>
  <c r="A56" i="92"/>
  <c r="B56" i="92"/>
  <c r="C56" i="92"/>
  <c r="D56" i="92"/>
  <c r="E56" i="92"/>
  <c r="H56" i="92"/>
  <c r="I56" i="92"/>
  <c r="J56" i="92"/>
  <c r="K56" i="92"/>
  <c r="K67" i="92" s="1"/>
  <c r="H13" i="61" s="1"/>
  <c r="L56" i="92"/>
  <c r="M56" i="92"/>
  <c r="M67" i="92" s="1"/>
  <c r="J13" i="61" s="1"/>
  <c r="N56" i="92"/>
  <c r="O56" i="92"/>
  <c r="O67" i="92" s="1"/>
  <c r="L13" i="61" s="1"/>
  <c r="P56" i="92"/>
  <c r="Q56" i="92"/>
  <c r="Q67" i="92" s="1"/>
  <c r="N13" i="61" s="1"/>
  <c r="R56" i="92"/>
  <c r="S56" i="92"/>
  <c r="S67" i="92" s="1"/>
  <c r="P13" i="61" s="1"/>
  <c r="T56" i="92"/>
  <c r="U56" i="92"/>
  <c r="U67" i="92" s="1"/>
  <c r="R13" i="61" s="1"/>
  <c r="V56" i="92"/>
  <c r="W56" i="92"/>
  <c r="W67" i="92" s="1"/>
  <c r="T13" i="61" s="1"/>
  <c r="X56" i="92"/>
  <c r="Y56" i="92"/>
  <c r="Y67" i="92" s="1"/>
  <c r="V13" i="61" s="1"/>
  <c r="Z56" i="92"/>
  <c r="AA56" i="92"/>
  <c r="AA67" i="92" s="1"/>
  <c r="X13" i="61" s="1"/>
  <c r="AB56" i="92"/>
  <c r="AC56" i="92"/>
  <c r="AC67" i="92" s="1"/>
  <c r="Z13" i="61" s="1"/>
  <c r="H58" i="92"/>
  <c r="J58" i="92"/>
  <c r="K58" i="92"/>
  <c r="L58" i="92"/>
  <c r="M58" i="92"/>
  <c r="N58" i="92"/>
  <c r="O58" i="92"/>
  <c r="P58" i="92"/>
  <c r="Q58" i="92"/>
  <c r="R58" i="92"/>
  <c r="S58" i="92"/>
  <c r="T58" i="92"/>
  <c r="U58" i="92"/>
  <c r="V58" i="92"/>
  <c r="W58" i="92"/>
  <c r="X58" i="92"/>
  <c r="Y58" i="92"/>
  <c r="Z58" i="92"/>
  <c r="AA58" i="92"/>
  <c r="AB58" i="92"/>
  <c r="AC58" i="92"/>
  <c r="H60" i="92"/>
  <c r="J60" i="92"/>
  <c r="K60" i="92"/>
  <c r="L60" i="92"/>
  <c r="M60" i="92"/>
  <c r="N60" i="92"/>
  <c r="O60" i="92"/>
  <c r="P60" i="92"/>
  <c r="Q60" i="92"/>
  <c r="R60" i="92"/>
  <c r="S60" i="92"/>
  <c r="T60" i="92"/>
  <c r="U60" i="92"/>
  <c r="V60" i="92"/>
  <c r="W60" i="92"/>
  <c r="X60" i="92"/>
  <c r="Y60" i="92"/>
  <c r="Z60" i="92"/>
  <c r="AA60" i="92"/>
  <c r="AB60" i="92"/>
  <c r="AC60" i="92"/>
  <c r="H62" i="92"/>
  <c r="J62" i="92"/>
  <c r="K62" i="92"/>
  <c r="L62" i="92"/>
  <c r="M62" i="92"/>
  <c r="N62" i="92"/>
  <c r="O62" i="92"/>
  <c r="P62" i="92"/>
  <c r="Q62" i="92"/>
  <c r="R62" i="92"/>
  <c r="S62" i="92"/>
  <c r="T62" i="92"/>
  <c r="U62" i="92"/>
  <c r="V62" i="92"/>
  <c r="W62" i="92"/>
  <c r="X62" i="92"/>
  <c r="Y62" i="92"/>
  <c r="Z62" i="92"/>
  <c r="AA62" i="92"/>
  <c r="AB62" i="92"/>
  <c r="AC62" i="92"/>
  <c r="A66" i="92"/>
  <c r="B66" i="92"/>
  <c r="C66" i="92"/>
  <c r="D66" i="92"/>
  <c r="E66" i="92"/>
  <c r="H66" i="92"/>
  <c r="I66" i="92"/>
  <c r="J66" i="92"/>
  <c r="K66" i="92"/>
  <c r="L66" i="92"/>
  <c r="M66" i="92"/>
  <c r="N66" i="92"/>
  <c r="O66" i="92"/>
  <c r="P66" i="92"/>
  <c r="Q66" i="92"/>
  <c r="R66" i="92"/>
  <c r="S66" i="92"/>
  <c r="T66" i="92"/>
  <c r="U66" i="92"/>
  <c r="V66" i="92"/>
  <c r="W66" i="92"/>
  <c r="X66" i="92"/>
  <c r="Y66" i="92"/>
  <c r="Z66" i="92"/>
  <c r="AA66" i="92"/>
  <c r="AB66" i="92"/>
  <c r="AC66" i="92"/>
  <c r="A70" i="92"/>
  <c r="B70" i="92"/>
  <c r="C70" i="92"/>
  <c r="D70" i="92"/>
  <c r="E70" i="92"/>
  <c r="H70" i="92"/>
  <c r="I70" i="92"/>
  <c r="J70" i="92"/>
  <c r="K70" i="92"/>
  <c r="K72" i="92" s="1"/>
  <c r="H15" i="61" s="1"/>
  <c r="L70" i="92"/>
  <c r="M70" i="92"/>
  <c r="M72" i="92" s="1"/>
  <c r="J15" i="61" s="1"/>
  <c r="N70" i="92"/>
  <c r="O70" i="92"/>
  <c r="O72" i="92" s="1"/>
  <c r="L15" i="61" s="1"/>
  <c r="P70" i="92"/>
  <c r="Q70" i="92"/>
  <c r="Q72" i="92" s="1"/>
  <c r="N15" i="61" s="1"/>
  <c r="R70" i="92"/>
  <c r="S70" i="92"/>
  <c r="S72" i="92" s="1"/>
  <c r="P15" i="61" s="1"/>
  <c r="T70" i="92"/>
  <c r="U70" i="92"/>
  <c r="U72" i="92" s="1"/>
  <c r="R15" i="61" s="1"/>
  <c r="V70" i="92"/>
  <c r="W70" i="92"/>
  <c r="W72" i="92" s="1"/>
  <c r="T15" i="61" s="1"/>
  <c r="X70" i="92"/>
  <c r="Y70" i="92"/>
  <c r="Y72" i="92" s="1"/>
  <c r="V15" i="61" s="1"/>
  <c r="Z70" i="92"/>
  <c r="AA70" i="92"/>
  <c r="AA72" i="92" s="1"/>
  <c r="X15" i="61" s="1"/>
  <c r="AB70" i="92"/>
  <c r="AC70" i="92"/>
  <c r="AC72" i="92" s="1"/>
  <c r="Z15" i="61" s="1"/>
  <c r="A71" i="92"/>
  <c r="B71" i="92"/>
  <c r="C71" i="92"/>
  <c r="D71" i="92"/>
  <c r="E71" i="92"/>
  <c r="H71" i="92"/>
  <c r="I71" i="92"/>
  <c r="J71" i="92"/>
  <c r="K71" i="92"/>
  <c r="L71" i="92"/>
  <c r="M71" i="92"/>
  <c r="N71" i="92"/>
  <c r="O71" i="92"/>
  <c r="P71" i="92"/>
  <c r="Q71" i="92"/>
  <c r="R71" i="92"/>
  <c r="S71" i="92"/>
  <c r="T71" i="92"/>
  <c r="U71" i="92"/>
  <c r="V71" i="92"/>
  <c r="W71" i="92"/>
  <c r="X71" i="92"/>
  <c r="Y71" i="92"/>
  <c r="Z71" i="92"/>
  <c r="AA71" i="92"/>
  <c r="AB71" i="92"/>
  <c r="AC71" i="92"/>
  <c r="A75" i="92"/>
  <c r="B75" i="92"/>
  <c r="C75" i="92"/>
  <c r="D75" i="92"/>
  <c r="E75" i="92"/>
  <c r="H75" i="92"/>
  <c r="H76" i="92" s="1"/>
  <c r="E17" i="61" s="1"/>
  <c r="I75" i="92"/>
  <c r="J75" i="92"/>
  <c r="J76" i="92" s="1"/>
  <c r="G17" i="61" s="1"/>
  <c r="K75" i="92"/>
  <c r="K76" i="92" s="1"/>
  <c r="H17" i="61" s="1"/>
  <c r="L75" i="92"/>
  <c r="L76" i="92" s="1"/>
  <c r="I17" i="61" s="1"/>
  <c r="M75" i="92"/>
  <c r="M76" i="92" s="1"/>
  <c r="J17" i="61" s="1"/>
  <c r="N75" i="92"/>
  <c r="N76" i="92" s="1"/>
  <c r="K17" i="61" s="1"/>
  <c r="O75" i="92"/>
  <c r="O76" i="92" s="1"/>
  <c r="L17" i="61" s="1"/>
  <c r="P75" i="92"/>
  <c r="P76" i="92" s="1"/>
  <c r="M17" i="61" s="1"/>
  <c r="Q75" i="92"/>
  <c r="Q76" i="92" s="1"/>
  <c r="N17" i="61" s="1"/>
  <c r="R75" i="92"/>
  <c r="R76" i="92" s="1"/>
  <c r="O17" i="61" s="1"/>
  <c r="S75" i="92"/>
  <c r="S76" i="92" s="1"/>
  <c r="P17" i="61" s="1"/>
  <c r="T75" i="92"/>
  <c r="T76" i="92" s="1"/>
  <c r="Q17" i="61" s="1"/>
  <c r="U75" i="92"/>
  <c r="U76" i="92" s="1"/>
  <c r="R17" i="61" s="1"/>
  <c r="V75" i="92"/>
  <c r="V76" i="92" s="1"/>
  <c r="S17" i="61" s="1"/>
  <c r="W75" i="92"/>
  <c r="W76" i="92" s="1"/>
  <c r="T17" i="61" s="1"/>
  <c r="Y75" i="92"/>
  <c r="Y76" i="92" s="1"/>
  <c r="V17" i="61" s="1"/>
  <c r="Z75" i="92"/>
  <c r="Z76" i="92" s="1"/>
  <c r="W17" i="61" s="1"/>
  <c r="AA75" i="92"/>
  <c r="AA76" i="92" s="1"/>
  <c r="X17" i="61" s="1"/>
  <c r="AB75" i="92"/>
  <c r="AB76" i="92" s="1"/>
  <c r="Y17" i="61" s="1"/>
  <c r="AC75" i="92"/>
  <c r="AC76" i="92" s="1"/>
  <c r="Z17" i="61" s="1"/>
  <c r="A78" i="92"/>
  <c r="B78" i="92"/>
  <c r="C78" i="92"/>
  <c r="D78" i="92"/>
  <c r="E78" i="92"/>
  <c r="H78" i="92"/>
  <c r="H80" i="92" s="1"/>
  <c r="E19" i="61" s="1"/>
  <c r="I78" i="92"/>
  <c r="J78" i="92"/>
  <c r="J80" i="92" s="1"/>
  <c r="G19" i="61" s="1"/>
  <c r="K78" i="92"/>
  <c r="K80" i="92" s="1"/>
  <c r="H19" i="61" s="1"/>
  <c r="L78" i="92"/>
  <c r="L80" i="92" s="1"/>
  <c r="I19" i="61" s="1"/>
  <c r="M78" i="92"/>
  <c r="M80" i="92" s="1"/>
  <c r="J19" i="61" s="1"/>
  <c r="N78" i="92"/>
  <c r="N80" i="92" s="1"/>
  <c r="K19" i="61" s="1"/>
  <c r="O78" i="92"/>
  <c r="O80" i="92" s="1"/>
  <c r="L19" i="61" s="1"/>
  <c r="P78" i="92"/>
  <c r="P80" i="92" s="1"/>
  <c r="M19" i="61" s="1"/>
  <c r="Q78" i="92"/>
  <c r="Q80" i="92" s="1"/>
  <c r="N19" i="61" s="1"/>
  <c r="R78" i="92"/>
  <c r="R80" i="92" s="1"/>
  <c r="O19" i="61" s="1"/>
  <c r="S78" i="92"/>
  <c r="S80" i="92" s="1"/>
  <c r="P19" i="61" s="1"/>
  <c r="T78" i="92"/>
  <c r="T80" i="92" s="1"/>
  <c r="Q19" i="61" s="1"/>
  <c r="U78" i="92"/>
  <c r="U80" i="92" s="1"/>
  <c r="R19" i="61" s="1"/>
  <c r="V78" i="92"/>
  <c r="V80" i="92" s="1"/>
  <c r="S19" i="61" s="1"/>
  <c r="W78" i="92"/>
  <c r="W80" i="92" s="1"/>
  <c r="T19" i="61" s="1"/>
  <c r="X78" i="92"/>
  <c r="X80" i="92" s="1"/>
  <c r="U19" i="61" s="1"/>
  <c r="Y78" i="92"/>
  <c r="Y80" i="92" s="1"/>
  <c r="V19" i="61" s="1"/>
  <c r="Z78" i="92"/>
  <c r="Z80" i="92" s="1"/>
  <c r="W19" i="61" s="1"/>
  <c r="AA78" i="92"/>
  <c r="AA80" i="92" s="1"/>
  <c r="X19" i="61" s="1"/>
  <c r="AB78" i="92"/>
  <c r="H83" i="92"/>
  <c r="H85" i="92" s="1"/>
  <c r="E21" i="61" s="1"/>
  <c r="I83" i="92"/>
  <c r="J83" i="92"/>
  <c r="J85" i="92" s="1"/>
  <c r="G21" i="61" s="1"/>
  <c r="K83" i="92"/>
  <c r="K85" i="92" s="1"/>
  <c r="H21" i="61" s="1"/>
  <c r="L83" i="92"/>
  <c r="L85" i="92" s="1"/>
  <c r="I21" i="61" s="1"/>
  <c r="M83" i="92"/>
  <c r="M85" i="92" s="1"/>
  <c r="J21" i="61" s="1"/>
  <c r="N83" i="92"/>
  <c r="N85" i="92" s="1"/>
  <c r="K21" i="61" s="1"/>
  <c r="O83" i="92"/>
  <c r="O85" i="92" s="1"/>
  <c r="L21" i="61" s="1"/>
  <c r="P83" i="92"/>
  <c r="P85" i="92" s="1"/>
  <c r="M21" i="61" s="1"/>
  <c r="Q83" i="92"/>
  <c r="Q85" i="92" s="1"/>
  <c r="N21" i="61" s="1"/>
  <c r="R83" i="92"/>
  <c r="R85" i="92" s="1"/>
  <c r="O21" i="61" s="1"/>
  <c r="S83" i="92"/>
  <c r="S85" i="92" s="1"/>
  <c r="P21" i="61" s="1"/>
  <c r="T83" i="92"/>
  <c r="T85" i="92" s="1"/>
  <c r="Q21" i="61" s="1"/>
  <c r="U83" i="92"/>
  <c r="U85" i="92" s="1"/>
  <c r="R21" i="61" s="1"/>
  <c r="V83" i="92"/>
  <c r="V85" i="92" s="1"/>
  <c r="S21" i="61" s="1"/>
  <c r="W83" i="92"/>
  <c r="W85" i="92" s="1"/>
  <c r="T21" i="61" s="1"/>
  <c r="X83" i="92"/>
  <c r="X85" i="92" s="1"/>
  <c r="U21" i="61" s="1"/>
  <c r="Y83" i="92"/>
  <c r="Y85" i="92" s="1"/>
  <c r="V21" i="61" s="1"/>
  <c r="Z83" i="92"/>
  <c r="Z85" i="92" s="1"/>
  <c r="W21" i="61" s="1"/>
  <c r="AA83" i="92"/>
  <c r="AA85" i="92" s="1"/>
  <c r="X21" i="61" s="1"/>
  <c r="AB83" i="92"/>
  <c r="AB85" i="92" s="1"/>
  <c r="Y21" i="61" s="1"/>
  <c r="AC83" i="92"/>
  <c r="AC85" i="92" s="1"/>
  <c r="Z21" i="61" s="1"/>
  <c r="A87" i="92"/>
  <c r="B87" i="92"/>
  <c r="C87" i="92"/>
  <c r="D87" i="92"/>
  <c r="E87" i="92"/>
  <c r="H87" i="92"/>
  <c r="E23" i="61" s="1"/>
  <c r="I87" i="92"/>
  <c r="F23" i="61" s="1"/>
  <c r="J87" i="92"/>
  <c r="G23" i="61" s="1"/>
  <c r="K87" i="92"/>
  <c r="H23" i="61" s="1"/>
  <c r="L87" i="92"/>
  <c r="I23" i="61" s="1"/>
  <c r="M87" i="92"/>
  <c r="J23" i="61" s="1"/>
  <c r="N87" i="92"/>
  <c r="K23" i="61" s="1"/>
  <c r="O87" i="92"/>
  <c r="L23" i="61" s="1"/>
  <c r="P87" i="92"/>
  <c r="M23" i="61" s="1"/>
  <c r="Q87" i="92"/>
  <c r="N23" i="61" s="1"/>
  <c r="R87" i="92"/>
  <c r="O23" i="61" s="1"/>
  <c r="S87" i="92"/>
  <c r="P23" i="61" s="1"/>
  <c r="T87" i="92"/>
  <c r="Q23" i="61" s="1"/>
  <c r="U87" i="92"/>
  <c r="R23" i="61" s="1"/>
  <c r="V87" i="92"/>
  <c r="S23" i="61" s="1"/>
  <c r="W87" i="92"/>
  <c r="T23" i="61" s="1"/>
  <c r="X87" i="92"/>
  <c r="U23" i="61" s="1"/>
  <c r="Y87" i="92"/>
  <c r="V23" i="61" s="1"/>
  <c r="Z87" i="92"/>
  <c r="W23" i="61" s="1"/>
  <c r="AA87" i="92"/>
  <c r="X23" i="61" s="1"/>
  <c r="AB87" i="92"/>
  <c r="Y23" i="61" s="1"/>
  <c r="AC87" i="92"/>
  <c r="Z23" i="61" s="1"/>
  <c r="A88" i="92"/>
  <c r="A89" i="92"/>
  <c r="B89" i="92"/>
  <c r="C89" i="92"/>
  <c r="D89" i="92"/>
  <c r="E89" i="92"/>
  <c r="H89" i="92"/>
  <c r="I89" i="92"/>
  <c r="J89" i="92"/>
  <c r="K89" i="92"/>
  <c r="K91" i="92" s="1"/>
  <c r="H25" i="61" s="1"/>
  <c r="L89" i="92"/>
  <c r="M89" i="92"/>
  <c r="M91" i="92" s="1"/>
  <c r="J25" i="61" s="1"/>
  <c r="N89" i="92"/>
  <c r="O89" i="92"/>
  <c r="O91" i="92" s="1"/>
  <c r="L25" i="61" s="1"/>
  <c r="P89" i="92"/>
  <c r="Q89" i="92"/>
  <c r="Q91" i="92" s="1"/>
  <c r="N25" i="61" s="1"/>
  <c r="R89" i="92"/>
  <c r="S89" i="92"/>
  <c r="S91" i="92" s="1"/>
  <c r="P25" i="61" s="1"/>
  <c r="T89" i="92"/>
  <c r="U89" i="92"/>
  <c r="U91" i="92" s="1"/>
  <c r="R25" i="61" s="1"/>
  <c r="V89" i="92"/>
  <c r="W89" i="92"/>
  <c r="W91" i="92" s="1"/>
  <c r="T25" i="61" s="1"/>
  <c r="X89" i="92"/>
  <c r="Y89" i="92"/>
  <c r="Y91" i="92" s="1"/>
  <c r="V25" i="61" s="1"/>
  <c r="Z89" i="92"/>
  <c r="AA89" i="92"/>
  <c r="AA91" i="92" s="1"/>
  <c r="X25" i="61" s="1"/>
  <c r="AB89" i="92"/>
  <c r="AC89" i="92"/>
  <c r="AC91" i="92" s="1"/>
  <c r="Z25" i="61" s="1"/>
  <c r="A90" i="92"/>
  <c r="B90" i="92"/>
  <c r="C90" i="92"/>
  <c r="D90" i="92"/>
  <c r="E90" i="92"/>
  <c r="H90" i="92"/>
  <c r="I90" i="92"/>
  <c r="J90" i="92"/>
  <c r="K90" i="92"/>
  <c r="L90" i="92"/>
  <c r="M90" i="92"/>
  <c r="N90" i="92"/>
  <c r="O90" i="92"/>
  <c r="P90" i="92"/>
  <c r="Q90" i="92"/>
  <c r="R90" i="92"/>
  <c r="S90" i="92"/>
  <c r="T90" i="92"/>
  <c r="U90" i="92"/>
  <c r="V90" i="92"/>
  <c r="W90" i="92"/>
  <c r="X90" i="92"/>
  <c r="Y90" i="92"/>
  <c r="Z90" i="92"/>
  <c r="AA90" i="92"/>
  <c r="AB90" i="92"/>
  <c r="AC90" i="92"/>
  <c r="A94" i="92"/>
  <c r="B94" i="92"/>
  <c r="C94" i="92"/>
  <c r="D94" i="92"/>
  <c r="E94" i="92"/>
  <c r="H94" i="92"/>
  <c r="I94" i="92"/>
  <c r="J94" i="92"/>
  <c r="K94" i="92"/>
  <c r="K100" i="92" s="1"/>
  <c r="H27" i="61" s="1"/>
  <c r="L94" i="92"/>
  <c r="M94" i="92"/>
  <c r="M100" i="92" s="1"/>
  <c r="J27" i="61" s="1"/>
  <c r="N94" i="92"/>
  <c r="O94" i="92"/>
  <c r="O100" i="92" s="1"/>
  <c r="L27" i="61" s="1"/>
  <c r="P94" i="92"/>
  <c r="Q94" i="92"/>
  <c r="Q100" i="92" s="1"/>
  <c r="N27" i="61" s="1"/>
  <c r="R94" i="92"/>
  <c r="S94" i="92"/>
  <c r="S100" i="92" s="1"/>
  <c r="P27" i="61" s="1"/>
  <c r="T94" i="92"/>
  <c r="U94" i="92"/>
  <c r="U100" i="92" s="1"/>
  <c r="R27" i="61" s="1"/>
  <c r="V94" i="92"/>
  <c r="W94" i="92"/>
  <c r="W100" i="92" s="1"/>
  <c r="T27" i="61" s="1"/>
  <c r="X94" i="92"/>
  <c r="Y94" i="92"/>
  <c r="Y100" i="92" s="1"/>
  <c r="V27" i="61" s="1"/>
  <c r="Z94" i="92"/>
  <c r="AA94" i="92"/>
  <c r="AA100" i="92" s="1"/>
  <c r="X27" i="61" s="1"/>
  <c r="AB94" i="92"/>
  <c r="AC94" i="92"/>
  <c r="AC100" i="92" s="1"/>
  <c r="Z27" i="61" s="1"/>
  <c r="A97" i="92"/>
  <c r="B97" i="92"/>
  <c r="C97" i="92"/>
  <c r="D97" i="92"/>
  <c r="E97" i="92"/>
  <c r="H97" i="92"/>
  <c r="I97" i="92"/>
  <c r="J97" i="92"/>
  <c r="K97" i="92"/>
  <c r="L97" i="92"/>
  <c r="M97" i="92"/>
  <c r="N97" i="92"/>
  <c r="O97" i="92"/>
  <c r="P97" i="92"/>
  <c r="Q97" i="92"/>
  <c r="R97" i="92"/>
  <c r="S97" i="92"/>
  <c r="T97" i="92"/>
  <c r="U97" i="92"/>
  <c r="V97" i="92"/>
  <c r="W97" i="92"/>
  <c r="X97" i="92"/>
  <c r="Y97" i="92"/>
  <c r="Z97" i="92"/>
  <c r="AA97" i="92"/>
  <c r="AB97" i="92"/>
  <c r="AC97" i="92"/>
  <c r="A98" i="92"/>
  <c r="B98" i="92"/>
  <c r="C98" i="92"/>
  <c r="D98" i="92"/>
  <c r="E98" i="92"/>
  <c r="H98" i="92"/>
  <c r="I98" i="92"/>
  <c r="J98" i="92"/>
  <c r="K98" i="92"/>
  <c r="L98" i="92"/>
  <c r="M98" i="92"/>
  <c r="N98" i="92"/>
  <c r="O98" i="92"/>
  <c r="P98" i="92"/>
  <c r="Q98" i="92"/>
  <c r="R98" i="92"/>
  <c r="S98" i="92"/>
  <c r="T98" i="92"/>
  <c r="U98" i="92"/>
  <c r="V98" i="92"/>
  <c r="W98" i="92"/>
  <c r="X98" i="92"/>
  <c r="Y98" i="92"/>
  <c r="Z98" i="92"/>
  <c r="AA98" i="92"/>
  <c r="AB98" i="92"/>
  <c r="AC98" i="92"/>
  <c r="A99" i="92"/>
  <c r="B99" i="92"/>
  <c r="C99" i="92"/>
  <c r="D99" i="92"/>
  <c r="E99" i="92"/>
  <c r="H99" i="92"/>
  <c r="I99" i="92"/>
  <c r="J99" i="92"/>
  <c r="K99" i="92"/>
  <c r="L99" i="92"/>
  <c r="M99" i="92"/>
  <c r="N99" i="92"/>
  <c r="O99" i="92"/>
  <c r="P99" i="92"/>
  <c r="Q99" i="92"/>
  <c r="R99" i="92"/>
  <c r="S99" i="92"/>
  <c r="T99" i="92"/>
  <c r="U99" i="92"/>
  <c r="V99" i="92"/>
  <c r="W99" i="92"/>
  <c r="X99" i="92"/>
  <c r="Y99" i="92"/>
  <c r="Z99" i="92"/>
  <c r="AA99" i="92"/>
  <c r="AB99" i="92"/>
  <c r="AC99" i="92"/>
  <c r="A103" i="92"/>
  <c r="A105" i="92"/>
  <c r="H107" i="92"/>
  <c r="H108" i="92" s="1"/>
  <c r="E33" i="61" s="1"/>
  <c r="I107" i="92"/>
  <c r="J107" i="92"/>
  <c r="J108" i="92" s="1"/>
  <c r="G33" i="61" s="1"/>
  <c r="K107" i="92"/>
  <c r="K108" i="92" s="1"/>
  <c r="H33" i="61" s="1"/>
  <c r="L107" i="92"/>
  <c r="L108" i="92" s="1"/>
  <c r="I33" i="61" s="1"/>
  <c r="M107" i="92"/>
  <c r="M108" i="92" s="1"/>
  <c r="J33" i="61" s="1"/>
  <c r="N107" i="92"/>
  <c r="N108" i="92" s="1"/>
  <c r="K33" i="61" s="1"/>
  <c r="O107" i="92"/>
  <c r="O108" i="92" s="1"/>
  <c r="L33" i="61" s="1"/>
  <c r="P107" i="92"/>
  <c r="P108" i="92" s="1"/>
  <c r="M33" i="61" s="1"/>
  <c r="Q107" i="92"/>
  <c r="Q108" i="92" s="1"/>
  <c r="N33" i="61" s="1"/>
  <c r="R107" i="92"/>
  <c r="R108" i="92" s="1"/>
  <c r="O33" i="61" s="1"/>
  <c r="S107" i="92"/>
  <c r="S108" i="92" s="1"/>
  <c r="P33" i="61" s="1"/>
  <c r="T107" i="92"/>
  <c r="T108" i="92" s="1"/>
  <c r="Q33" i="61" s="1"/>
  <c r="U107" i="92"/>
  <c r="U108" i="92" s="1"/>
  <c r="R33" i="61" s="1"/>
  <c r="V107" i="92"/>
  <c r="V108" i="92" s="1"/>
  <c r="S33" i="61" s="1"/>
  <c r="W107" i="92"/>
  <c r="W108" i="92" s="1"/>
  <c r="T33" i="61" s="1"/>
  <c r="X107" i="92"/>
  <c r="X108" i="92" s="1"/>
  <c r="U33" i="61" s="1"/>
  <c r="Y107" i="92"/>
  <c r="Y108" i="92" s="1"/>
  <c r="V33" i="61" s="1"/>
  <c r="Z107" i="92"/>
  <c r="Z108" i="92" s="1"/>
  <c r="W33" i="61" s="1"/>
  <c r="AA107" i="92"/>
  <c r="AA108" i="92" s="1"/>
  <c r="X33" i="61" s="1"/>
  <c r="AB107" i="92"/>
  <c r="AB108" i="92" s="1"/>
  <c r="Y33" i="61" s="1"/>
  <c r="AC107" i="92"/>
  <c r="AC108" i="92" s="1"/>
  <c r="Z33" i="61" s="1"/>
  <c r="A111" i="92"/>
  <c r="B111" i="92"/>
  <c r="C111" i="92"/>
  <c r="D111" i="92"/>
  <c r="E111" i="92"/>
  <c r="J111" i="92"/>
  <c r="K111" i="92"/>
  <c r="L111" i="92"/>
  <c r="M111" i="92"/>
  <c r="N111" i="92"/>
  <c r="O111" i="92"/>
  <c r="P111" i="92"/>
  <c r="Q111" i="92"/>
  <c r="R111" i="92"/>
  <c r="S111" i="92"/>
  <c r="T111" i="92"/>
  <c r="U111" i="92"/>
  <c r="V111" i="92"/>
  <c r="W111" i="92"/>
  <c r="X111" i="92"/>
  <c r="Y111" i="92"/>
  <c r="Z111" i="92"/>
  <c r="AA111" i="92"/>
  <c r="AB111" i="92"/>
  <c r="AC111" i="92"/>
  <c r="A112" i="92"/>
  <c r="B112" i="92"/>
  <c r="C112" i="92"/>
  <c r="D112" i="92"/>
  <c r="E112" i="92"/>
  <c r="H112" i="92"/>
  <c r="I112" i="92"/>
  <c r="J112" i="92"/>
  <c r="K112" i="92"/>
  <c r="L112" i="92"/>
  <c r="M112" i="92"/>
  <c r="N112" i="92"/>
  <c r="O112" i="92"/>
  <c r="P112" i="92"/>
  <c r="Q112" i="92"/>
  <c r="R112" i="92"/>
  <c r="S112" i="92"/>
  <c r="T112" i="92"/>
  <c r="U112" i="92"/>
  <c r="V112" i="92"/>
  <c r="W112" i="92"/>
  <c r="X112" i="92"/>
  <c r="Y112" i="92"/>
  <c r="Z112" i="92"/>
  <c r="AA112" i="92"/>
  <c r="AB112" i="92"/>
  <c r="AC112" i="92"/>
  <c r="A114" i="92"/>
  <c r="B114" i="92"/>
  <c r="C114" i="92"/>
  <c r="D114" i="92"/>
  <c r="E114" i="92"/>
  <c r="H114" i="92"/>
  <c r="J114" i="92"/>
  <c r="K114" i="92"/>
  <c r="L114" i="92"/>
  <c r="M114" i="92"/>
  <c r="N114" i="92"/>
  <c r="O114" i="92"/>
  <c r="P114" i="92"/>
  <c r="Q114" i="92"/>
  <c r="R114" i="92"/>
  <c r="S114" i="92"/>
  <c r="T114" i="92"/>
  <c r="U114" i="92"/>
  <c r="V114" i="92"/>
  <c r="W114" i="92"/>
  <c r="X114" i="92"/>
  <c r="Y114" i="92"/>
  <c r="Z114" i="92"/>
  <c r="AA114" i="92"/>
  <c r="AB114" i="92"/>
  <c r="AC114" i="92"/>
  <c r="A115" i="92"/>
  <c r="B115" i="92"/>
  <c r="C115" i="92"/>
  <c r="D115" i="92"/>
  <c r="E115" i="92"/>
  <c r="H115" i="92"/>
  <c r="J115" i="92"/>
  <c r="K115" i="92"/>
  <c r="L115" i="92"/>
  <c r="M115" i="92"/>
  <c r="N115" i="92"/>
  <c r="O115" i="92"/>
  <c r="P115" i="92"/>
  <c r="Q115" i="92"/>
  <c r="R115" i="92"/>
  <c r="S115" i="92"/>
  <c r="T115" i="92"/>
  <c r="U115" i="92"/>
  <c r="V115" i="92"/>
  <c r="W115" i="92"/>
  <c r="X115" i="92"/>
  <c r="Y115" i="92"/>
  <c r="Z115" i="92"/>
  <c r="AA115" i="92"/>
  <c r="AB115" i="92"/>
  <c r="AC115" i="92"/>
  <c r="A116" i="92"/>
  <c r="B116" i="92"/>
  <c r="C116" i="92"/>
  <c r="D116" i="92"/>
  <c r="E116" i="92"/>
  <c r="H116" i="92"/>
  <c r="J116" i="92"/>
  <c r="K116" i="92"/>
  <c r="L116" i="92"/>
  <c r="M116" i="92"/>
  <c r="N116" i="92"/>
  <c r="O116" i="92"/>
  <c r="P116" i="92"/>
  <c r="Q116" i="92"/>
  <c r="R116" i="92"/>
  <c r="S116" i="92"/>
  <c r="T116" i="92"/>
  <c r="U116" i="92"/>
  <c r="V116" i="92"/>
  <c r="W116" i="92"/>
  <c r="X116" i="92"/>
  <c r="Y116" i="92"/>
  <c r="Z116" i="92"/>
  <c r="AA116" i="92"/>
  <c r="AB116" i="92"/>
  <c r="AC116" i="92"/>
  <c r="A118" i="92"/>
  <c r="B118" i="92"/>
  <c r="C118" i="92"/>
  <c r="D118" i="92"/>
  <c r="E118" i="92"/>
  <c r="H118" i="92"/>
  <c r="I118" i="92"/>
  <c r="J118" i="92"/>
  <c r="K118" i="92"/>
  <c r="L118" i="92"/>
  <c r="M118" i="92"/>
  <c r="N118" i="92"/>
  <c r="O118" i="92"/>
  <c r="P118" i="92"/>
  <c r="Q118" i="92"/>
  <c r="R118" i="92"/>
  <c r="S118" i="92"/>
  <c r="T118" i="92"/>
  <c r="U118" i="92"/>
  <c r="V118" i="92"/>
  <c r="W118" i="92"/>
  <c r="X118" i="92"/>
  <c r="Y118" i="92"/>
  <c r="Z118" i="92"/>
  <c r="AA118" i="92"/>
  <c r="AB118" i="92"/>
  <c r="AC118" i="92"/>
  <c r="A119" i="92"/>
  <c r="B119" i="92"/>
  <c r="C119" i="92"/>
  <c r="D119" i="92"/>
  <c r="E119" i="92"/>
  <c r="H119" i="92"/>
  <c r="I119" i="92"/>
  <c r="J119" i="92"/>
  <c r="K119" i="92"/>
  <c r="L119" i="92"/>
  <c r="M119" i="92"/>
  <c r="N119" i="92"/>
  <c r="O119" i="92"/>
  <c r="P119" i="92"/>
  <c r="Q119" i="92"/>
  <c r="R119" i="92"/>
  <c r="S119" i="92"/>
  <c r="T119" i="92"/>
  <c r="U119" i="92"/>
  <c r="V119" i="92"/>
  <c r="W119" i="92"/>
  <c r="X119" i="92"/>
  <c r="Y119" i="92"/>
  <c r="Z119" i="92"/>
  <c r="AA119" i="92"/>
  <c r="AB119" i="92"/>
  <c r="AC119" i="92"/>
  <c r="A120" i="92"/>
  <c r="B120" i="92"/>
  <c r="C120" i="92"/>
  <c r="D120" i="92"/>
  <c r="E120" i="92"/>
  <c r="H120" i="92"/>
  <c r="I120" i="92"/>
  <c r="J120" i="92"/>
  <c r="K120" i="92"/>
  <c r="L120" i="92"/>
  <c r="M120" i="92"/>
  <c r="N120" i="92"/>
  <c r="O120" i="92"/>
  <c r="P120" i="92"/>
  <c r="Q120" i="92"/>
  <c r="R120" i="92"/>
  <c r="S120" i="92"/>
  <c r="T120" i="92"/>
  <c r="U120" i="92"/>
  <c r="V120" i="92"/>
  <c r="W120" i="92"/>
  <c r="X120" i="92"/>
  <c r="Y120" i="92"/>
  <c r="Z120" i="92"/>
  <c r="AA120" i="92"/>
  <c r="AB120" i="92"/>
  <c r="AC120" i="92"/>
  <c r="A121" i="92"/>
  <c r="B121" i="92"/>
  <c r="C121" i="92"/>
  <c r="D121" i="92"/>
  <c r="E121" i="92"/>
  <c r="H121" i="92"/>
  <c r="I121" i="92"/>
  <c r="J121" i="92"/>
  <c r="K121" i="92"/>
  <c r="L121" i="92"/>
  <c r="M121" i="92"/>
  <c r="N121" i="92"/>
  <c r="O121" i="92"/>
  <c r="P121" i="92"/>
  <c r="Q121" i="92"/>
  <c r="R121" i="92"/>
  <c r="S121" i="92"/>
  <c r="T121" i="92"/>
  <c r="U121" i="92"/>
  <c r="V121" i="92"/>
  <c r="W121" i="92"/>
  <c r="X121" i="92"/>
  <c r="Y121" i="92"/>
  <c r="Z121" i="92"/>
  <c r="AA121" i="92"/>
  <c r="AB121" i="92"/>
  <c r="AC121" i="92"/>
  <c r="AC151" i="92" s="1"/>
  <c r="Z37" i="61" s="1"/>
  <c r="A122" i="92"/>
  <c r="B122" i="92"/>
  <c r="C122" i="92"/>
  <c r="D122" i="92"/>
  <c r="E122" i="92"/>
  <c r="H122" i="92"/>
  <c r="I122" i="92"/>
  <c r="J122" i="92"/>
  <c r="K122" i="92"/>
  <c r="L122" i="92"/>
  <c r="M122" i="92"/>
  <c r="N122" i="92"/>
  <c r="O122" i="92"/>
  <c r="P122" i="92"/>
  <c r="Q122" i="92"/>
  <c r="R122" i="92"/>
  <c r="S122" i="92"/>
  <c r="T122" i="92"/>
  <c r="U122" i="92"/>
  <c r="V122" i="92"/>
  <c r="W122" i="92"/>
  <c r="X122" i="92"/>
  <c r="Y122" i="92"/>
  <c r="Z122" i="92"/>
  <c r="AA122" i="92"/>
  <c r="AB122" i="92"/>
  <c r="AC122" i="92"/>
  <c r="A123" i="92"/>
  <c r="B123" i="92"/>
  <c r="C123" i="92"/>
  <c r="D123" i="92"/>
  <c r="E123" i="92"/>
  <c r="H123" i="92"/>
  <c r="I123" i="92"/>
  <c r="J123" i="92"/>
  <c r="K123" i="92"/>
  <c r="L123" i="92"/>
  <c r="M123" i="92"/>
  <c r="N123" i="92"/>
  <c r="O123" i="92"/>
  <c r="P123" i="92"/>
  <c r="Q123" i="92"/>
  <c r="R123" i="92"/>
  <c r="S123" i="92"/>
  <c r="T123" i="92"/>
  <c r="U123" i="92"/>
  <c r="V123" i="92"/>
  <c r="W123" i="92"/>
  <c r="X123" i="92"/>
  <c r="Y123" i="92"/>
  <c r="Z123" i="92"/>
  <c r="AA123" i="92"/>
  <c r="AB123" i="92"/>
  <c r="AC123" i="92"/>
  <c r="A124" i="92"/>
  <c r="B124" i="92"/>
  <c r="C124" i="92"/>
  <c r="D124" i="92"/>
  <c r="E124" i="92"/>
  <c r="H124" i="92"/>
  <c r="I124" i="92"/>
  <c r="J124" i="92"/>
  <c r="K124" i="92"/>
  <c r="L124" i="92"/>
  <c r="M124" i="92"/>
  <c r="N124" i="92"/>
  <c r="O124" i="92"/>
  <c r="P124" i="92"/>
  <c r="Q124" i="92"/>
  <c r="R124" i="92"/>
  <c r="S124" i="92"/>
  <c r="T124" i="92"/>
  <c r="U124" i="92"/>
  <c r="V124" i="92"/>
  <c r="W124" i="92"/>
  <c r="X124" i="92"/>
  <c r="Y124" i="92"/>
  <c r="Z124" i="92"/>
  <c r="AA124" i="92"/>
  <c r="AB124" i="92"/>
  <c r="AC124" i="92"/>
  <c r="A125" i="92"/>
  <c r="B125" i="92"/>
  <c r="C125" i="92"/>
  <c r="D125" i="92"/>
  <c r="E125" i="92"/>
  <c r="H125" i="92"/>
  <c r="I125" i="92"/>
  <c r="J125" i="92"/>
  <c r="K125" i="92"/>
  <c r="L125" i="92"/>
  <c r="M125" i="92"/>
  <c r="N125" i="92"/>
  <c r="O125" i="92"/>
  <c r="P125" i="92"/>
  <c r="Q125" i="92"/>
  <c r="R125" i="92"/>
  <c r="S125" i="92"/>
  <c r="T125" i="92"/>
  <c r="U125" i="92"/>
  <c r="V125" i="92"/>
  <c r="W125" i="92"/>
  <c r="X125" i="92"/>
  <c r="Y125" i="92"/>
  <c r="Z125" i="92"/>
  <c r="AA125" i="92"/>
  <c r="AB125" i="92"/>
  <c r="AC125" i="92"/>
  <c r="A126" i="92"/>
  <c r="B126" i="92"/>
  <c r="C126" i="92"/>
  <c r="D126" i="92"/>
  <c r="E126" i="92"/>
  <c r="H126" i="92"/>
  <c r="I126" i="92"/>
  <c r="J126" i="92"/>
  <c r="K126" i="92"/>
  <c r="L126" i="92"/>
  <c r="M126" i="92"/>
  <c r="N126" i="92"/>
  <c r="O126" i="92"/>
  <c r="P126" i="92"/>
  <c r="Q126" i="92"/>
  <c r="R126" i="92"/>
  <c r="S126" i="92"/>
  <c r="T126" i="92"/>
  <c r="U126" i="92"/>
  <c r="V126" i="92"/>
  <c r="W126" i="92"/>
  <c r="X126" i="92"/>
  <c r="Y126" i="92"/>
  <c r="Z126" i="92"/>
  <c r="AA126" i="92"/>
  <c r="AB126" i="92"/>
  <c r="AC126" i="92"/>
  <c r="A127" i="92"/>
  <c r="B127" i="92"/>
  <c r="C127" i="92"/>
  <c r="D127" i="92"/>
  <c r="E127" i="92"/>
  <c r="H127" i="92"/>
  <c r="I127" i="92"/>
  <c r="J127" i="92"/>
  <c r="K127" i="92"/>
  <c r="L127" i="92"/>
  <c r="M127" i="92"/>
  <c r="N127" i="92"/>
  <c r="O127" i="92"/>
  <c r="P127" i="92"/>
  <c r="Q127" i="92"/>
  <c r="R127" i="92"/>
  <c r="S127" i="92"/>
  <c r="T127" i="92"/>
  <c r="U127" i="92"/>
  <c r="V127" i="92"/>
  <c r="W127" i="92"/>
  <c r="X127" i="92"/>
  <c r="Y127" i="92"/>
  <c r="Z127" i="92"/>
  <c r="AA127" i="92"/>
  <c r="AB127" i="92"/>
  <c r="AC127" i="92"/>
  <c r="A128" i="92"/>
  <c r="B128" i="92"/>
  <c r="C128" i="92"/>
  <c r="D128" i="92"/>
  <c r="E128" i="92"/>
  <c r="H128" i="92"/>
  <c r="I128" i="92"/>
  <c r="J128" i="92"/>
  <c r="K128" i="92"/>
  <c r="L128" i="92"/>
  <c r="M128" i="92"/>
  <c r="N128" i="92"/>
  <c r="O128" i="92"/>
  <c r="P128" i="92"/>
  <c r="Q128" i="92"/>
  <c r="R128" i="92"/>
  <c r="S128" i="92"/>
  <c r="T128" i="92"/>
  <c r="U128" i="92"/>
  <c r="V128" i="92"/>
  <c r="W128" i="92"/>
  <c r="X128" i="92"/>
  <c r="Y128" i="92"/>
  <c r="Z128" i="92"/>
  <c r="AA128" i="92"/>
  <c r="AB128" i="92"/>
  <c r="AC128" i="92"/>
  <c r="A129" i="92"/>
  <c r="B129" i="92"/>
  <c r="C129" i="92"/>
  <c r="D129" i="92"/>
  <c r="E129" i="92"/>
  <c r="H129" i="92"/>
  <c r="I129" i="92"/>
  <c r="J129" i="92"/>
  <c r="K129" i="92"/>
  <c r="L129" i="92"/>
  <c r="M129" i="92"/>
  <c r="N129" i="92"/>
  <c r="O129" i="92"/>
  <c r="P129" i="92"/>
  <c r="Q129" i="92"/>
  <c r="R129" i="92"/>
  <c r="S129" i="92"/>
  <c r="T129" i="92"/>
  <c r="U129" i="92"/>
  <c r="V129" i="92"/>
  <c r="W129" i="92"/>
  <c r="X129" i="92"/>
  <c r="Y129" i="92"/>
  <c r="Z129" i="92"/>
  <c r="AA129" i="92"/>
  <c r="AB129" i="92"/>
  <c r="AC129" i="92"/>
  <c r="A130" i="92"/>
  <c r="B130" i="92"/>
  <c r="C130" i="92"/>
  <c r="D130" i="92"/>
  <c r="E130" i="92"/>
  <c r="H130" i="92"/>
  <c r="I130" i="92"/>
  <c r="J130" i="92"/>
  <c r="K130" i="92"/>
  <c r="L130" i="92"/>
  <c r="M130" i="92"/>
  <c r="N130" i="92"/>
  <c r="O130" i="92"/>
  <c r="P130" i="92"/>
  <c r="Q130" i="92"/>
  <c r="R130" i="92"/>
  <c r="S130" i="92"/>
  <c r="T130" i="92"/>
  <c r="U130" i="92"/>
  <c r="V130" i="92"/>
  <c r="W130" i="92"/>
  <c r="X130" i="92"/>
  <c r="Y130" i="92"/>
  <c r="Z130" i="92"/>
  <c r="AA130" i="92"/>
  <c r="AB130" i="92"/>
  <c r="AC130" i="92"/>
  <c r="A131" i="92"/>
  <c r="B131" i="92"/>
  <c r="C131" i="92"/>
  <c r="D131" i="92"/>
  <c r="E131" i="92"/>
  <c r="H131" i="92"/>
  <c r="I131" i="92"/>
  <c r="J131" i="92"/>
  <c r="K131" i="92"/>
  <c r="L131" i="92"/>
  <c r="M131" i="92"/>
  <c r="N131" i="92"/>
  <c r="O131" i="92"/>
  <c r="P131" i="92"/>
  <c r="Q131" i="92"/>
  <c r="R131" i="92"/>
  <c r="S131" i="92"/>
  <c r="T131" i="92"/>
  <c r="U131" i="92"/>
  <c r="V131" i="92"/>
  <c r="W131" i="92"/>
  <c r="X131" i="92"/>
  <c r="Y131" i="92"/>
  <c r="Z131" i="92"/>
  <c r="AA131" i="92"/>
  <c r="AB131" i="92"/>
  <c r="AC131" i="92"/>
  <c r="A132" i="92"/>
  <c r="B132" i="92"/>
  <c r="C132" i="92"/>
  <c r="D132" i="92"/>
  <c r="E132" i="92"/>
  <c r="H132" i="92"/>
  <c r="I132" i="92"/>
  <c r="J132" i="92"/>
  <c r="K132" i="92"/>
  <c r="L132" i="92"/>
  <c r="M132" i="92"/>
  <c r="N132" i="92"/>
  <c r="O132" i="92"/>
  <c r="P132" i="92"/>
  <c r="Q132" i="92"/>
  <c r="R132" i="92"/>
  <c r="S132" i="92"/>
  <c r="T132" i="92"/>
  <c r="U132" i="92"/>
  <c r="V132" i="92"/>
  <c r="W132" i="92"/>
  <c r="X132" i="92"/>
  <c r="Y132" i="92"/>
  <c r="Z132" i="92"/>
  <c r="AA132" i="92"/>
  <c r="AB132" i="92"/>
  <c r="AC132" i="92"/>
  <c r="A133" i="92"/>
  <c r="B133" i="92"/>
  <c r="C133" i="92"/>
  <c r="D133" i="92"/>
  <c r="E133" i="92"/>
  <c r="H133" i="92"/>
  <c r="I133" i="92"/>
  <c r="J133" i="92"/>
  <c r="K133" i="92"/>
  <c r="L133" i="92"/>
  <c r="M133" i="92"/>
  <c r="N133" i="92"/>
  <c r="O133" i="92"/>
  <c r="P133" i="92"/>
  <c r="Q133" i="92"/>
  <c r="R133" i="92"/>
  <c r="S133" i="92"/>
  <c r="T133" i="92"/>
  <c r="U133" i="92"/>
  <c r="V133" i="92"/>
  <c r="W133" i="92"/>
  <c r="X133" i="92"/>
  <c r="Y133" i="92"/>
  <c r="Z133" i="92"/>
  <c r="AA133" i="92"/>
  <c r="AB133" i="92"/>
  <c r="AC133" i="92"/>
  <c r="A134" i="92"/>
  <c r="B134" i="92"/>
  <c r="C134" i="92"/>
  <c r="D134" i="92"/>
  <c r="E134" i="92"/>
  <c r="H134" i="92"/>
  <c r="I134" i="92"/>
  <c r="J134" i="92"/>
  <c r="K134" i="92"/>
  <c r="L134" i="92"/>
  <c r="M134" i="92"/>
  <c r="N134" i="92"/>
  <c r="O134" i="92"/>
  <c r="P134" i="92"/>
  <c r="Q134" i="92"/>
  <c r="R134" i="92"/>
  <c r="S134" i="92"/>
  <c r="T134" i="92"/>
  <c r="U134" i="92"/>
  <c r="V134" i="92"/>
  <c r="W134" i="92"/>
  <c r="X134" i="92"/>
  <c r="Y134" i="92"/>
  <c r="Z134" i="92"/>
  <c r="AA134" i="92"/>
  <c r="AB134" i="92"/>
  <c r="AC134" i="92"/>
  <c r="A135" i="92"/>
  <c r="B135" i="92"/>
  <c r="C135" i="92"/>
  <c r="D135" i="92"/>
  <c r="E135" i="92"/>
  <c r="H135" i="92"/>
  <c r="I135" i="92"/>
  <c r="J135" i="92"/>
  <c r="K135" i="92"/>
  <c r="L135" i="92"/>
  <c r="M135" i="92"/>
  <c r="N135" i="92"/>
  <c r="O135" i="92"/>
  <c r="P135" i="92"/>
  <c r="Q135" i="92"/>
  <c r="R135" i="92"/>
  <c r="S135" i="92"/>
  <c r="T135" i="92"/>
  <c r="U135" i="92"/>
  <c r="V135" i="92"/>
  <c r="W135" i="92"/>
  <c r="X135" i="92"/>
  <c r="Y135" i="92"/>
  <c r="Z135" i="92"/>
  <c r="AA135" i="92"/>
  <c r="AB135" i="92"/>
  <c r="AC135" i="92"/>
  <c r="A136" i="92"/>
  <c r="B136" i="92"/>
  <c r="C136" i="92"/>
  <c r="D136" i="92"/>
  <c r="E136" i="92"/>
  <c r="H136" i="92"/>
  <c r="I136" i="92"/>
  <c r="J136" i="92"/>
  <c r="K136" i="92"/>
  <c r="L136" i="92"/>
  <c r="M136" i="92"/>
  <c r="N136" i="92"/>
  <c r="O136" i="92"/>
  <c r="P136" i="92"/>
  <c r="Q136" i="92"/>
  <c r="R136" i="92"/>
  <c r="S136" i="92"/>
  <c r="T136" i="92"/>
  <c r="U136" i="92"/>
  <c r="V136" i="92"/>
  <c r="W136" i="92"/>
  <c r="X136" i="92"/>
  <c r="Y136" i="92"/>
  <c r="Z136" i="92"/>
  <c r="AA136" i="92"/>
  <c r="AB136" i="92"/>
  <c r="AC136" i="92"/>
  <c r="A137" i="92"/>
  <c r="B137" i="92"/>
  <c r="C137" i="92"/>
  <c r="D137" i="92"/>
  <c r="E137" i="92"/>
  <c r="H137" i="92"/>
  <c r="I137" i="92"/>
  <c r="J137" i="92"/>
  <c r="K137" i="92"/>
  <c r="L137" i="92"/>
  <c r="M137" i="92"/>
  <c r="N137" i="92"/>
  <c r="O137" i="92"/>
  <c r="P137" i="92"/>
  <c r="Q137" i="92"/>
  <c r="R137" i="92"/>
  <c r="S137" i="92"/>
  <c r="T137" i="92"/>
  <c r="U137" i="92"/>
  <c r="V137" i="92"/>
  <c r="W137" i="92"/>
  <c r="X137" i="92"/>
  <c r="Y137" i="92"/>
  <c r="Z137" i="92"/>
  <c r="AA137" i="92"/>
  <c r="AB137" i="92"/>
  <c r="AC137" i="92"/>
  <c r="A138" i="92"/>
  <c r="B138" i="92"/>
  <c r="C138" i="92"/>
  <c r="D138" i="92"/>
  <c r="E138" i="92"/>
  <c r="H138" i="92"/>
  <c r="I138" i="92"/>
  <c r="J138" i="92"/>
  <c r="K138" i="92"/>
  <c r="L138" i="92"/>
  <c r="M138" i="92"/>
  <c r="N138" i="92"/>
  <c r="O138" i="92"/>
  <c r="P138" i="92"/>
  <c r="Q138" i="92"/>
  <c r="R138" i="92"/>
  <c r="S138" i="92"/>
  <c r="T138" i="92"/>
  <c r="U138" i="92"/>
  <c r="V138" i="92"/>
  <c r="W138" i="92"/>
  <c r="X138" i="92"/>
  <c r="Y138" i="92"/>
  <c r="Z138" i="92"/>
  <c r="AA138" i="92"/>
  <c r="AB138" i="92"/>
  <c r="AC138" i="92"/>
  <c r="A139" i="92"/>
  <c r="B139" i="92"/>
  <c r="C139" i="92"/>
  <c r="D139" i="92"/>
  <c r="E139" i="92"/>
  <c r="H139" i="92"/>
  <c r="I139" i="92"/>
  <c r="J139" i="92"/>
  <c r="K139" i="92"/>
  <c r="L139" i="92"/>
  <c r="M139" i="92"/>
  <c r="N139" i="92"/>
  <c r="O139" i="92"/>
  <c r="P139" i="92"/>
  <c r="Q139" i="92"/>
  <c r="R139" i="92"/>
  <c r="S139" i="92"/>
  <c r="T139" i="92"/>
  <c r="U139" i="92"/>
  <c r="V139" i="92"/>
  <c r="W139" i="92"/>
  <c r="X139" i="92"/>
  <c r="Y139" i="92"/>
  <c r="Z139" i="92"/>
  <c r="AA139" i="92"/>
  <c r="AB139" i="92"/>
  <c r="AC139" i="92"/>
  <c r="A142" i="92"/>
  <c r="B142" i="92"/>
  <c r="C142" i="92"/>
  <c r="D142" i="92"/>
  <c r="E142" i="92"/>
  <c r="H142" i="92"/>
  <c r="I142" i="92"/>
  <c r="J142" i="92"/>
  <c r="K142" i="92"/>
  <c r="L142" i="92"/>
  <c r="M142" i="92"/>
  <c r="N142" i="92"/>
  <c r="O142" i="92"/>
  <c r="P142" i="92"/>
  <c r="Q142" i="92"/>
  <c r="R142" i="92"/>
  <c r="S142" i="92"/>
  <c r="T142" i="92"/>
  <c r="U142" i="92"/>
  <c r="V142" i="92"/>
  <c r="W142" i="92"/>
  <c r="X142" i="92"/>
  <c r="Y142" i="92"/>
  <c r="Z142" i="92"/>
  <c r="AA142" i="92"/>
  <c r="AB142" i="92"/>
  <c r="AC142" i="92"/>
  <c r="A143" i="92"/>
  <c r="B143" i="92"/>
  <c r="C143" i="92"/>
  <c r="D143" i="92"/>
  <c r="E143" i="92"/>
  <c r="H143" i="92"/>
  <c r="I143" i="92"/>
  <c r="J143" i="92"/>
  <c r="K143" i="92"/>
  <c r="L143" i="92"/>
  <c r="M143" i="92"/>
  <c r="N143" i="92"/>
  <c r="O143" i="92"/>
  <c r="P143" i="92"/>
  <c r="Q143" i="92"/>
  <c r="R143" i="92"/>
  <c r="S143" i="92"/>
  <c r="T143" i="92"/>
  <c r="U143" i="92"/>
  <c r="V143" i="92"/>
  <c r="W143" i="92"/>
  <c r="X143" i="92"/>
  <c r="Y143" i="92"/>
  <c r="Z143" i="92"/>
  <c r="AA143" i="92"/>
  <c r="AB143" i="92"/>
  <c r="AC143" i="92"/>
  <c r="A144" i="92"/>
  <c r="B144" i="92"/>
  <c r="C144" i="92"/>
  <c r="D144" i="92"/>
  <c r="E144" i="92"/>
  <c r="H144" i="92"/>
  <c r="I144" i="92"/>
  <c r="J144" i="92"/>
  <c r="K144" i="92"/>
  <c r="L144" i="92"/>
  <c r="M144" i="92"/>
  <c r="N144" i="92"/>
  <c r="O144" i="92"/>
  <c r="P144" i="92"/>
  <c r="Q144" i="92"/>
  <c r="R144" i="92"/>
  <c r="S144" i="92"/>
  <c r="T144" i="92"/>
  <c r="U144" i="92"/>
  <c r="V144" i="92"/>
  <c r="W144" i="92"/>
  <c r="X144" i="92"/>
  <c r="Y144" i="92"/>
  <c r="Z144" i="92"/>
  <c r="AA144" i="92"/>
  <c r="AB144" i="92"/>
  <c r="AC144" i="92"/>
  <c r="A145" i="92"/>
  <c r="B145" i="92"/>
  <c r="C145" i="92"/>
  <c r="D145" i="92"/>
  <c r="E145" i="92"/>
  <c r="H145" i="92"/>
  <c r="I145" i="92"/>
  <c r="J145" i="92"/>
  <c r="K145" i="92"/>
  <c r="L145" i="92"/>
  <c r="M145" i="92"/>
  <c r="N145" i="92"/>
  <c r="O145" i="92"/>
  <c r="P145" i="92"/>
  <c r="Q145" i="92"/>
  <c r="R145" i="92"/>
  <c r="S145" i="92"/>
  <c r="T145" i="92"/>
  <c r="U145" i="92"/>
  <c r="V145" i="92"/>
  <c r="W145" i="92"/>
  <c r="X145" i="92"/>
  <c r="Y145" i="92"/>
  <c r="Z145" i="92"/>
  <c r="AA145" i="92"/>
  <c r="AB145" i="92"/>
  <c r="AC145" i="92"/>
  <c r="A146" i="92"/>
  <c r="B146" i="92"/>
  <c r="C146" i="92"/>
  <c r="D146" i="92"/>
  <c r="E146" i="92"/>
  <c r="H146" i="92"/>
  <c r="I146" i="92"/>
  <c r="J146" i="92"/>
  <c r="K146" i="92"/>
  <c r="L146" i="92"/>
  <c r="M146" i="92"/>
  <c r="N146" i="92"/>
  <c r="O146" i="92"/>
  <c r="P146" i="92"/>
  <c r="Q146" i="92"/>
  <c r="R146" i="92"/>
  <c r="S146" i="92"/>
  <c r="T146" i="92"/>
  <c r="U146" i="92"/>
  <c r="V146" i="92"/>
  <c r="W146" i="92"/>
  <c r="X146" i="92"/>
  <c r="Y146" i="92"/>
  <c r="Z146" i="92"/>
  <c r="AA146" i="92"/>
  <c r="AB146" i="92"/>
  <c r="AC146" i="92"/>
  <c r="A147" i="92"/>
  <c r="B147" i="92"/>
  <c r="C147" i="92"/>
  <c r="D147" i="92"/>
  <c r="E147" i="92"/>
  <c r="H147" i="92"/>
  <c r="I147" i="92"/>
  <c r="J147" i="92"/>
  <c r="K147" i="92"/>
  <c r="L147" i="92"/>
  <c r="M147" i="92"/>
  <c r="N147" i="92"/>
  <c r="O147" i="92"/>
  <c r="P147" i="92"/>
  <c r="Q147" i="92"/>
  <c r="R147" i="92"/>
  <c r="S147" i="92"/>
  <c r="T147" i="92"/>
  <c r="U147" i="92"/>
  <c r="V147" i="92"/>
  <c r="W147" i="92"/>
  <c r="X147" i="92"/>
  <c r="Y147" i="92"/>
  <c r="Z147" i="92"/>
  <c r="AA147" i="92"/>
  <c r="AB147" i="92"/>
  <c r="AC147" i="92"/>
  <c r="A148" i="92"/>
  <c r="B148" i="92"/>
  <c r="C148" i="92"/>
  <c r="D148" i="92"/>
  <c r="E148" i="92"/>
  <c r="H148" i="92"/>
  <c r="I148" i="92"/>
  <c r="J148" i="92"/>
  <c r="K148" i="92"/>
  <c r="L148" i="92"/>
  <c r="M148" i="92"/>
  <c r="N148" i="92"/>
  <c r="O148" i="92"/>
  <c r="P148" i="92"/>
  <c r="Q148" i="92"/>
  <c r="R148" i="92"/>
  <c r="S148" i="92"/>
  <c r="T148" i="92"/>
  <c r="U148" i="92"/>
  <c r="V148" i="92"/>
  <c r="W148" i="92"/>
  <c r="X148" i="92"/>
  <c r="Y148" i="92"/>
  <c r="Z148" i="92"/>
  <c r="AA148" i="92"/>
  <c r="AB148" i="92"/>
  <c r="AC148" i="92"/>
  <c r="A149" i="92"/>
  <c r="B149" i="92"/>
  <c r="C149" i="92"/>
  <c r="D149" i="92"/>
  <c r="E149" i="92"/>
  <c r="H149" i="92"/>
  <c r="I149" i="92"/>
  <c r="J149" i="92"/>
  <c r="K149" i="92"/>
  <c r="L149" i="92"/>
  <c r="M149" i="92"/>
  <c r="N149" i="92"/>
  <c r="O149" i="92"/>
  <c r="P149" i="92"/>
  <c r="Q149" i="92"/>
  <c r="R149" i="92"/>
  <c r="S149" i="92"/>
  <c r="T149" i="92"/>
  <c r="U149" i="92"/>
  <c r="V149" i="92"/>
  <c r="W149" i="92"/>
  <c r="X149" i="92"/>
  <c r="Y149" i="92"/>
  <c r="Z149" i="92"/>
  <c r="AA149" i="92"/>
  <c r="AB149" i="92"/>
  <c r="AC149" i="92"/>
  <c r="A150" i="92"/>
  <c r="B150" i="92"/>
  <c r="C150" i="92"/>
  <c r="D150" i="92"/>
  <c r="E150" i="92"/>
  <c r="H150" i="92"/>
  <c r="I150" i="92"/>
  <c r="J150" i="92"/>
  <c r="K150" i="92"/>
  <c r="L150" i="92"/>
  <c r="M150" i="92"/>
  <c r="N150" i="92"/>
  <c r="O150" i="92"/>
  <c r="P150" i="92"/>
  <c r="Q150" i="92"/>
  <c r="R150" i="92"/>
  <c r="S150" i="92"/>
  <c r="T150" i="92"/>
  <c r="U150" i="92"/>
  <c r="V150" i="92"/>
  <c r="W150" i="92"/>
  <c r="X150" i="92"/>
  <c r="Y150" i="92"/>
  <c r="Z150" i="92"/>
  <c r="AA150" i="92"/>
  <c r="AB150" i="92"/>
  <c r="AC150" i="92"/>
  <c r="A153" i="92"/>
  <c r="B153" i="92"/>
  <c r="C153" i="92"/>
  <c r="D153" i="92"/>
  <c r="E153" i="92"/>
  <c r="H153" i="92"/>
  <c r="E39" i="61" s="1"/>
  <c r="E5" i="73" s="1"/>
  <c r="I153" i="92"/>
  <c r="F39" i="61" s="1"/>
  <c r="J153" i="92"/>
  <c r="G39" i="61" s="1"/>
  <c r="K153" i="92"/>
  <c r="H39" i="61" s="1"/>
  <c r="L153" i="92"/>
  <c r="I39" i="61" s="1"/>
  <c r="M153" i="92"/>
  <c r="J39" i="61" s="1"/>
  <c r="N153" i="92"/>
  <c r="K39" i="61" s="1"/>
  <c r="O153" i="92"/>
  <c r="L39" i="61" s="1"/>
  <c r="P153" i="92"/>
  <c r="M39" i="61" s="1"/>
  <c r="Q153" i="92"/>
  <c r="N39" i="61" s="1"/>
  <c r="R153" i="92"/>
  <c r="O39" i="61" s="1"/>
  <c r="S153" i="92"/>
  <c r="P39" i="61" s="1"/>
  <c r="T153" i="92"/>
  <c r="Q39" i="61" s="1"/>
  <c r="U153" i="92"/>
  <c r="R39" i="61" s="1"/>
  <c r="V153" i="92"/>
  <c r="S39" i="61" s="1"/>
  <c r="W153" i="92"/>
  <c r="T39" i="61" s="1"/>
  <c r="X153" i="92"/>
  <c r="U39" i="61" s="1"/>
  <c r="Y153" i="92"/>
  <c r="V39" i="61" s="1"/>
  <c r="Z153" i="92"/>
  <c r="W39" i="61" s="1"/>
  <c r="AA153" i="92"/>
  <c r="X39" i="61" s="1"/>
  <c r="AB153" i="92"/>
  <c r="Y39" i="61" s="1"/>
  <c r="AC153" i="92"/>
  <c r="Z39" i="61" s="1"/>
  <c r="A154" i="92"/>
  <c r="A155" i="92"/>
  <c r="B155" i="92"/>
  <c r="C155" i="92"/>
  <c r="D155" i="92"/>
  <c r="E155" i="92"/>
  <c r="H155" i="92"/>
  <c r="E41" i="61" s="1"/>
  <c r="I155" i="92"/>
  <c r="F41" i="61" s="1"/>
  <c r="J155" i="92"/>
  <c r="G41" i="61" s="1"/>
  <c r="K155" i="92"/>
  <c r="H41" i="61" s="1"/>
  <c r="L155" i="92"/>
  <c r="I41" i="61" s="1"/>
  <c r="M155" i="92"/>
  <c r="J41" i="61" s="1"/>
  <c r="N155" i="92"/>
  <c r="K41" i="61" s="1"/>
  <c r="O155" i="92"/>
  <c r="L41" i="61" s="1"/>
  <c r="P155" i="92"/>
  <c r="M41" i="61" s="1"/>
  <c r="Q155" i="92"/>
  <c r="N41" i="61" s="1"/>
  <c r="R155" i="92"/>
  <c r="O41" i="61" s="1"/>
  <c r="S155" i="92"/>
  <c r="P41" i="61" s="1"/>
  <c r="T155" i="92"/>
  <c r="Q41" i="61" s="1"/>
  <c r="U155" i="92"/>
  <c r="R41" i="61" s="1"/>
  <c r="V155" i="92"/>
  <c r="S41" i="61" s="1"/>
  <c r="W155" i="92"/>
  <c r="T41" i="61" s="1"/>
  <c r="X155" i="92"/>
  <c r="U41" i="61" s="1"/>
  <c r="Y155" i="92"/>
  <c r="V41" i="61" s="1"/>
  <c r="Z155" i="92"/>
  <c r="W41" i="61" s="1"/>
  <c r="AA155" i="92"/>
  <c r="X41" i="61" s="1"/>
  <c r="AB155" i="92"/>
  <c r="Y41" i="61" s="1"/>
  <c r="AC155" i="92"/>
  <c r="Z41" i="61" s="1"/>
  <c r="A156" i="92"/>
  <c r="A158" i="92"/>
  <c r="B158" i="92"/>
  <c r="C158" i="92"/>
  <c r="D158" i="92"/>
  <c r="E158" i="92"/>
  <c r="I158" i="92"/>
  <c r="K158" i="92"/>
  <c r="L158" i="92"/>
  <c r="N158" i="92"/>
  <c r="O158" i="92"/>
  <c r="P158" i="92"/>
  <c r="Q158" i="92"/>
  <c r="R158" i="92"/>
  <c r="S158" i="92"/>
  <c r="T158" i="92"/>
  <c r="U158" i="92"/>
  <c r="V158" i="92"/>
  <c r="W158" i="92"/>
  <c r="X158" i="92"/>
  <c r="Y158" i="92"/>
  <c r="Z158" i="92"/>
  <c r="AA158" i="92"/>
  <c r="AB158" i="92"/>
  <c r="AC158" i="92"/>
  <c r="A160" i="92"/>
  <c r="B160" i="92"/>
  <c r="C160" i="92"/>
  <c r="D160" i="92"/>
  <c r="E160" i="92"/>
  <c r="I160" i="92"/>
  <c r="K160" i="92"/>
  <c r="L160" i="92"/>
  <c r="N160" i="92"/>
  <c r="O160" i="92"/>
  <c r="P160" i="92"/>
  <c r="Q160" i="92"/>
  <c r="R160" i="92"/>
  <c r="S160" i="92"/>
  <c r="T160" i="92"/>
  <c r="U160" i="92"/>
  <c r="V160" i="92"/>
  <c r="W160" i="92"/>
  <c r="X160" i="92"/>
  <c r="Y160" i="92"/>
  <c r="Z160" i="92"/>
  <c r="AA160" i="92"/>
  <c r="AB160" i="92"/>
  <c r="AC160" i="92"/>
  <c r="A162" i="92"/>
  <c r="B162" i="92"/>
  <c r="C162" i="92"/>
  <c r="D162" i="92"/>
  <c r="E162" i="92"/>
  <c r="I162" i="92"/>
  <c r="K162" i="92"/>
  <c r="L162" i="92"/>
  <c r="N162" i="92"/>
  <c r="O162" i="92"/>
  <c r="P162" i="92"/>
  <c r="Q162" i="92"/>
  <c r="R162" i="92"/>
  <c r="S162" i="92"/>
  <c r="T162" i="92"/>
  <c r="U162" i="92"/>
  <c r="V162" i="92"/>
  <c r="W162" i="92"/>
  <c r="X162" i="92"/>
  <c r="Y162" i="92"/>
  <c r="Z162" i="92"/>
  <c r="AA162" i="92"/>
  <c r="AB162" i="92"/>
  <c r="AC162" i="92"/>
  <c r="A163" i="92"/>
  <c r="B163" i="92"/>
  <c r="C163" i="92"/>
  <c r="D163" i="92"/>
  <c r="E163" i="92"/>
  <c r="I163" i="92"/>
  <c r="K163" i="92"/>
  <c r="L163" i="92"/>
  <c r="N163" i="92"/>
  <c r="O163" i="92"/>
  <c r="P163" i="92"/>
  <c r="Q163" i="92"/>
  <c r="R163" i="92"/>
  <c r="S163" i="92"/>
  <c r="T163" i="92"/>
  <c r="U163" i="92"/>
  <c r="V163" i="92"/>
  <c r="W163" i="92"/>
  <c r="X163" i="92"/>
  <c r="Y163" i="92"/>
  <c r="Z163" i="92"/>
  <c r="AA163" i="92"/>
  <c r="AB163" i="92"/>
  <c r="AC163" i="92"/>
  <c r="A167" i="92"/>
  <c r="B167" i="92"/>
  <c r="C167" i="92"/>
  <c r="D167" i="92"/>
  <c r="E167" i="92"/>
  <c r="H167" i="92"/>
  <c r="I167" i="92"/>
  <c r="J167" i="92"/>
  <c r="K167" i="92"/>
  <c r="L167" i="92"/>
  <c r="M167" i="92"/>
  <c r="N167" i="92"/>
  <c r="O167" i="92"/>
  <c r="P167" i="92"/>
  <c r="Q167" i="92"/>
  <c r="R167" i="92"/>
  <c r="S167" i="92"/>
  <c r="T167" i="92"/>
  <c r="U167" i="92"/>
  <c r="V167" i="92"/>
  <c r="W167" i="92"/>
  <c r="X167" i="92"/>
  <c r="Y167" i="92"/>
  <c r="Z167" i="92"/>
  <c r="AA167" i="92"/>
  <c r="AB167" i="92"/>
  <c r="AC167" i="92"/>
  <c r="A168" i="92"/>
  <c r="B168" i="92"/>
  <c r="C168" i="92"/>
  <c r="D168" i="92"/>
  <c r="E168" i="92"/>
  <c r="H168" i="92"/>
  <c r="I168" i="92"/>
  <c r="J168" i="92"/>
  <c r="K168" i="92"/>
  <c r="L168" i="92"/>
  <c r="M168" i="92"/>
  <c r="N168" i="92"/>
  <c r="O168" i="92"/>
  <c r="P168" i="92"/>
  <c r="Q168" i="92"/>
  <c r="R168" i="92"/>
  <c r="S168" i="92"/>
  <c r="T168" i="92"/>
  <c r="U168" i="92"/>
  <c r="V168" i="92"/>
  <c r="W168" i="92"/>
  <c r="X168" i="92"/>
  <c r="Y168" i="92"/>
  <c r="Z168" i="92"/>
  <c r="AA168" i="92"/>
  <c r="AB168" i="92"/>
  <c r="AC168" i="92"/>
  <c r="A169" i="92"/>
  <c r="B169" i="92"/>
  <c r="C169" i="92"/>
  <c r="D169" i="92"/>
  <c r="E169" i="92"/>
  <c r="H169" i="92"/>
  <c r="I169" i="92"/>
  <c r="J169" i="92"/>
  <c r="K169" i="92"/>
  <c r="L169" i="92"/>
  <c r="M169" i="92"/>
  <c r="N169" i="92"/>
  <c r="O169" i="92"/>
  <c r="P169" i="92"/>
  <c r="Q169" i="92"/>
  <c r="R169" i="92"/>
  <c r="S169" i="92"/>
  <c r="T169" i="92"/>
  <c r="U169" i="92"/>
  <c r="V169" i="92"/>
  <c r="W169" i="92"/>
  <c r="X169" i="92"/>
  <c r="Y169" i="92"/>
  <c r="Z169" i="92"/>
  <c r="AA169" i="92"/>
  <c r="AB169" i="92"/>
  <c r="AC169" i="92"/>
  <c r="A170" i="92"/>
  <c r="B170" i="92"/>
  <c r="C170" i="92"/>
  <c r="D170" i="92"/>
  <c r="E170" i="92"/>
  <c r="H170" i="92"/>
  <c r="I170" i="92"/>
  <c r="J170" i="92"/>
  <c r="K170" i="92"/>
  <c r="L170" i="92"/>
  <c r="M170" i="92"/>
  <c r="N170" i="92"/>
  <c r="O170" i="92"/>
  <c r="P170" i="92"/>
  <c r="Q170" i="92"/>
  <c r="R170" i="92"/>
  <c r="S170" i="92"/>
  <c r="T170" i="92"/>
  <c r="U170" i="92"/>
  <c r="V170" i="92"/>
  <c r="W170" i="92"/>
  <c r="X170" i="92"/>
  <c r="Y170" i="92"/>
  <c r="Z170" i="92"/>
  <c r="AA170" i="92"/>
  <c r="AB170" i="92"/>
  <c r="AC170" i="92"/>
  <c r="A173" i="92"/>
  <c r="B173" i="92"/>
  <c r="C173" i="92"/>
  <c r="D173" i="92"/>
  <c r="E173" i="92"/>
  <c r="H173" i="92"/>
  <c r="I173" i="92"/>
  <c r="J173" i="92"/>
  <c r="K173" i="92"/>
  <c r="K177" i="92" s="1"/>
  <c r="H47" i="61" s="1"/>
  <c r="F6" i="69" s="1"/>
  <c r="E34" i="69" s="1"/>
  <c r="L173" i="92"/>
  <c r="M173" i="92"/>
  <c r="M177" i="92" s="1"/>
  <c r="J47" i="61" s="1"/>
  <c r="F7" i="69" s="1"/>
  <c r="E35" i="69" s="1"/>
  <c r="N173" i="92"/>
  <c r="O173" i="92"/>
  <c r="O177" i="92" s="1"/>
  <c r="L47" i="61" s="1"/>
  <c r="F8" i="69" s="1"/>
  <c r="E36" i="69" s="1"/>
  <c r="P173" i="92"/>
  <c r="Q173" i="92"/>
  <c r="Q177" i="92" s="1"/>
  <c r="N47" i="61" s="1"/>
  <c r="F9" i="69" s="1"/>
  <c r="E37" i="69" s="1"/>
  <c r="R173" i="92"/>
  <c r="S173" i="92"/>
  <c r="S177" i="92" s="1"/>
  <c r="P47" i="61" s="1"/>
  <c r="F10" i="69" s="1"/>
  <c r="E38" i="69" s="1"/>
  <c r="T173" i="92"/>
  <c r="U173" i="92"/>
  <c r="U177" i="92" s="1"/>
  <c r="R47" i="61" s="1"/>
  <c r="F11" i="69" s="1"/>
  <c r="E39" i="69" s="1"/>
  <c r="V173" i="92"/>
  <c r="W173" i="92"/>
  <c r="W177" i="92" s="1"/>
  <c r="T47" i="61" s="1"/>
  <c r="F12" i="69" s="1"/>
  <c r="E40" i="69" s="1"/>
  <c r="X173" i="92"/>
  <c r="Y173" i="92"/>
  <c r="Y177" i="92" s="1"/>
  <c r="V47" i="61" s="1"/>
  <c r="F13" i="69" s="1"/>
  <c r="E41" i="69" s="1"/>
  <c r="Z173" i="92"/>
  <c r="AA173" i="92"/>
  <c r="AA177" i="92" s="1"/>
  <c r="X47" i="61" s="1"/>
  <c r="F14" i="69" s="1"/>
  <c r="E42" i="69" s="1"/>
  <c r="AB173" i="92"/>
  <c r="AC173" i="92"/>
  <c r="AC177" i="92" s="1"/>
  <c r="Z47" i="61" s="1"/>
  <c r="F15" i="69" s="1"/>
  <c r="E43" i="69" s="1"/>
  <c r="A174" i="92"/>
  <c r="B174" i="92"/>
  <c r="C174" i="92"/>
  <c r="D174" i="92"/>
  <c r="E174" i="92"/>
  <c r="H174" i="92"/>
  <c r="I174" i="92"/>
  <c r="J174" i="92"/>
  <c r="K174" i="92"/>
  <c r="L174" i="92"/>
  <c r="M174" i="92"/>
  <c r="N174" i="92"/>
  <c r="O174" i="92"/>
  <c r="P174" i="92"/>
  <c r="Q174" i="92"/>
  <c r="R174" i="92"/>
  <c r="S174" i="92"/>
  <c r="T174" i="92"/>
  <c r="U174" i="92"/>
  <c r="V174" i="92"/>
  <c r="W174" i="92"/>
  <c r="X174" i="92"/>
  <c r="Y174" i="92"/>
  <c r="Z174" i="92"/>
  <c r="AA174" i="92"/>
  <c r="AB174" i="92"/>
  <c r="AC174" i="92"/>
  <c r="A175" i="92"/>
  <c r="B175" i="92"/>
  <c r="C175" i="92"/>
  <c r="D175" i="92"/>
  <c r="E175" i="92"/>
  <c r="H175" i="92"/>
  <c r="I175" i="92"/>
  <c r="J175" i="92"/>
  <c r="K175" i="92"/>
  <c r="L175" i="92"/>
  <c r="M175" i="92"/>
  <c r="N175" i="92"/>
  <c r="O175" i="92"/>
  <c r="P175" i="92"/>
  <c r="Q175" i="92"/>
  <c r="R175" i="92"/>
  <c r="S175" i="92"/>
  <c r="T175" i="92"/>
  <c r="U175" i="92"/>
  <c r="V175" i="92"/>
  <c r="W175" i="92"/>
  <c r="X175" i="92"/>
  <c r="Y175" i="92"/>
  <c r="Z175" i="92"/>
  <c r="AA175" i="92"/>
  <c r="AB175" i="92"/>
  <c r="AC175" i="92"/>
  <c r="A176" i="92"/>
  <c r="B176" i="92"/>
  <c r="C176" i="92"/>
  <c r="D176" i="92"/>
  <c r="E176" i="92"/>
  <c r="H176" i="92"/>
  <c r="I176" i="92"/>
  <c r="J176" i="92"/>
  <c r="K176" i="92"/>
  <c r="L176" i="92"/>
  <c r="M176" i="92"/>
  <c r="N176" i="92"/>
  <c r="O176" i="92"/>
  <c r="P176" i="92"/>
  <c r="Q176" i="92"/>
  <c r="R176" i="92"/>
  <c r="S176" i="92"/>
  <c r="T176" i="92"/>
  <c r="U176" i="92"/>
  <c r="V176" i="92"/>
  <c r="W176" i="92"/>
  <c r="X176" i="92"/>
  <c r="Y176" i="92"/>
  <c r="Z176" i="92"/>
  <c r="AA176" i="92"/>
  <c r="AB176" i="92"/>
  <c r="AC176" i="92"/>
  <c r="A179" i="92"/>
  <c r="B179" i="92"/>
  <c r="C179" i="92"/>
  <c r="D179" i="92"/>
  <c r="E179" i="92"/>
  <c r="H179" i="92"/>
  <c r="I179" i="92"/>
  <c r="J179" i="92"/>
  <c r="K179" i="92"/>
  <c r="L179" i="92"/>
  <c r="M179" i="92"/>
  <c r="N179" i="92"/>
  <c r="O179" i="92"/>
  <c r="P179" i="92"/>
  <c r="Q179" i="92"/>
  <c r="R179" i="92"/>
  <c r="S179" i="92"/>
  <c r="T179" i="92"/>
  <c r="U179" i="92"/>
  <c r="V179" i="92"/>
  <c r="W179" i="92"/>
  <c r="X179" i="92"/>
  <c r="Y179" i="92"/>
  <c r="Z179" i="92"/>
  <c r="AA179" i="92"/>
  <c r="AB179" i="92"/>
  <c r="AC179" i="92"/>
  <c r="A180" i="92"/>
  <c r="B180" i="92"/>
  <c r="C180" i="92"/>
  <c r="D180" i="92"/>
  <c r="E180" i="92"/>
  <c r="H180" i="92"/>
  <c r="I180" i="92"/>
  <c r="J180" i="92"/>
  <c r="K180" i="92"/>
  <c r="L180" i="92"/>
  <c r="M180" i="92"/>
  <c r="N180" i="92"/>
  <c r="O180" i="92"/>
  <c r="P180" i="92"/>
  <c r="Q180" i="92"/>
  <c r="R180" i="92"/>
  <c r="S180" i="92"/>
  <c r="T180" i="92"/>
  <c r="U180" i="92"/>
  <c r="V180" i="92"/>
  <c r="W180" i="92"/>
  <c r="X180" i="92"/>
  <c r="Y180" i="92"/>
  <c r="Z180" i="92"/>
  <c r="AA180" i="92"/>
  <c r="AB180" i="92"/>
  <c r="AC180" i="92"/>
  <c r="B5" i="92"/>
  <c r="C5" i="92"/>
  <c r="D5" i="92"/>
  <c r="E5" i="92"/>
  <c r="A5" i="92"/>
  <c r="AB177" i="92" l="1"/>
  <c r="Y47" i="61" s="1"/>
  <c r="E15" i="69" s="1"/>
  <c r="T177" i="92"/>
  <c r="Q47" i="61" s="1"/>
  <c r="E11" i="69" s="1"/>
  <c r="L177" i="92"/>
  <c r="I47" i="61" s="1"/>
  <c r="E7" i="69" s="1"/>
  <c r="X171" i="92"/>
  <c r="U45" i="61" s="1"/>
  <c r="P171" i="92"/>
  <c r="M45" i="61" s="1"/>
  <c r="H171" i="92"/>
  <c r="E45" i="61" s="1"/>
  <c r="E5" i="70" s="1"/>
  <c r="AA151" i="92"/>
  <c r="X37" i="61" s="1"/>
  <c r="S151" i="92"/>
  <c r="P37" i="61" s="1"/>
  <c r="K151" i="92"/>
  <c r="H37" i="61" s="1"/>
  <c r="F164" i="92"/>
  <c r="C43" i="61" s="1"/>
  <c r="F171" i="92"/>
  <c r="C45" i="61" s="1"/>
  <c r="F177" i="92"/>
  <c r="C47" i="61" s="1"/>
  <c r="E4" i="69" s="1"/>
  <c r="Z164" i="92"/>
  <c r="W43" i="61" s="1"/>
  <c r="R164" i="92"/>
  <c r="O43" i="61" s="1"/>
  <c r="G164" i="92"/>
  <c r="D43" i="61" s="1"/>
  <c r="G171" i="92"/>
  <c r="D45" i="61" s="1"/>
  <c r="G177" i="92"/>
  <c r="D47" i="61" s="1"/>
  <c r="F4" i="69" s="1"/>
  <c r="E32" i="69" s="1"/>
  <c r="Z177" i="92"/>
  <c r="W47" i="61" s="1"/>
  <c r="R177" i="92"/>
  <c r="O47" i="61" s="1"/>
  <c r="E10" i="69" s="1"/>
  <c r="J177" i="92"/>
  <c r="G47" i="61" s="1"/>
  <c r="V171" i="92"/>
  <c r="S45" i="61" s="1"/>
  <c r="N171" i="92"/>
  <c r="K45" i="61" s="1"/>
  <c r="I177" i="92"/>
  <c r="F47" i="61" s="1"/>
  <c r="F5" i="69" s="1"/>
  <c r="E33" i="69" s="1"/>
  <c r="X164" i="92"/>
  <c r="U43" i="61" s="1"/>
  <c r="P164" i="92"/>
  <c r="M43" i="61" s="1"/>
  <c r="X177" i="92"/>
  <c r="U47" i="61" s="1"/>
  <c r="E13" i="69" s="1"/>
  <c r="P177" i="92"/>
  <c r="M47" i="61" s="1"/>
  <c r="E9" i="69" s="1"/>
  <c r="H177" i="92"/>
  <c r="E47" i="61" s="1"/>
  <c r="E5" i="69" s="1"/>
  <c r="AB171" i="92"/>
  <c r="Y45" i="61" s="1"/>
  <c r="T171" i="92"/>
  <c r="Q45" i="61" s="1"/>
  <c r="L171" i="92"/>
  <c r="I45" i="61" s="1"/>
  <c r="V164" i="92"/>
  <c r="S43" i="61" s="1"/>
  <c r="N164" i="92"/>
  <c r="K43" i="61" s="1"/>
  <c r="V177" i="92"/>
  <c r="S47" i="61" s="1"/>
  <c r="E12" i="69" s="1"/>
  <c r="N177" i="92"/>
  <c r="K47" i="61" s="1"/>
  <c r="E8" i="69" s="1"/>
  <c r="Z171" i="92"/>
  <c r="W45" i="61" s="1"/>
  <c r="R171" i="92"/>
  <c r="O45" i="61" s="1"/>
  <c r="J171" i="92"/>
  <c r="G45" i="61" s="1"/>
  <c r="L164" i="92"/>
  <c r="I43" i="61" s="1"/>
  <c r="AB164" i="92"/>
  <c r="Y43" i="61" s="1"/>
  <c r="T164" i="92"/>
  <c r="Q43" i="61" s="1"/>
  <c r="Z151" i="92"/>
  <c r="W37" i="61" s="1"/>
  <c r="R151" i="92"/>
  <c r="O37" i="61" s="1"/>
  <c r="J151" i="92"/>
  <c r="G37" i="61" s="1"/>
  <c r="Y151" i="92"/>
  <c r="V37" i="61" s="1"/>
  <c r="Q151" i="92"/>
  <c r="N37" i="61" s="1"/>
  <c r="I151" i="92"/>
  <c r="F37" i="61" s="1"/>
  <c r="F151" i="92"/>
  <c r="C37" i="61" s="1"/>
  <c r="X151" i="92"/>
  <c r="U37" i="61" s="1"/>
  <c r="P151" i="92"/>
  <c r="M37" i="61" s="1"/>
  <c r="H151" i="92"/>
  <c r="E37" i="61" s="1"/>
  <c r="E5" i="74" s="1"/>
  <c r="G151" i="92"/>
  <c r="D37" i="61" s="1"/>
  <c r="W151" i="92"/>
  <c r="T37" i="61" s="1"/>
  <c r="O151" i="92"/>
  <c r="L37" i="61" s="1"/>
  <c r="V151" i="92"/>
  <c r="S37" i="61" s="1"/>
  <c r="N151" i="92"/>
  <c r="K37" i="61" s="1"/>
  <c r="U151" i="92"/>
  <c r="R37" i="61" s="1"/>
  <c r="M151" i="92"/>
  <c r="J37" i="61" s="1"/>
  <c r="AB151" i="92"/>
  <c r="Y37" i="61" s="1"/>
  <c r="T151" i="92"/>
  <c r="Q37" i="61" s="1"/>
  <c r="L151" i="92"/>
  <c r="I37" i="61" s="1"/>
  <c r="X140" i="92"/>
  <c r="U35" i="61" s="1"/>
  <c r="P140" i="92"/>
  <c r="M35" i="61" s="1"/>
  <c r="V140" i="92"/>
  <c r="S35" i="61" s="1"/>
  <c r="N140" i="92"/>
  <c r="K35" i="61" s="1"/>
  <c r="AB140" i="92"/>
  <c r="Y35" i="61" s="1"/>
  <c r="T140" i="92"/>
  <c r="Q35" i="61" s="1"/>
  <c r="L140" i="92"/>
  <c r="I35" i="61" s="1"/>
  <c r="Z140" i="92"/>
  <c r="W35" i="61" s="1"/>
  <c r="R140" i="92"/>
  <c r="O35" i="61" s="1"/>
  <c r="J140" i="92"/>
  <c r="G35" i="61" s="1"/>
  <c r="I91" i="92"/>
  <c r="F25" i="61" s="1"/>
  <c r="AB100" i="92"/>
  <c r="Y27" i="61" s="1"/>
  <c r="T100" i="92"/>
  <c r="Q27" i="61" s="1"/>
  <c r="L100" i="92"/>
  <c r="I27" i="61" s="1"/>
  <c r="Z100" i="92"/>
  <c r="W27" i="61" s="1"/>
  <c r="R100" i="92"/>
  <c r="O27" i="61" s="1"/>
  <c r="J100" i="92"/>
  <c r="G27" i="61" s="1"/>
  <c r="F100" i="92"/>
  <c r="C27" i="61" s="1"/>
  <c r="G100" i="92"/>
  <c r="D27" i="61" s="1"/>
  <c r="H100" i="92"/>
  <c r="E27" i="61" s="1"/>
  <c r="X100" i="92"/>
  <c r="U27" i="61" s="1"/>
  <c r="P100" i="92"/>
  <c r="M27" i="61" s="1"/>
  <c r="V100" i="92"/>
  <c r="S27" i="61" s="1"/>
  <c r="N100" i="92"/>
  <c r="K27" i="61" s="1"/>
  <c r="G91" i="92"/>
  <c r="D25" i="61" s="1"/>
  <c r="P91" i="92"/>
  <c r="M25" i="61" s="1"/>
  <c r="X91" i="92"/>
  <c r="U25" i="61" s="1"/>
  <c r="H91" i="92"/>
  <c r="E25" i="61" s="1"/>
  <c r="F91" i="92"/>
  <c r="C25" i="61" s="1"/>
  <c r="V91" i="92"/>
  <c r="S25" i="61" s="1"/>
  <c r="N91" i="92"/>
  <c r="K25" i="61" s="1"/>
  <c r="AB91" i="92"/>
  <c r="Y25" i="61" s="1"/>
  <c r="T91" i="92"/>
  <c r="Q25" i="61" s="1"/>
  <c r="L91" i="92"/>
  <c r="I25" i="61" s="1"/>
  <c r="Z91" i="92"/>
  <c r="W25" i="61" s="1"/>
  <c r="R91" i="92"/>
  <c r="O25" i="61" s="1"/>
  <c r="J91" i="92"/>
  <c r="G25" i="61" s="1"/>
  <c r="AB80" i="92"/>
  <c r="Y19" i="61" s="1"/>
  <c r="AC78" i="92"/>
  <c r="AC80" i="92" s="1"/>
  <c r="Z19" i="61" s="1"/>
  <c r="G67" i="92"/>
  <c r="D13" i="61" s="1"/>
  <c r="F72" i="92"/>
  <c r="C15" i="61" s="1"/>
  <c r="F67" i="92"/>
  <c r="C13" i="61" s="1"/>
  <c r="G72" i="92"/>
  <c r="D15" i="61" s="1"/>
  <c r="V72" i="92"/>
  <c r="S15" i="61" s="1"/>
  <c r="N72" i="92"/>
  <c r="K15" i="61" s="1"/>
  <c r="V67" i="92"/>
  <c r="S13" i="61" s="1"/>
  <c r="N67" i="92"/>
  <c r="K13" i="61" s="1"/>
  <c r="AB72" i="92"/>
  <c r="Y15" i="61" s="1"/>
  <c r="T72" i="92"/>
  <c r="Q15" i="61" s="1"/>
  <c r="L72" i="92"/>
  <c r="I15" i="61" s="1"/>
  <c r="AB67" i="92"/>
  <c r="Y13" i="61" s="1"/>
  <c r="T67" i="92"/>
  <c r="Q13" i="61" s="1"/>
  <c r="L67" i="92"/>
  <c r="I13" i="61" s="1"/>
  <c r="Z72" i="92"/>
  <c r="W15" i="61" s="1"/>
  <c r="R72" i="92"/>
  <c r="O15" i="61" s="1"/>
  <c r="J72" i="92"/>
  <c r="G15" i="61" s="1"/>
  <c r="Z67" i="92"/>
  <c r="W13" i="61" s="1"/>
  <c r="R67" i="92"/>
  <c r="O13" i="61" s="1"/>
  <c r="J67" i="92"/>
  <c r="G13" i="61" s="1"/>
  <c r="X72" i="92"/>
  <c r="U15" i="61" s="1"/>
  <c r="P72" i="92"/>
  <c r="M15" i="61" s="1"/>
  <c r="H72" i="92"/>
  <c r="E15" i="61" s="1"/>
  <c r="X67" i="92"/>
  <c r="U13" i="61" s="1"/>
  <c r="P67" i="92"/>
  <c r="M13" i="61" s="1"/>
  <c r="H67" i="92"/>
  <c r="E13" i="61" s="1"/>
  <c r="AB48" i="92"/>
  <c r="Y7" i="61" s="1"/>
  <c r="T48" i="92"/>
  <c r="Q7" i="61" s="1"/>
  <c r="L48" i="92"/>
  <c r="I7" i="61" s="1"/>
  <c r="V48" i="92"/>
  <c r="S7" i="61" s="1"/>
  <c r="Z48" i="92"/>
  <c r="W7" i="61" s="1"/>
  <c r="R48" i="92"/>
  <c r="O7" i="61" s="1"/>
  <c r="J48" i="92"/>
  <c r="G7" i="61" s="1"/>
  <c r="G48" i="92"/>
  <c r="D7" i="61" s="1"/>
  <c r="N48" i="92"/>
  <c r="K7" i="61" s="1"/>
  <c r="X48" i="92"/>
  <c r="U7" i="61" s="1"/>
  <c r="P48" i="92"/>
  <c r="M7" i="61" s="1"/>
  <c r="H48" i="92"/>
  <c r="E7" i="61" s="1"/>
  <c r="F48" i="92"/>
  <c r="C7" i="61" s="1"/>
  <c r="F31" i="92"/>
  <c r="G31" i="92"/>
  <c r="I100" i="92" l="1"/>
  <c r="F27" i="61" s="1"/>
  <c r="AO63" i="6" l="1"/>
  <c r="AN63" i="6"/>
  <c r="AQ62" i="6"/>
  <c r="AP62" i="6"/>
  <c r="AQ61" i="6"/>
  <c r="AP61" i="6" s="1"/>
  <c r="AQ60" i="6"/>
  <c r="AP60" i="6"/>
  <c r="AQ58" i="6"/>
  <c r="AQ56" i="6"/>
  <c r="AP56" i="6" s="1"/>
  <c r="AN45" i="6"/>
  <c r="AO43" i="6"/>
  <c r="AN43" i="6"/>
  <c r="AQ42" i="6"/>
  <c r="AP42" i="6" s="1"/>
  <c r="AQ41" i="6"/>
  <c r="AP41" i="6" s="1"/>
  <c r="AQ40" i="6"/>
  <c r="AP40" i="6"/>
  <c r="AQ39" i="6"/>
  <c r="AP39" i="6"/>
  <c r="AQ38" i="6"/>
  <c r="AP38" i="6" s="1"/>
  <c r="AO36" i="6"/>
  <c r="AO45" i="6" s="1"/>
  <c r="AN36" i="6"/>
  <c r="AQ35" i="6"/>
  <c r="AP35" i="6"/>
  <c r="AQ34" i="6"/>
  <c r="AP34" i="6"/>
  <c r="AQ33" i="6"/>
  <c r="AP33" i="6" s="1"/>
  <c r="AO31" i="6"/>
  <c r="AN31" i="6"/>
  <c r="AQ29" i="6"/>
  <c r="AP29" i="6"/>
  <c r="AQ27" i="6"/>
  <c r="AP27" i="6"/>
  <c r="AQ25" i="6"/>
  <c r="AP25" i="6" s="1"/>
  <c r="AO21" i="6"/>
  <c r="AN21" i="6"/>
  <c r="AQ20" i="6"/>
  <c r="AP20" i="6"/>
  <c r="AQ19" i="6"/>
  <c r="AP19" i="6"/>
  <c r="AO17" i="6"/>
  <c r="AN17" i="6"/>
  <c r="AQ16" i="6"/>
  <c r="AP16" i="6" s="1"/>
  <c r="AQ14" i="6"/>
  <c r="AP14" i="6"/>
  <c r="AQ13" i="6"/>
  <c r="AP13" i="6"/>
  <c r="AQ11" i="6"/>
  <c r="AP11" i="6" s="1"/>
  <c r="AQ9" i="6"/>
  <c r="AP9" i="6" s="1"/>
  <c r="AQ7" i="6"/>
  <c r="AP7" i="6"/>
  <c r="AQ5" i="6"/>
  <c r="AP5" i="6"/>
  <c r="AK63" i="6"/>
  <c r="AJ63" i="6"/>
  <c r="AM62" i="6"/>
  <c r="AL62" i="6"/>
  <c r="AM61" i="6"/>
  <c r="AL61" i="6" s="1"/>
  <c r="AM60" i="6"/>
  <c r="AL60" i="6"/>
  <c r="AM58" i="6"/>
  <c r="AM56" i="6"/>
  <c r="AL56" i="6" s="1"/>
  <c r="AK43" i="6"/>
  <c r="AJ43" i="6"/>
  <c r="AJ45" i="6" s="1"/>
  <c r="AM42" i="6"/>
  <c r="AL42" i="6" s="1"/>
  <c r="AM41" i="6"/>
  <c r="AL41" i="6" s="1"/>
  <c r="AM40" i="6"/>
  <c r="AL40" i="6" s="1"/>
  <c r="AM39" i="6"/>
  <c r="AL39" i="6"/>
  <c r="AM38" i="6"/>
  <c r="AL38" i="6" s="1"/>
  <c r="AK36" i="6"/>
  <c r="AK45" i="6" s="1"/>
  <c r="AJ36" i="6"/>
  <c r="AM35" i="6"/>
  <c r="AL35" i="6" s="1"/>
  <c r="AM34" i="6"/>
  <c r="AL34" i="6"/>
  <c r="AM33" i="6"/>
  <c r="AL33" i="6" s="1"/>
  <c r="AK31" i="6"/>
  <c r="AJ31" i="6"/>
  <c r="AM29" i="6"/>
  <c r="AL29" i="6" s="1"/>
  <c r="AM27" i="6"/>
  <c r="AL27" i="6"/>
  <c r="AM25" i="6"/>
  <c r="AL25" i="6" s="1"/>
  <c r="AK21" i="6"/>
  <c r="AJ21" i="6"/>
  <c r="AM20" i="6"/>
  <c r="AL20" i="6" s="1"/>
  <c r="AM19" i="6"/>
  <c r="AL19" i="6"/>
  <c r="AK17" i="6"/>
  <c r="AJ17" i="6"/>
  <c r="AM16" i="6"/>
  <c r="AL16" i="6" s="1"/>
  <c r="AM14" i="6"/>
  <c r="AL14" i="6" s="1"/>
  <c r="AM13" i="6"/>
  <c r="AL13" i="6"/>
  <c r="AM11" i="6"/>
  <c r="AL11" i="6" s="1"/>
  <c r="AM9" i="6"/>
  <c r="AL9" i="6" s="1"/>
  <c r="AM7" i="6"/>
  <c r="AL7" i="6" s="1"/>
  <c r="AM5" i="6"/>
  <c r="AL5" i="6"/>
  <c r="AG63" i="6"/>
  <c r="AF63" i="6"/>
  <c r="AI62" i="6"/>
  <c r="AH62" i="6" s="1"/>
  <c r="AI61" i="6"/>
  <c r="AH61" i="6" s="1"/>
  <c r="AI60" i="6"/>
  <c r="AH60" i="6"/>
  <c r="AI58" i="6"/>
  <c r="AI56" i="6"/>
  <c r="AH56" i="6"/>
  <c r="AG43" i="6"/>
  <c r="AG45" i="6" s="1"/>
  <c r="AF43" i="6"/>
  <c r="AI42" i="6"/>
  <c r="AH42" i="6"/>
  <c r="AI41" i="6"/>
  <c r="AH41" i="6"/>
  <c r="AI40" i="6"/>
  <c r="AH40" i="6"/>
  <c r="AI39" i="6"/>
  <c r="AH39" i="6"/>
  <c r="AI38" i="6"/>
  <c r="AH38" i="6"/>
  <c r="AG36" i="6"/>
  <c r="AF36" i="6"/>
  <c r="AF45" i="6" s="1"/>
  <c r="AI35" i="6"/>
  <c r="AH35" i="6"/>
  <c r="AI34" i="6"/>
  <c r="AH34" i="6"/>
  <c r="AI33" i="6"/>
  <c r="AH33" i="6"/>
  <c r="AG31" i="6"/>
  <c r="AF31" i="6"/>
  <c r="AI29" i="6"/>
  <c r="AH29" i="6"/>
  <c r="AI27" i="6"/>
  <c r="AH27" i="6"/>
  <c r="AI25" i="6"/>
  <c r="AH25" i="6"/>
  <c r="AG21" i="6"/>
  <c r="AF21" i="6"/>
  <c r="AI20" i="6"/>
  <c r="AH20" i="6"/>
  <c r="AI19" i="6"/>
  <c r="AH19" i="6"/>
  <c r="AG17" i="6"/>
  <c r="AF17" i="6"/>
  <c r="AI16" i="6"/>
  <c r="AH16" i="6"/>
  <c r="AI14" i="6"/>
  <c r="AH14" i="6"/>
  <c r="AI13" i="6"/>
  <c r="AH13" i="6"/>
  <c r="AI11" i="6"/>
  <c r="AH11" i="6"/>
  <c r="AI9" i="6"/>
  <c r="AH9" i="6"/>
  <c r="AI7" i="6"/>
  <c r="AH7" i="6"/>
  <c r="AI5" i="6"/>
  <c r="AH5" i="6"/>
  <c r="AC63" i="6"/>
  <c r="AB63" i="6"/>
  <c r="AE62" i="6"/>
  <c r="AD62" i="6"/>
  <c r="AE61" i="6"/>
  <c r="AD61" i="6"/>
  <c r="AE60" i="6"/>
  <c r="AD60" i="6"/>
  <c r="AE58" i="6"/>
  <c r="AE56" i="6"/>
  <c r="AD56" i="6" s="1"/>
  <c r="AC43" i="6"/>
  <c r="AB43" i="6"/>
  <c r="AB45" i="6" s="1"/>
  <c r="AE42" i="6"/>
  <c r="AD42" i="6"/>
  <c r="AE41" i="6"/>
  <c r="AD41" i="6" s="1"/>
  <c r="AE40" i="6"/>
  <c r="AD40" i="6" s="1"/>
  <c r="AE39" i="6"/>
  <c r="AD39" i="6" s="1"/>
  <c r="AE38" i="6"/>
  <c r="AD38" i="6"/>
  <c r="AC36" i="6"/>
  <c r="AC45" i="6" s="1"/>
  <c r="AB36" i="6"/>
  <c r="AE35" i="6"/>
  <c r="AD35" i="6" s="1"/>
  <c r="AE34" i="6"/>
  <c r="AD34" i="6" s="1"/>
  <c r="AE33" i="6"/>
  <c r="AD33" i="6"/>
  <c r="AC31" i="6"/>
  <c r="AB31" i="6"/>
  <c r="AE29" i="6"/>
  <c r="AD29" i="6" s="1"/>
  <c r="AE27" i="6"/>
  <c r="AD27" i="6" s="1"/>
  <c r="AE25" i="6"/>
  <c r="AD25" i="6"/>
  <c r="AC21" i="6"/>
  <c r="AB21" i="6"/>
  <c r="AE20" i="6"/>
  <c r="AD20" i="6" s="1"/>
  <c r="AE19" i="6"/>
  <c r="AD19" i="6" s="1"/>
  <c r="AC17" i="6"/>
  <c r="AB17" i="6"/>
  <c r="AE16" i="6"/>
  <c r="AD16" i="6" s="1"/>
  <c r="AE14" i="6"/>
  <c r="AD14" i="6" s="1"/>
  <c r="AE13" i="6"/>
  <c r="AD13" i="6" s="1"/>
  <c r="AE11" i="6"/>
  <c r="AD11" i="6"/>
  <c r="AE9" i="6"/>
  <c r="AD9" i="6" s="1"/>
  <c r="AE7" i="6"/>
  <c r="AD7" i="6" s="1"/>
  <c r="AE5" i="6"/>
  <c r="AD5" i="6" s="1"/>
  <c r="Y63" i="6"/>
  <c r="X63" i="6"/>
  <c r="AA62" i="6"/>
  <c r="Z62" i="6" s="1"/>
  <c r="AA61" i="6"/>
  <c r="Z61" i="6" s="1"/>
  <c r="AA60" i="6"/>
  <c r="Z60" i="6" s="1"/>
  <c r="AA58" i="6"/>
  <c r="AA56" i="6"/>
  <c r="Z56" i="6"/>
  <c r="Y43" i="6"/>
  <c r="Y45" i="6" s="1"/>
  <c r="X43" i="6"/>
  <c r="X45" i="6" s="1"/>
  <c r="AA42" i="6"/>
  <c r="Z42" i="6"/>
  <c r="AA41" i="6"/>
  <c r="Z41" i="6"/>
  <c r="AA40" i="6"/>
  <c r="Z40" i="6"/>
  <c r="AA39" i="6"/>
  <c r="Z39" i="6"/>
  <c r="AA38" i="6"/>
  <c r="Z38" i="6"/>
  <c r="Y36" i="6"/>
  <c r="X36" i="6"/>
  <c r="AA35" i="6"/>
  <c r="Z35" i="6"/>
  <c r="AA34" i="6"/>
  <c r="Z34" i="6"/>
  <c r="AA33" i="6"/>
  <c r="Z33" i="6"/>
  <c r="Y31" i="6"/>
  <c r="X31" i="6"/>
  <c r="AA29" i="6"/>
  <c r="Z29" i="6"/>
  <c r="AA27" i="6"/>
  <c r="Z27" i="6"/>
  <c r="AA25" i="6"/>
  <c r="Z25" i="6"/>
  <c r="Y21" i="6"/>
  <c r="X21" i="6"/>
  <c r="AA20" i="6"/>
  <c r="Z20" i="6"/>
  <c r="AA19" i="6"/>
  <c r="Z19" i="6"/>
  <c r="Y17" i="6"/>
  <c r="X17" i="6"/>
  <c r="AA16" i="6"/>
  <c r="Z16" i="6"/>
  <c r="AA14" i="6"/>
  <c r="Z14" i="6"/>
  <c r="AA13" i="6"/>
  <c r="Z13" i="6"/>
  <c r="AA11" i="6"/>
  <c r="Z11" i="6"/>
  <c r="AA9" i="6"/>
  <c r="Z9" i="6"/>
  <c r="AA7" i="6"/>
  <c r="Z7" i="6"/>
  <c r="AA5" i="6"/>
  <c r="Z5" i="6"/>
  <c r="U63" i="6"/>
  <c r="T63" i="6"/>
  <c r="W62" i="6"/>
  <c r="V62" i="6"/>
  <c r="W61" i="6"/>
  <c r="V61" i="6"/>
  <c r="W60" i="6"/>
  <c r="V60" i="6"/>
  <c r="W58" i="6"/>
  <c r="W56" i="6"/>
  <c r="V56" i="6"/>
  <c r="U45" i="6"/>
  <c r="U43" i="6"/>
  <c r="T43" i="6"/>
  <c r="T45" i="6" s="1"/>
  <c r="W42" i="6"/>
  <c r="V42" i="6" s="1"/>
  <c r="W41" i="6"/>
  <c r="V41" i="6"/>
  <c r="W40" i="6"/>
  <c r="V40" i="6" s="1"/>
  <c r="W39" i="6"/>
  <c r="V39" i="6" s="1"/>
  <c r="W38" i="6"/>
  <c r="V38" i="6" s="1"/>
  <c r="U36" i="6"/>
  <c r="T36" i="6"/>
  <c r="W35" i="6"/>
  <c r="V35" i="6" s="1"/>
  <c r="W34" i="6"/>
  <c r="V34" i="6" s="1"/>
  <c r="W33" i="6"/>
  <c r="V33" i="6" s="1"/>
  <c r="U31" i="6"/>
  <c r="T31" i="6"/>
  <c r="W29" i="6"/>
  <c r="V29" i="6" s="1"/>
  <c r="W27" i="6"/>
  <c r="V27" i="6" s="1"/>
  <c r="W25" i="6"/>
  <c r="V25" i="6" s="1"/>
  <c r="U21" i="6"/>
  <c r="T21" i="6"/>
  <c r="W20" i="6"/>
  <c r="V20" i="6" s="1"/>
  <c r="W19" i="6"/>
  <c r="V19" i="6" s="1"/>
  <c r="U17" i="6"/>
  <c r="T17" i="6"/>
  <c r="W16" i="6"/>
  <c r="V16" i="6"/>
  <c r="W14" i="6"/>
  <c r="V14" i="6" s="1"/>
  <c r="W13" i="6"/>
  <c r="V13" i="6" s="1"/>
  <c r="W11" i="6"/>
  <c r="V11" i="6" s="1"/>
  <c r="W9" i="6"/>
  <c r="V9" i="6"/>
  <c r="W7" i="6"/>
  <c r="V7" i="6" s="1"/>
  <c r="W5" i="6"/>
  <c r="V5" i="6" s="1"/>
  <c r="Q63" i="6"/>
  <c r="P63" i="6"/>
  <c r="S62" i="6"/>
  <c r="R62" i="6" s="1"/>
  <c r="S61" i="6"/>
  <c r="R61" i="6"/>
  <c r="S60" i="6"/>
  <c r="R60" i="6"/>
  <c r="S58" i="6"/>
  <c r="S56" i="6"/>
  <c r="R56" i="6"/>
  <c r="P45" i="6"/>
  <c r="Q43" i="6"/>
  <c r="Q45" i="6" s="1"/>
  <c r="P43" i="6"/>
  <c r="S42" i="6"/>
  <c r="R42" i="6" s="1"/>
  <c r="S41" i="6"/>
  <c r="R41" i="6"/>
  <c r="S40" i="6"/>
  <c r="R40" i="6"/>
  <c r="S39" i="6"/>
  <c r="R39" i="6" s="1"/>
  <c r="S38" i="6"/>
  <c r="R38" i="6" s="1"/>
  <c r="Q36" i="6"/>
  <c r="P36" i="6"/>
  <c r="S35" i="6"/>
  <c r="R35" i="6"/>
  <c r="S34" i="6"/>
  <c r="R34" i="6" s="1"/>
  <c r="S33" i="6"/>
  <c r="R33" i="6" s="1"/>
  <c r="Q31" i="6"/>
  <c r="P31" i="6"/>
  <c r="S29" i="6"/>
  <c r="R29" i="6"/>
  <c r="S27" i="6"/>
  <c r="R27" i="6" s="1"/>
  <c r="S25" i="6"/>
  <c r="R25" i="6" s="1"/>
  <c r="Q21" i="6"/>
  <c r="P21" i="6"/>
  <c r="S20" i="6"/>
  <c r="R20" i="6"/>
  <c r="S19" i="6"/>
  <c r="R19" i="6" s="1"/>
  <c r="Q17" i="6"/>
  <c r="P17" i="6"/>
  <c r="S16" i="6"/>
  <c r="R16" i="6"/>
  <c r="S14" i="6"/>
  <c r="R14" i="6"/>
  <c r="S13" i="6"/>
  <c r="R13" i="6" s="1"/>
  <c r="S11" i="6"/>
  <c r="R11" i="6" s="1"/>
  <c r="S9" i="6"/>
  <c r="R9" i="6"/>
  <c r="S7" i="6"/>
  <c r="R7" i="6"/>
  <c r="S5" i="6"/>
  <c r="R5" i="6" s="1"/>
  <c r="M63" i="6"/>
  <c r="L63" i="6"/>
  <c r="O62" i="6"/>
  <c r="N62" i="6"/>
  <c r="O61" i="6"/>
  <c r="N61" i="6"/>
  <c r="O60" i="6"/>
  <c r="N60" i="6" s="1"/>
  <c r="O58" i="6"/>
  <c r="O56" i="6"/>
  <c r="N56" i="6" s="1"/>
  <c r="M43" i="6"/>
  <c r="M45" i="6" s="1"/>
  <c r="L43" i="6"/>
  <c r="L45" i="6" s="1"/>
  <c r="O42" i="6"/>
  <c r="N42" i="6"/>
  <c r="O41" i="6"/>
  <c r="N41" i="6"/>
  <c r="O40" i="6"/>
  <c r="N40" i="6" s="1"/>
  <c r="O39" i="6"/>
  <c r="N39" i="6"/>
  <c r="O38" i="6"/>
  <c r="N38" i="6"/>
  <c r="M36" i="6"/>
  <c r="L36" i="6"/>
  <c r="O35" i="6"/>
  <c r="N35" i="6" s="1"/>
  <c r="O34" i="6"/>
  <c r="N34" i="6"/>
  <c r="O33" i="6"/>
  <c r="N33" i="6"/>
  <c r="M31" i="6"/>
  <c r="L31" i="6"/>
  <c r="O29" i="6"/>
  <c r="N29" i="6" s="1"/>
  <c r="O27" i="6"/>
  <c r="N27" i="6"/>
  <c r="O25" i="6"/>
  <c r="N25" i="6"/>
  <c r="M21" i="6"/>
  <c r="L21" i="6"/>
  <c r="O20" i="6"/>
  <c r="N20" i="6" s="1"/>
  <c r="O19" i="6"/>
  <c r="N19" i="6"/>
  <c r="M17" i="6"/>
  <c r="L17" i="6"/>
  <c r="O16" i="6"/>
  <c r="N16" i="6"/>
  <c r="O14" i="6"/>
  <c r="N14" i="6" s="1"/>
  <c r="O13" i="6"/>
  <c r="N13" i="6"/>
  <c r="O11" i="6"/>
  <c r="N11" i="6"/>
  <c r="O9" i="6"/>
  <c r="N9" i="6"/>
  <c r="O7" i="6"/>
  <c r="N7" i="6" s="1"/>
  <c r="O5" i="6"/>
  <c r="N5" i="6"/>
  <c r="I63" i="6"/>
  <c r="H63" i="6"/>
  <c r="K62" i="6"/>
  <c r="J62" i="6" s="1"/>
  <c r="K61" i="6"/>
  <c r="J61" i="6" s="1"/>
  <c r="K60" i="6"/>
  <c r="J60" i="6" s="1"/>
  <c r="K58" i="6"/>
  <c r="K56" i="6"/>
  <c r="J56" i="6" s="1"/>
  <c r="I43" i="6"/>
  <c r="H43" i="6"/>
  <c r="K42" i="6"/>
  <c r="J42" i="6" s="1"/>
  <c r="K41" i="6"/>
  <c r="J41" i="6" s="1"/>
  <c r="K40" i="6"/>
  <c r="J40" i="6" s="1"/>
  <c r="K39" i="6"/>
  <c r="J39" i="6" s="1"/>
  <c r="K38" i="6"/>
  <c r="J38" i="6" s="1"/>
  <c r="I36" i="6"/>
  <c r="H36" i="6"/>
  <c r="K35" i="6"/>
  <c r="J35" i="6" s="1"/>
  <c r="K34" i="6"/>
  <c r="J34" i="6" s="1"/>
  <c r="K33" i="6"/>
  <c r="J33" i="6" s="1"/>
  <c r="I31" i="6"/>
  <c r="H31" i="6"/>
  <c r="K29" i="6"/>
  <c r="J29" i="6" s="1"/>
  <c r="K27" i="6"/>
  <c r="J27" i="6" s="1"/>
  <c r="K25" i="6"/>
  <c r="J25" i="6" s="1"/>
  <c r="I21" i="6"/>
  <c r="H21" i="6"/>
  <c r="K20" i="6"/>
  <c r="J20" i="6" s="1"/>
  <c r="K19" i="6"/>
  <c r="J19" i="6" s="1"/>
  <c r="I17" i="6"/>
  <c r="H17" i="6"/>
  <c r="K16" i="6"/>
  <c r="J16" i="6" s="1"/>
  <c r="K14" i="6"/>
  <c r="J14" i="6" s="1"/>
  <c r="K13" i="6"/>
  <c r="J13" i="6" s="1"/>
  <c r="K11" i="6"/>
  <c r="J11" i="6" s="1"/>
  <c r="K9" i="6"/>
  <c r="J9" i="6" s="1"/>
  <c r="K7" i="6"/>
  <c r="J7" i="6" s="1"/>
  <c r="K5" i="6"/>
  <c r="J5" i="6" s="1"/>
  <c r="H45" i="6" l="1"/>
  <c r="I45" i="6"/>
  <c r="I166" i="92"/>
  <c r="I171" i="92" s="1"/>
  <c r="F45" i="61" s="1"/>
  <c r="I157" i="92"/>
  <c r="I159" i="92"/>
  <c r="I117" i="92"/>
  <c r="I113" i="92"/>
  <c r="I161" i="92"/>
  <c r="I110" i="92"/>
  <c r="I106" i="92"/>
  <c r="I108" i="92" s="1"/>
  <c r="F33" i="61" s="1"/>
  <c r="I102" i="92"/>
  <c r="F29" i="61" s="1"/>
  <c r="I104" i="92"/>
  <c r="F31" i="61" s="1"/>
  <c r="I59" i="92"/>
  <c r="I65" i="92"/>
  <c r="I64" i="92"/>
  <c r="I61" i="92"/>
  <c r="I74" i="92"/>
  <c r="I76" i="92" s="1"/>
  <c r="F17" i="61" s="1"/>
  <c r="I69" i="92"/>
  <c r="I72" i="92" s="1"/>
  <c r="F15" i="61" s="1"/>
  <c r="I82" i="92"/>
  <c r="I79" i="92"/>
  <c r="I80" i="92" s="1"/>
  <c r="F19" i="61" s="1"/>
  <c r="I57" i="92"/>
  <c r="I63" i="92"/>
  <c r="I84" i="92"/>
  <c r="I13" i="92"/>
  <c r="I52" i="92"/>
  <c r="I54" i="92" s="1"/>
  <c r="F11" i="61" s="1"/>
  <c r="I24" i="92"/>
  <c r="I33" i="92"/>
  <c r="I34" i="92"/>
  <c r="I14" i="92"/>
  <c r="I35" i="92"/>
  <c r="I21" i="92"/>
  <c r="I50" i="92"/>
  <c r="F9" i="61" s="1"/>
  <c r="AC9" i="61" s="1"/>
  <c r="I114" i="92"/>
  <c r="I115" i="92"/>
  <c r="I116" i="92"/>
  <c r="AC5" i="92"/>
  <c r="AB5" i="92"/>
  <c r="AA5" i="92"/>
  <c r="Z5" i="92"/>
  <c r="Y5" i="92"/>
  <c r="X5" i="92"/>
  <c r="W5" i="92"/>
  <c r="V5" i="92"/>
  <c r="U5" i="92"/>
  <c r="T5" i="92"/>
  <c r="S5" i="92"/>
  <c r="R5" i="92"/>
  <c r="Q5" i="92"/>
  <c r="P5" i="92"/>
  <c r="O5" i="92"/>
  <c r="N5" i="92"/>
  <c r="M5" i="92"/>
  <c r="L5" i="92"/>
  <c r="K5" i="92"/>
  <c r="J5" i="92"/>
  <c r="I5" i="92"/>
  <c r="H5" i="92"/>
  <c r="I164" i="92" l="1"/>
  <c r="F43" i="61" s="1"/>
  <c r="I48" i="92"/>
  <c r="F7" i="61" s="1"/>
  <c r="I85" i="92"/>
  <c r="F21" i="61" s="1"/>
  <c r="I67" i="92"/>
  <c r="F13" i="61" s="1"/>
  <c r="H31" i="92"/>
  <c r="X31" i="92"/>
  <c r="J31" i="92"/>
  <c r="Z31" i="92"/>
  <c r="O31" i="92"/>
  <c r="I31" i="92"/>
  <c r="AA31" i="92"/>
  <c r="V31" i="92"/>
  <c r="P31" i="92"/>
  <c r="Y31" i="92"/>
  <c r="K31" i="92"/>
  <c r="L31" i="92"/>
  <c r="T31" i="92"/>
  <c r="N31" i="92"/>
  <c r="W31" i="92"/>
  <c r="Q31" i="92"/>
  <c r="R31" i="92"/>
  <c r="S31" i="92"/>
  <c r="AB31" i="92"/>
  <c r="M31" i="92"/>
  <c r="U31" i="92"/>
  <c r="AC31" i="92"/>
  <c r="BJ33" i="6"/>
  <c r="BK33" i="6" s="1"/>
  <c r="BJ32" i="6"/>
  <c r="BK32" i="6" s="1"/>
  <c r="BJ31" i="6"/>
  <c r="BK31" i="6" s="1"/>
  <c r="BK34" i="6" l="1"/>
  <c r="E63" i="6"/>
  <c r="D63" i="6"/>
  <c r="BB58" i="6" l="1"/>
  <c r="AZ58" i="6"/>
  <c r="BB56" i="6"/>
  <c r="AZ56" i="6"/>
  <c r="BM43" i="6"/>
  <c r="BB27" i="6"/>
  <c r="AZ27" i="6"/>
  <c r="BB25" i="6"/>
  <c r="AZ25" i="6"/>
  <c r="BB11" i="6"/>
  <c r="AZ11" i="6"/>
  <c r="BB9" i="6"/>
  <c r="AZ9" i="6"/>
  <c r="BB7" i="6"/>
  <c r="AZ7" i="6"/>
  <c r="BB5" i="6"/>
  <c r="AZ5" i="6"/>
  <c r="AY58" i="6" l="1"/>
  <c r="AX58" i="6"/>
  <c r="AU58" i="6"/>
  <c r="AT58" i="6"/>
  <c r="D15" i="99" l="1"/>
  <c r="C15" i="99"/>
  <c r="D14" i="99"/>
  <c r="C14" i="99"/>
  <c r="D13" i="99"/>
  <c r="C13" i="99"/>
  <c r="D12" i="99"/>
  <c r="C12" i="99"/>
  <c r="D11" i="99"/>
  <c r="C11" i="99"/>
  <c r="D10" i="99"/>
  <c r="C10" i="99"/>
  <c r="D9" i="99"/>
  <c r="C9" i="99"/>
  <c r="D8" i="99"/>
  <c r="C8" i="99"/>
  <c r="D7" i="99"/>
  <c r="C7" i="99"/>
  <c r="D6" i="99"/>
  <c r="C6" i="99"/>
  <c r="D5" i="99"/>
  <c r="C5" i="99"/>
  <c r="D4" i="99"/>
  <c r="C4" i="99"/>
  <c r="D15" i="98"/>
  <c r="C15" i="98"/>
  <c r="D14" i="98"/>
  <c r="C14" i="98"/>
  <c r="D13" i="98"/>
  <c r="C13" i="98"/>
  <c r="D12" i="98"/>
  <c r="C12" i="98"/>
  <c r="D11" i="98"/>
  <c r="C11" i="98"/>
  <c r="D10" i="98"/>
  <c r="C10" i="98"/>
  <c r="D9" i="98"/>
  <c r="C9" i="98"/>
  <c r="D8" i="98"/>
  <c r="C8" i="98"/>
  <c r="D7" i="98"/>
  <c r="C7" i="98"/>
  <c r="D6" i="98"/>
  <c r="C6" i="98"/>
  <c r="D5" i="98"/>
  <c r="C5" i="98"/>
  <c r="D4" i="98"/>
  <c r="C4" i="98"/>
  <c r="D15" i="97"/>
  <c r="C15" i="97"/>
  <c r="D14" i="97"/>
  <c r="C14" i="97"/>
  <c r="D13" i="97"/>
  <c r="C13" i="97"/>
  <c r="D12" i="97"/>
  <c r="C12" i="97"/>
  <c r="D11" i="97"/>
  <c r="C11" i="97"/>
  <c r="D10" i="97"/>
  <c r="C10" i="97"/>
  <c r="D9" i="97"/>
  <c r="C9" i="97"/>
  <c r="D8" i="97"/>
  <c r="C8" i="97"/>
  <c r="D7" i="97"/>
  <c r="C7" i="97"/>
  <c r="D6" i="97"/>
  <c r="C6" i="97"/>
  <c r="D5" i="97"/>
  <c r="C5" i="97"/>
  <c r="D4" i="97"/>
  <c r="C4" i="97"/>
  <c r="D15" i="96"/>
  <c r="C15" i="96"/>
  <c r="D14" i="96"/>
  <c r="C14" i="96"/>
  <c r="D13" i="96"/>
  <c r="C13" i="96"/>
  <c r="D12" i="96"/>
  <c r="C12" i="96"/>
  <c r="D11" i="96"/>
  <c r="C11" i="96"/>
  <c r="D10" i="96"/>
  <c r="C10" i="96"/>
  <c r="D9" i="96"/>
  <c r="C9" i="96"/>
  <c r="D8" i="96"/>
  <c r="C8" i="96"/>
  <c r="D7" i="96"/>
  <c r="C7" i="96"/>
  <c r="D6" i="96"/>
  <c r="C6" i="96"/>
  <c r="D5" i="96"/>
  <c r="C5" i="96"/>
  <c r="D4" i="96"/>
  <c r="C4" i="96"/>
  <c r="D15" i="95"/>
  <c r="C15" i="95"/>
  <c r="D14" i="95"/>
  <c r="C14" i="95"/>
  <c r="D13" i="95"/>
  <c r="C13" i="95"/>
  <c r="D12" i="95"/>
  <c r="C12" i="95"/>
  <c r="D11" i="95"/>
  <c r="C11" i="95"/>
  <c r="D10" i="95"/>
  <c r="C10" i="95"/>
  <c r="D9" i="95"/>
  <c r="C9" i="95"/>
  <c r="D8" i="95"/>
  <c r="C8" i="95"/>
  <c r="D7" i="95"/>
  <c r="C7" i="95"/>
  <c r="D6" i="95"/>
  <c r="C6" i="95"/>
  <c r="D5" i="95"/>
  <c r="C5" i="95"/>
  <c r="D4" i="95"/>
  <c r="C4" i="95"/>
  <c r="D15" i="94"/>
  <c r="D14" i="94"/>
  <c r="C14" i="94"/>
  <c r="D13" i="94"/>
  <c r="C13" i="94"/>
  <c r="D12" i="94"/>
  <c r="C12" i="94"/>
  <c r="D11" i="94"/>
  <c r="C11" i="94"/>
  <c r="D10" i="94"/>
  <c r="C10" i="94"/>
  <c r="D9" i="94"/>
  <c r="C9" i="94"/>
  <c r="D8" i="94"/>
  <c r="C8" i="94"/>
  <c r="D7" i="94"/>
  <c r="C7" i="94"/>
  <c r="C15" i="94"/>
  <c r="D6" i="94"/>
  <c r="C6" i="94"/>
  <c r="D5" i="94" l="1"/>
  <c r="C5" i="94"/>
  <c r="D4" i="94"/>
  <c r="C4" i="94"/>
  <c r="C7" i="93" l="1"/>
  <c r="D4" i="93"/>
  <c r="D5" i="93"/>
  <c r="D6" i="93"/>
  <c r="D7" i="93"/>
  <c r="D8" i="93"/>
  <c r="D9" i="93"/>
  <c r="D10" i="93"/>
  <c r="D11" i="93"/>
  <c r="D12" i="93"/>
  <c r="D13" i="93"/>
  <c r="D14" i="93"/>
  <c r="D15" i="93"/>
  <c r="C15" i="93"/>
  <c r="C14" i="93"/>
  <c r="C13" i="93"/>
  <c r="C12" i="93"/>
  <c r="C11" i="93"/>
  <c r="C10" i="93"/>
  <c r="C9" i="93"/>
  <c r="C8" i="93"/>
  <c r="C6" i="93"/>
  <c r="C5" i="93"/>
  <c r="C4" i="93"/>
  <c r="C43" i="99" l="1"/>
  <c r="C42" i="99"/>
  <c r="C41" i="99"/>
  <c r="C40" i="99"/>
  <c r="C39" i="99"/>
  <c r="C38" i="99"/>
  <c r="C37" i="99"/>
  <c r="C36" i="99"/>
  <c r="C35" i="99"/>
  <c r="C34" i="99"/>
  <c r="C33" i="99"/>
  <c r="C32" i="99"/>
  <c r="C2" i="99"/>
  <c r="C30" i="99" s="1"/>
  <c r="C43" i="98"/>
  <c r="C42" i="98"/>
  <c r="C41" i="98"/>
  <c r="C40" i="98"/>
  <c r="C39" i="98"/>
  <c r="C38" i="98"/>
  <c r="C37" i="98"/>
  <c r="C36" i="98"/>
  <c r="C35" i="98"/>
  <c r="C34" i="98"/>
  <c r="C33" i="98"/>
  <c r="C32" i="98"/>
  <c r="C2" i="98"/>
  <c r="C30" i="98" s="1"/>
  <c r="C43" i="97"/>
  <c r="C42" i="97"/>
  <c r="C41" i="97"/>
  <c r="C40" i="97"/>
  <c r="C39" i="97"/>
  <c r="C38" i="97"/>
  <c r="C37" i="97"/>
  <c r="C36" i="97"/>
  <c r="C35" i="97"/>
  <c r="C34" i="97"/>
  <c r="C33" i="97"/>
  <c r="C32" i="97"/>
  <c r="C2" i="97"/>
  <c r="C30" i="97" s="1"/>
  <c r="C38" i="96"/>
  <c r="C43" i="96"/>
  <c r="C42" i="96"/>
  <c r="C41" i="96"/>
  <c r="C40" i="96"/>
  <c r="C39" i="96"/>
  <c r="C37" i="96"/>
  <c r="C36" i="96"/>
  <c r="C35" i="96"/>
  <c r="C34" i="96"/>
  <c r="C33" i="96"/>
  <c r="C32" i="96"/>
  <c r="C2" i="96"/>
  <c r="C30" i="96" s="1"/>
  <c r="C43" i="95"/>
  <c r="C42" i="95"/>
  <c r="C41" i="95"/>
  <c r="C40" i="95"/>
  <c r="C39" i="95"/>
  <c r="C38" i="95"/>
  <c r="C37" i="95"/>
  <c r="C36" i="95"/>
  <c r="C35" i="95"/>
  <c r="C34" i="95"/>
  <c r="C33" i="95"/>
  <c r="C32" i="95"/>
  <c r="C2" i="95"/>
  <c r="C30" i="95" s="1"/>
  <c r="E43" i="94"/>
  <c r="C43" i="94"/>
  <c r="C42" i="94"/>
  <c r="C41" i="94"/>
  <c r="C40" i="94"/>
  <c r="C39" i="94"/>
  <c r="C38" i="94"/>
  <c r="C37" i="94"/>
  <c r="C36" i="94"/>
  <c r="C35" i="94"/>
  <c r="C34" i="94"/>
  <c r="C33" i="94"/>
  <c r="C32" i="94"/>
  <c r="C2" i="94"/>
  <c r="C30" i="94" s="1"/>
  <c r="E43" i="93"/>
  <c r="C41" i="93"/>
  <c r="C37" i="93"/>
  <c r="C33" i="93"/>
  <c r="C43" i="93"/>
  <c r="C42" i="93"/>
  <c r="C40" i="93"/>
  <c r="C39" i="93"/>
  <c r="C38" i="93"/>
  <c r="C36" i="93"/>
  <c r="C35" i="93"/>
  <c r="C34" i="93"/>
  <c r="C32" i="93"/>
  <c r="C2" i="93"/>
  <c r="C30" i="93" s="1"/>
  <c r="Z62" i="61"/>
  <c r="F15" i="93" s="1"/>
  <c r="Z60" i="61"/>
  <c r="F15" i="94" s="1"/>
  <c r="Z57" i="61"/>
  <c r="F15" i="95" s="1"/>
  <c r="E43" i="95" s="1"/>
  <c r="Z53" i="61"/>
  <c r="F15" i="97" s="1"/>
  <c r="E43" i="97" s="1"/>
  <c r="Z51" i="61"/>
  <c r="F15" i="98" s="1"/>
  <c r="E43" i="98" s="1"/>
  <c r="Z49" i="61"/>
  <c r="F15" i="99" s="1"/>
  <c r="E43" i="99" s="1"/>
  <c r="Y62" i="61"/>
  <c r="E15" i="93" s="1"/>
  <c r="Y60" i="61"/>
  <c r="E15" i="94" s="1"/>
  <c r="Y57" i="61"/>
  <c r="E15" i="95" s="1"/>
  <c r="Y53" i="61"/>
  <c r="E15" i="97" s="1"/>
  <c r="Y51" i="61"/>
  <c r="E15" i="98" s="1"/>
  <c r="Y49" i="61"/>
  <c r="E15" i="99" s="1"/>
  <c r="X62" i="61"/>
  <c r="F14" i="93" s="1"/>
  <c r="E42" i="93" s="1"/>
  <c r="X60" i="61"/>
  <c r="F14" i="94" s="1"/>
  <c r="E42" i="94" s="1"/>
  <c r="X57" i="61"/>
  <c r="F14" i="95" s="1"/>
  <c r="E42" i="95" s="1"/>
  <c r="X53" i="61"/>
  <c r="F14" i="97" s="1"/>
  <c r="E42" i="97" s="1"/>
  <c r="X51" i="61"/>
  <c r="F14" i="98" s="1"/>
  <c r="E42" i="98" s="1"/>
  <c r="X49" i="61"/>
  <c r="F14" i="99" s="1"/>
  <c r="E42" i="99" s="1"/>
  <c r="W62" i="61"/>
  <c r="E14" i="93" s="1"/>
  <c r="W60" i="61"/>
  <c r="E14" i="94" s="1"/>
  <c r="W57" i="61"/>
  <c r="E14" i="95" s="1"/>
  <c r="W53" i="61"/>
  <c r="E14" i="97" s="1"/>
  <c r="W51" i="61"/>
  <c r="E14" i="98" s="1"/>
  <c r="W49" i="61"/>
  <c r="E14" i="99" s="1"/>
  <c r="V53" i="61"/>
  <c r="F13" i="97" s="1"/>
  <c r="E41" i="97" s="1"/>
  <c r="V51" i="61"/>
  <c r="F13" i="98" s="1"/>
  <c r="E41" i="98" s="1"/>
  <c r="V49" i="61"/>
  <c r="F13" i="99" s="1"/>
  <c r="E41" i="99" s="1"/>
  <c r="U53" i="61"/>
  <c r="E13" i="97" s="1"/>
  <c r="U51" i="61"/>
  <c r="E13" i="98" s="1"/>
  <c r="U49" i="61"/>
  <c r="E13" i="99" s="1"/>
  <c r="T53" i="61"/>
  <c r="F12" i="97" s="1"/>
  <c r="E40" i="97" s="1"/>
  <c r="T51" i="61"/>
  <c r="F12" i="98" s="1"/>
  <c r="E40" i="98" s="1"/>
  <c r="T49" i="61"/>
  <c r="F12" i="99" s="1"/>
  <c r="E40" i="99" s="1"/>
  <c r="S53" i="61"/>
  <c r="E12" i="97" s="1"/>
  <c r="S51" i="61"/>
  <c r="E12" i="98" s="1"/>
  <c r="S49" i="61"/>
  <c r="E12" i="99" s="1"/>
  <c r="R53" i="61"/>
  <c r="F11" i="97" s="1"/>
  <c r="E39" i="97" s="1"/>
  <c r="R51" i="61"/>
  <c r="F11" i="98" s="1"/>
  <c r="E39" i="98" s="1"/>
  <c r="R49" i="61"/>
  <c r="F11" i="99" s="1"/>
  <c r="E39" i="99" s="1"/>
  <c r="Q53" i="61"/>
  <c r="E11" i="97" s="1"/>
  <c r="Q51" i="61"/>
  <c r="E11" i="98" s="1"/>
  <c r="Q49" i="61"/>
  <c r="E11" i="99" s="1"/>
  <c r="P53" i="61"/>
  <c r="F10" i="97" s="1"/>
  <c r="E38" i="97" s="1"/>
  <c r="P51" i="61"/>
  <c r="F10" i="98" s="1"/>
  <c r="E38" i="98" s="1"/>
  <c r="P49" i="61"/>
  <c r="F10" i="99" s="1"/>
  <c r="E38" i="99" s="1"/>
  <c r="O53" i="61"/>
  <c r="E10" i="97" s="1"/>
  <c r="O51" i="61"/>
  <c r="E10" i="98" s="1"/>
  <c r="O49" i="61"/>
  <c r="E10" i="99" s="1"/>
  <c r="N53" i="61"/>
  <c r="F9" i="97" s="1"/>
  <c r="E37" i="97" s="1"/>
  <c r="N51" i="61"/>
  <c r="F9" i="98" s="1"/>
  <c r="E37" i="98" s="1"/>
  <c r="N49" i="61"/>
  <c r="F9" i="99" s="1"/>
  <c r="E37" i="99" s="1"/>
  <c r="M53" i="61"/>
  <c r="E9" i="97" s="1"/>
  <c r="M51" i="61"/>
  <c r="E9" i="98" s="1"/>
  <c r="M49" i="61"/>
  <c r="E9" i="99" s="1"/>
  <c r="L53" i="61"/>
  <c r="F8" i="97" s="1"/>
  <c r="E36" i="97" s="1"/>
  <c r="L51" i="61"/>
  <c r="F8" i="98" s="1"/>
  <c r="E36" i="98" s="1"/>
  <c r="L49" i="61"/>
  <c r="F8" i="99" s="1"/>
  <c r="E36" i="99" s="1"/>
  <c r="K53" i="61"/>
  <c r="E8" i="97" s="1"/>
  <c r="K51" i="61"/>
  <c r="E8" i="98" s="1"/>
  <c r="K49" i="61"/>
  <c r="E8" i="99" s="1"/>
  <c r="J53" i="61"/>
  <c r="F7" i="97" s="1"/>
  <c r="E35" i="97" s="1"/>
  <c r="J51" i="61"/>
  <c r="F7" i="98" s="1"/>
  <c r="E35" i="98" s="1"/>
  <c r="J49" i="61"/>
  <c r="F7" i="99" s="1"/>
  <c r="E35" i="99" s="1"/>
  <c r="I53" i="61"/>
  <c r="E7" i="97" s="1"/>
  <c r="I51" i="61"/>
  <c r="E7" i="98" s="1"/>
  <c r="I49" i="61"/>
  <c r="E7" i="99" s="1"/>
  <c r="H53" i="61"/>
  <c r="F6" i="97" s="1"/>
  <c r="E34" i="97" s="1"/>
  <c r="H51" i="61"/>
  <c r="F6" i="98" s="1"/>
  <c r="E34" i="98" s="1"/>
  <c r="H49" i="61"/>
  <c r="F6" i="99" s="1"/>
  <c r="E34" i="99" s="1"/>
  <c r="G53" i="61"/>
  <c r="G51" i="61"/>
  <c r="E6" i="98" s="1"/>
  <c r="G49" i="61"/>
  <c r="E6" i="99" s="1"/>
  <c r="F60" i="61"/>
  <c r="F5" i="94" s="1"/>
  <c r="E33" i="94" s="1"/>
  <c r="F57" i="61"/>
  <c r="F5" i="95" s="1"/>
  <c r="E33" i="95" s="1"/>
  <c r="F53" i="61"/>
  <c r="F5" i="97" s="1"/>
  <c r="E33" i="97" s="1"/>
  <c r="F51" i="61"/>
  <c r="F5" i="98" s="1"/>
  <c r="E33" i="98" s="1"/>
  <c r="E60" i="61"/>
  <c r="E5" i="94" s="1"/>
  <c r="E57" i="61"/>
  <c r="E5" i="95" s="1"/>
  <c r="E53" i="61"/>
  <c r="E5" i="97" s="1"/>
  <c r="E51" i="61"/>
  <c r="E5" i="98" s="1"/>
  <c r="F49" i="61"/>
  <c r="F5" i="99" s="1"/>
  <c r="E33" i="99" s="1"/>
  <c r="E49" i="61"/>
  <c r="E5" i="99" s="1"/>
  <c r="D53" i="61"/>
  <c r="F4" i="97" s="1"/>
  <c r="E32" i="97" s="1"/>
  <c r="C53" i="61"/>
  <c r="E4" i="97" s="1"/>
  <c r="D51" i="61"/>
  <c r="F4" i="98" s="1"/>
  <c r="E32" i="98" s="1"/>
  <c r="C51" i="61"/>
  <c r="E4" i="98" s="1"/>
  <c r="D49" i="61"/>
  <c r="F4" i="99" s="1"/>
  <c r="E32" i="99" s="1"/>
  <c r="C49" i="61"/>
  <c r="E4" i="99" s="1"/>
  <c r="X58" i="61"/>
  <c r="L58" i="61"/>
  <c r="V58" i="61"/>
  <c r="R58" i="61"/>
  <c r="P58" i="61"/>
  <c r="Z58" i="61"/>
  <c r="M58" i="61"/>
  <c r="T58" i="61"/>
  <c r="N58" i="61"/>
  <c r="AF53" i="61" l="1"/>
  <c r="AG53" i="61"/>
  <c r="AG49" i="61"/>
  <c r="AG51" i="61"/>
  <c r="AA53" i="61"/>
  <c r="E6" i="97"/>
  <c r="AF51" i="61"/>
  <c r="AG58" i="61"/>
  <c r="AF49" i="61"/>
  <c r="AB53" i="61"/>
  <c r="AE53" i="61"/>
  <c r="AE49" i="61"/>
  <c r="AD53" i="61"/>
  <c r="AD49" i="61"/>
  <c r="AD51" i="61"/>
  <c r="AE51" i="61"/>
  <c r="AB51" i="61"/>
  <c r="AA51" i="61"/>
  <c r="AB49" i="61"/>
  <c r="AA49" i="61"/>
  <c r="AH53" i="61" l="1"/>
  <c r="AI49" i="61"/>
  <c r="AI51" i="61"/>
  <c r="AI53" i="61"/>
  <c r="AH51" i="61"/>
  <c r="AH49" i="61"/>
  <c r="G62" i="6" l="1"/>
  <c r="G61" i="6"/>
  <c r="G60" i="6"/>
  <c r="G58" i="6"/>
  <c r="V62" i="61" l="1"/>
  <c r="U62" i="61"/>
  <c r="V60" i="61"/>
  <c r="U60" i="61"/>
  <c r="V57" i="61"/>
  <c r="U57" i="61"/>
  <c r="V55" i="61"/>
  <c r="F13" i="96" s="1"/>
  <c r="E41" i="96" s="1"/>
  <c r="U55" i="61"/>
  <c r="E13" i="96" s="1"/>
  <c r="T62" i="61"/>
  <c r="F12" i="93" s="1"/>
  <c r="E40" i="93" s="1"/>
  <c r="S62" i="61"/>
  <c r="E12" i="93" s="1"/>
  <c r="T60" i="61"/>
  <c r="F12" i="94" s="1"/>
  <c r="E40" i="94" s="1"/>
  <c r="S60" i="61"/>
  <c r="E12" i="94" s="1"/>
  <c r="T57" i="61"/>
  <c r="F12" i="95" s="1"/>
  <c r="E40" i="95" s="1"/>
  <c r="S57" i="61"/>
  <c r="E12" i="95" s="1"/>
  <c r="T55" i="61"/>
  <c r="F12" i="96" s="1"/>
  <c r="E40" i="96" s="1"/>
  <c r="S55" i="61"/>
  <c r="E12" i="96" s="1"/>
  <c r="R62" i="61"/>
  <c r="F11" i="93" s="1"/>
  <c r="E39" i="93" s="1"/>
  <c r="R60" i="61"/>
  <c r="F11" i="94" s="1"/>
  <c r="E39" i="94" s="1"/>
  <c r="R57" i="61"/>
  <c r="F11" i="95" s="1"/>
  <c r="E39" i="95" s="1"/>
  <c r="R55" i="61"/>
  <c r="F11" i="96" s="1"/>
  <c r="E39" i="96" s="1"/>
  <c r="P62" i="61"/>
  <c r="F10" i="93" s="1"/>
  <c r="E38" i="93" s="1"/>
  <c r="O62" i="61"/>
  <c r="E10" i="93" s="1"/>
  <c r="P60" i="61"/>
  <c r="F10" i="94" s="1"/>
  <c r="E38" i="94" s="1"/>
  <c r="O60" i="61"/>
  <c r="E10" i="94" s="1"/>
  <c r="P57" i="61"/>
  <c r="F10" i="95" s="1"/>
  <c r="E38" i="95" s="1"/>
  <c r="O57" i="61"/>
  <c r="E10" i="95" s="1"/>
  <c r="P55" i="61"/>
  <c r="F10" i="96" s="1"/>
  <c r="E38" i="96" s="1"/>
  <c r="O55" i="61"/>
  <c r="E10" i="96" s="1"/>
  <c r="N62" i="61"/>
  <c r="F9" i="93" s="1"/>
  <c r="E37" i="93" s="1"/>
  <c r="M62" i="61"/>
  <c r="E9" i="93" s="1"/>
  <c r="N60" i="61"/>
  <c r="F9" i="94" s="1"/>
  <c r="E37" i="94" s="1"/>
  <c r="M60" i="61"/>
  <c r="E9" i="94" s="1"/>
  <c r="N57" i="61"/>
  <c r="F9" i="95" s="1"/>
  <c r="E37" i="95" s="1"/>
  <c r="M57" i="61"/>
  <c r="E9" i="95" s="1"/>
  <c r="N55" i="61"/>
  <c r="F9" i="96" s="1"/>
  <c r="E37" i="96" s="1"/>
  <c r="M55" i="61"/>
  <c r="E9" i="96" s="1"/>
  <c r="L62" i="61"/>
  <c r="F8" i="93" s="1"/>
  <c r="E36" i="93" s="1"/>
  <c r="K62" i="61"/>
  <c r="E8" i="93" s="1"/>
  <c r="L60" i="61"/>
  <c r="F8" i="94" s="1"/>
  <c r="E36" i="94" s="1"/>
  <c r="K60" i="61"/>
  <c r="E8" i="94" s="1"/>
  <c r="L55" i="61"/>
  <c r="F8" i="96" s="1"/>
  <c r="E36" i="96" s="1"/>
  <c r="K55" i="61"/>
  <c r="E8" i="96" s="1"/>
  <c r="J60" i="61"/>
  <c r="F7" i="94" s="1"/>
  <c r="E35" i="94" s="1"/>
  <c r="I60" i="61"/>
  <c r="E7" i="94" s="1"/>
  <c r="J57" i="61"/>
  <c r="F7" i="95" s="1"/>
  <c r="E35" i="95" s="1"/>
  <c r="I57" i="61"/>
  <c r="E7" i="95" s="1"/>
  <c r="J55" i="61"/>
  <c r="F7" i="96" s="1"/>
  <c r="E35" i="96" s="1"/>
  <c r="I55" i="61"/>
  <c r="E7" i="96" s="1"/>
  <c r="H62" i="61"/>
  <c r="F6" i="93" s="1"/>
  <c r="E34" i="93" s="1"/>
  <c r="G62" i="61"/>
  <c r="E6" i="93" s="1"/>
  <c r="H60" i="61"/>
  <c r="G60" i="61"/>
  <c r="H57" i="61"/>
  <c r="G57" i="61"/>
  <c r="H55" i="61"/>
  <c r="G55" i="61"/>
  <c r="F62" i="61"/>
  <c r="E62" i="61"/>
  <c r="F55" i="61"/>
  <c r="F5" i="96" s="1"/>
  <c r="E33" i="96" s="1"/>
  <c r="E55" i="61"/>
  <c r="E5" i="96" s="1"/>
  <c r="F13" i="94" l="1"/>
  <c r="E41" i="94" s="1"/>
  <c r="AG60" i="61"/>
  <c r="E13" i="94"/>
  <c r="AF60" i="61"/>
  <c r="F13" i="95"/>
  <c r="E41" i="95" s="1"/>
  <c r="AG57" i="61"/>
  <c r="E13" i="95"/>
  <c r="AF57" i="61"/>
  <c r="F13" i="93"/>
  <c r="E41" i="93" s="1"/>
  <c r="AG62" i="61"/>
  <c r="AF62" i="61"/>
  <c r="E13" i="93"/>
  <c r="Q57" i="61"/>
  <c r="E11" i="95" s="1"/>
  <c r="BB63" i="6"/>
  <c r="AZ63" i="6"/>
  <c r="Q55" i="61"/>
  <c r="E11" i="96" s="1"/>
  <c r="Q60" i="61"/>
  <c r="E11" i="94" s="1"/>
  <c r="Q62" i="61"/>
  <c r="E11" i="93" s="1"/>
  <c r="L57" i="61"/>
  <c r="F8" i="95" s="1"/>
  <c r="E36" i="95" s="1"/>
  <c r="K57" i="61"/>
  <c r="E8" i="95" s="1"/>
  <c r="J62" i="61"/>
  <c r="F7" i="93" s="1"/>
  <c r="E35" i="93" s="1"/>
  <c r="I62" i="61"/>
  <c r="E7" i="93" s="1"/>
  <c r="F6" i="94"/>
  <c r="E34" i="94" s="1"/>
  <c r="E6" i="94"/>
  <c r="F6" i="95"/>
  <c r="E34" i="95" s="1"/>
  <c r="E6" i="95"/>
  <c r="F6" i="96"/>
  <c r="E34" i="96" s="1"/>
  <c r="E6" i="96"/>
  <c r="F5" i="93"/>
  <c r="E33" i="93" s="1"/>
  <c r="E5" i="93"/>
  <c r="BM45" i="6" l="1"/>
  <c r="BC58" i="6" l="1"/>
  <c r="BA58" i="6"/>
  <c r="BD58" i="6"/>
  <c r="BE58" i="6" l="1"/>
  <c r="BG58" i="6" s="1"/>
  <c r="BF58" i="6"/>
  <c r="AW63" i="6" l="1"/>
  <c r="AV63" i="6"/>
  <c r="AS63" i="6"/>
  <c r="AR63" i="6"/>
  <c r="F61" i="6"/>
  <c r="F62" i="6"/>
  <c r="AU61" i="6"/>
  <c r="AT61" i="6" s="1"/>
  <c r="AY61" i="6"/>
  <c r="AX61" i="6" s="1"/>
  <c r="AU62" i="6"/>
  <c r="AT62" i="6" s="1"/>
  <c r="AY62" i="6"/>
  <c r="AX62" i="6" s="1"/>
  <c r="AY60" i="6"/>
  <c r="AX60" i="6"/>
  <c r="AU60" i="6"/>
  <c r="AT60" i="6"/>
  <c r="F60" i="6"/>
  <c r="BE56" i="6"/>
  <c r="BD56" i="6"/>
  <c r="BC56" i="6"/>
  <c r="BA56" i="6"/>
  <c r="AY56" i="6"/>
  <c r="AX56" i="6" s="1"/>
  <c r="AU56" i="6"/>
  <c r="AT56" i="6" s="1"/>
  <c r="G56" i="6"/>
  <c r="F56" i="6" s="1"/>
  <c r="BE63" i="6" l="1"/>
  <c r="BD63" i="6"/>
  <c r="BA63" i="6"/>
  <c r="BC63" i="6"/>
  <c r="BG56" i="6"/>
  <c r="BF56" i="6"/>
  <c r="BG63" i="6" l="1"/>
  <c r="BF63" i="6"/>
  <c r="G16" i="6" l="1"/>
  <c r="E13" i="77" l="1"/>
  <c r="E13" i="78"/>
  <c r="E13" i="84"/>
  <c r="E13" i="88"/>
  <c r="E8" i="84" l="1"/>
  <c r="E10" i="78"/>
  <c r="E7" i="77"/>
  <c r="E7" i="88"/>
  <c r="E9" i="84"/>
  <c r="E11" i="78"/>
  <c r="E8" i="77"/>
  <c r="E8" i="88"/>
  <c r="E10" i="84"/>
  <c r="E9" i="77"/>
  <c r="E9" i="88"/>
  <c r="E10" i="77"/>
  <c r="E10" i="88"/>
  <c r="E11" i="77"/>
  <c r="E11" i="88"/>
  <c r="E7" i="78"/>
  <c r="E12" i="77"/>
  <c r="E12" i="88"/>
  <c r="E8" i="78"/>
  <c r="E7" i="84"/>
  <c r="E9" i="78"/>
  <c r="E31" i="79" l="1"/>
  <c r="C31" i="79"/>
  <c r="AW43" i="6" l="1"/>
  <c r="AV43" i="6"/>
  <c r="AS43" i="6"/>
  <c r="AR43" i="6"/>
  <c r="E43" i="6"/>
  <c r="D62" i="61" s="1"/>
  <c r="D43" i="6"/>
  <c r="AY42" i="6"/>
  <c r="AX42" i="6" s="1"/>
  <c r="AU42" i="6"/>
  <c r="AT42" i="6" s="1"/>
  <c r="G42" i="6"/>
  <c r="F42" i="6" s="1"/>
  <c r="AY41" i="6"/>
  <c r="AX41" i="6" s="1"/>
  <c r="AU41" i="6"/>
  <c r="AT41" i="6" s="1"/>
  <c r="G41" i="6"/>
  <c r="F41" i="6" s="1"/>
  <c r="AY40" i="6"/>
  <c r="AX40" i="6" s="1"/>
  <c r="AU40" i="6"/>
  <c r="AT40" i="6" s="1"/>
  <c r="G40" i="6"/>
  <c r="F40" i="6" s="1"/>
  <c r="AY39" i="6"/>
  <c r="AX39" i="6" s="1"/>
  <c r="AU39" i="6"/>
  <c r="AT39" i="6"/>
  <c r="G39" i="6"/>
  <c r="F39" i="6" s="1"/>
  <c r="AY38" i="6"/>
  <c r="AX38" i="6" s="1"/>
  <c r="AU38" i="6"/>
  <c r="AT38" i="6"/>
  <c r="G38" i="6"/>
  <c r="F38" i="6" s="1"/>
  <c r="AW36" i="6"/>
  <c r="AV36" i="6"/>
  <c r="AS36" i="6"/>
  <c r="AR36" i="6"/>
  <c r="E36" i="6"/>
  <c r="D60" i="61" s="1"/>
  <c r="D36" i="6"/>
  <c r="AY35" i="6"/>
  <c r="AX35" i="6" s="1"/>
  <c r="AU35" i="6"/>
  <c r="AT35" i="6" s="1"/>
  <c r="G35" i="6"/>
  <c r="F35" i="6" s="1"/>
  <c r="AY34" i="6"/>
  <c r="AX34" i="6" s="1"/>
  <c r="AU34" i="6"/>
  <c r="AT34" i="6"/>
  <c r="G34" i="6"/>
  <c r="F34" i="6" s="1"/>
  <c r="AY33" i="6"/>
  <c r="AX33" i="6"/>
  <c r="AU33" i="6"/>
  <c r="AT33" i="6"/>
  <c r="G33" i="6"/>
  <c r="F33" i="6" s="1"/>
  <c r="AW31" i="6"/>
  <c r="AV31" i="6"/>
  <c r="AS31" i="6"/>
  <c r="AR31" i="6"/>
  <c r="E31" i="6"/>
  <c r="D57" i="61" s="1"/>
  <c r="D31" i="6"/>
  <c r="AY29" i="6"/>
  <c r="AX29" i="6" s="1"/>
  <c r="AU29" i="6"/>
  <c r="AT29" i="6" s="1"/>
  <c r="G29" i="6"/>
  <c r="F29" i="6" s="1"/>
  <c r="BE27" i="6"/>
  <c r="BD27" i="6"/>
  <c r="BC27" i="6"/>
  <c r="BA27" i="6"/>
  <c r="AY27" i="6"/>
  <c r="AX27" i="6" s="1"/>
  <c r="AU27" i="6"/>
  <c r="AT27" i="6"/>
  <c r="G27" i="6"/>
  <c r="F27" i="6" s="1"/>
  <c r="BE25" i="6"/>
  <c r="BD25" i="6"/>
  <c r="BC25" i="6"/>
  <c r="BA25" i="6"/>
  <c r="AY25" i="6"/>
  <c r="AX25" i="6" s="1"/>
  <c r="AU25" i="6"/>
  <c r="AT25" i="6" s="1"/>
  <c r="G25" i="6"/>
  <c r="F25" i="6" s="1"/>
  <c r="AW21" i="6"/>
  <c r="AV21" i="6"/>
  <c r="AS21" i="6"/>
  <c r="AR21" i="6"/>
  <c r="E21" i="6"/>
  <c r="D21" i="6"/>
  <c r="AY20" i="6"/>
  <c r="AX20" i="6" s="1"/>
  <c r="AU20" i="6"/>
  <c r="AT20" i="6" s="1"/>
  <c r="G20" i="6"/>
  <c r="F20" i="6" s="1"/>
  <c r="AY19" i="6"/>
  <c r="AX19" i="6" s="1"/>
  <c r="AU19" i="6"/>
  <c r="AT19" i="6" s="1"/>
  <c r="G19" i="6"/>
  <c r="F19" i="6" s="1"/>
  <c r="AW17" i="6"/>
  <c r="Z55" i="61" s="1"/>
  <c r="AV17" i="6"/>
  <c r="Y55" i="61" s="1"/>
  <c r="AS17" i="6"/>
  <c r="X55" i="61" s="1"/>
  <c r="F14" i="96" s="1"/>
  <c r="E42" i="96" s="1"/>
  <c r="AR17" i="6"/>
  <c r="W55" i="61" s="1"/>
  <c r="E14" i="96" s="1"/>
  <c r="E17" i="6"/>
  <c r="D55" i="61" s="1"/>
  <c r="D17" i="6"/>
  <c r="F16" i="6"/>
  <c r="AY14" i="6"/>
  <c r="AX14" i="6" s="1"/>
  <c r="AU14" i="6"/>
  <c r="AT14" i="6" s="1"/>
  <c r="G14" i="6"/>
  <c r="F14" i="6" s="1"/>
  <c r="AY13" i="6"/>
  <c r="AX13" i="6" s="1"/>
  <c r="AU13" i="6"/>
  <c r="AT13" i="6" s="1"/>
  <c r="G13" i="6"/>
  <c r="F13" i="6" s="1"/>
  <c r="BE11" i="6"/>
  <c r="BD11" i="6"/>
  <c r="BC11" i="6"/>
  <c r="BA11" i="6"/>
  <c r="AY11" i="6"/>
  <c r="AX11" i="6" s="1"/>
  <c r="AU11" i="6"/>
  <c r="AT11" i="6" s="1"/>
  <c r="G11" i="6"/>
  <c r="F11" i="6" s="1"/>
  <c r="BE9" i="6"/>
  <c r="BD9" i="6"/>
  <c r="BC9" i="6"/>
  <c r="BA9" i="6"/>
  <c r="AY9" i="6"/>
  <c r="AX9" i="6" s="1"/>
  <c r="AU9" i="6"/>
  <c r="AT9" i="6" s="1"/>
  <c r="G9" i="6"/>
  <c r="F9" i="6" s="1"/>
  <c r="BE7" i="6"/>
  <c r="BD7" i="6"/>
  <c r="BC7" i="6"/>
  <c r="BA7" i="6"/>
  <c r="AY7" i="6"/>
  <c r="AX7" i="6" s="1"/>
  <c r="AU7" i="6"/>
  <c r="AT7" i="6" s="1"/>
  <c r="G7" i="6"/>
  <c r="F7" i="6" s="1"/>
  <c r="BE5" i="6"/>
  <c r="BD5" i="6"/>
  <c r="BC5" i="6"/>
  <c r="BA5" i="6"/>
  <c r="AY5" i="6"/>
  <c r="AX5" i="6" s="1"/>
  <c r="AU5" i="6"/>
  <c r="AT5" i="6" s="1"/>
  <c r="G5" i="6"/>
  <c r="C62" i="61" l="1"/>
  <c r="AZ43" i="6"/>
  <c r="BB43" i="6"/>
  <c r="F4" i="93"/>
  <c r="E32" i="93" s="1"/>
  <c r="AB62" i="61"/>
  <c r="AE62" i="61"/>
  <c r="C60" i="61"/>
  <c r="BB36" i="6"/>
  <c r="AZ36" i="6"/>
  <c r="F4" i="94"/>
  <c r="E32" i="94" s="1"/>
  <c r="AB60" i="61"/>
  <c r="AE60" i="61"/>
  <c r="AI60" i="61" s="1"/>
  <c r="C57" i="61"/>
  <c r="AZ31" i="6"/>
  <c r="BB31" i="6"/>
  <c r="F4" i="95"/>
  <c r="E32" i="95" s="1"/>
  <c r="AE57" i="61"/>
  <c r="AB57" i="61"/>
  <c r="BB21" i="6"/>
  <c r="AZ21" i="6"/>
  <c r="C55" i="61"/>
  <c r="E4" i="96" s="1"/>
  <c r="BB17" i="6"/>
  <c r="AZ17" i="6"/>
  <c r="AG55" i="61"/>
  <c r="F15" i="96"/>
  <c r="E43" i="96" s="1"/>
  <c r="F4" i="96"/>
  <c r="E32" i="96" s="1"/>
  <c r="AB55" i="61"/>
  <c r="AE55" i="61"/>
  <c r="AF55" i="61"/>
  <c r="E15" i="96"/>
  <c r="F5" i="6"/>
  <c r="BD21" i="6"/>
  <c r="BE36" i="6"/>
  <c r="BE31" i="6"/>
  <c r="BD31" i="6"/>
  <c r="BD17" i="6"/>
  <c r="BE17" i="6"/>
  <c r="BF27" i="6"/>
  <c r="BF7" i="6"/>
  <c r="BC43" i="6"/>
  <c r="BD36" i="6"/>
  <c r="BC36" i="6"/>
  <c r="BG27" i="6"/>
  <c r="BE21" i="6"/>
  <c r="BC21" i="6"/>
  <c r="BA21" i="6"/>
  <c r="BF25" i="6"/>
  <c r="BG25" i="6"/>
  <c r="BC31" i="6"/>
  <c r="BG7" i="6"/>
  <c r="E45" i="6"/>
  <c r="BF11" i="6"/>
  <c r="BF5" i="6"/>
  <c r="BG11" i="6"/>
  <c r="BG5" i="6"/>
  <c r="BC17" i="6"/>
  <c r="AR45" i="6"/>
  <c r="BF9" i="6"/>
  <c r="AS45" i="6"/>
  <c r="BG9" i="6"/>
  <c r="BA17" i="6"/>
  <c r="D45" i="6"/>
  <c r="AV45" i="6"/>
  <c r="AW45" i="6"/>
  <c r="BA31" i="6"/>
  <c r="BA36" i="6"/>
  <c r="BA43" i="6"/>
  <c r="BD43" i="6"/>
  <c r="BE43" i="6"/>
  <c r="C42" i="16"/>
  <c r="C41" i="16"/>
  <c r="C40" i="16"/>
  <c r="C39" i="16"/>
  <c r="C38" i="16"/>
  <c r="C37" i="16"/>
  <c r="C36" i="16"/>
  <c r="C35" i="16"/>
  <c r="C34" i="16"/>
  <c r="C33" i="16"/>
  <c r="C32" i="16"/>
  <c r="C31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2" i="17"/>
  <c r="C41" i="17"/>
  <c r="C40" i="17"/>
  <c r="C39" i="17"/>
  <c r="C38" i="17"/>
  <c r="C37" i="17"/>
  <c r="C36" i="17"/>
  <c r="C35" i="17"/>
  <c r="C34" i="17"/>
  <c r="C33" i="17"/>
  <c r="C32" i="17"/>
  <c r="C31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7" i="18"/>
  <c r="C46" i="18"/>
  <c r="C45" i="18"/>
  <c r="C44" i="18"/>
  <c r="C43" i="18"/>
  <c r="C42" i="18"/>
  <c r="C41" i="18"/>
  <c r="C40" i="18"/>
  <c r="C39" i="18"/>
  <c r="C38" i="18"/>
  <c r="C37" i="18"/>
  <c r="C36" i="18"/>
  <c r="C16" i="18"/>
  <c r="C15" i="18"/>
  <c r="C14" i="18"/>
  <c r="C13" i="18"/>
  <c r="C12" i="18"/>
  <c r="C11" i="18"/>
  <c r="C10" i="18"/>
  <c r="C9" i="18"/>
  <c r="C8" i="18"/>
  <c r="C7" i="18"/>
  <c r="C6" i="18"/>
  <c r="C5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16" i="18"/>
  <c r="E15" i="18"/>
  <c r="E14" i="18"/>
  <c r="E13" i="18"/>
  <c r="E12" i="18"/>
  <c r="E11" i="18"/>
  <c r="E10" i="18"/>
  <c r="E9" i="18"/>
  <c r="E8" i="18"/>
  <c r="E7" i="18"/>
  <c r="E6" i="18"/>
  <c r="E5" i="18"/>
  <c r="C47" i="19"/>
  <c r="C46" i="19"/>
  <c r="C45" i="19"/>
  <c r="C44" i="19"/>
  <c r="C43" i="19"/>
  <c r="C42" i="19"/>
  <c r="C41" i="19"/>
  <c r="C40" i="19"/>
  <c r="C39" i="19"/>
  <c r="C38" i="19"/>
  <c r="C37" i="19"/>
  <c r="C36" i="19"/>
  <c r="C16" i="19"/>
  <c r="C15" i="19"/>
  <c r="C14" i="19"/>
  <c r="C13" i="19"/>
  <c r="C12" i="19"/>
  <c r="C11" i="19"/>
  <c r="C10" i="19"/>
  <c r="C9" i="19"/>
  <c r="C8" i="19"/>
  <c r="C7" i="19"/>
  <c r="C6" i="19"/>
  <c r="C5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16" i="19"/>
  <c r="E15" i="19"/>
  <c r="E14" i="19"/>
  <c r="E13" i="19"/>
  <c r="E12" i="19"/>
  <c r="E11" i="19"/>
  <c r="E10" i="19"/>
  <c r="E9" i="19"/>
  <c r="E8" i="19"/>
  <c r="E7" i="19"/>
  <c r="E6" i="19"/>
  <c r="E5" i="19"/>
  <c r="C42" i="20"/>
  <c r="C41" i="20"/>
  <c r="C40" i="20"/>
  <c r="C39" i="20"/>
  <c r="C38" i="20"/>
  <c r="C37" i="20"/>
  <c r="C36" i="20"/>
  <c r="C35" i="20"/>
  <c r="C34" i="20"/>
  <c r="C33" i="20"/>
  <c r="C32" i="20"/>
  <c r="C31" i="20"/>
  <c r="C16" i="20"/>
  <c r="C15" i="20"/>
  <c r="C14" i="20"/>
  <c r="C13" i="20"/>
  <c r="C12" i="20"/>
  <c r="C11" i="20"/>
  <c r="C10" i="20"/>
  <c r="C9" i="20"/>
  <c r="C8" i="20"/>
  <c r="C7" i="20"/>
  <c r="C6" i="20"/>
  <c r="C5" i="20"/>
  <c r="C48" i="21"/>
  <c r="C47" i="21"/>
  <c r="C46" i="21"/>
  <c r="C45" i="21"/>
  <c r="C44" i="21"/>
  <c r="C43" i="21"/>
  <c r="C42" i="21"/>
  <c r="C41" i="21"/>
  <c r="C40" i="21"/>
  <c r="C39" i="21"/>
  <c r="C38" i="21"/>
  <c r="C37" i="21"/>
  <c r="C16" i="21"/>
  <c r="C15" i="21"/>
  <c r="C14" i="21"/>
  <c r="C13" i="21"/>
  <c r="C12" i="21"/>
  <c r="C11" i="21"/>
  <c r="C10" i="21"/>
  <c r="C9" i="21"/>
  <c r="C8" i="21"/>
  <c r="C7" i="21"/>
  <c r="C6" i="21"/>
  <c r="C5" i="21"/>
  <c r="E48" i="21"/>
  <c r="E47" i="21"/>
  <c r="E46" i="21"/>
  <c r="E45" i="21"/>
  <c r="E44" i="21"/>
  <c r="E43" i="21"/>
  <c r="E42" i="21"/>
  <c r="E41" i="21"/>
  <c r="E40" i="21"/>
  <c r="E39" i="21"/>
  <c r="E38" i="21"/>
  <c r="E37" i="21"/>
  <c r="E16" i="21"/>
  <c r="E15" i="21"/>
  <c r="E14" i="21"/>
  <c r="E13" i="21"/>
  <c r="E12" i="21"/>
  <c r="E11" i="21"/>
  <c r="E10" i="21"/>
  <c r="E9" i="21"/>
  <c r="E8" i="21"/>
  <c r="E7" i="21"/>
  <c r="E6" i="21"/>
  <c r="E5" i="21"/>
  <c r="G47" i="22"/>
  <c r="G46" i="22"/>
  <c r="G45" i="22"/>
  <c r="G44" i="22"/>
  <c r="G43" i="22"/>
  <c r="G42" i="22"/>
  <c r="G41" i="22"/>
  <c r="G40" i="22"/>
  <c r="G39" i="22"/>
  <c r="G38" i="22"/>
  <c r="G37" i="22"/>
  <c r="G36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16" i="22"/>
  <c r="C15" i="22"/>
  <c r="C14" i="22"/>
  <c r="C13" i="22"/>
  <c r="C12" i="22"/>
  <c r="C11" i="22"/>
  <c r="C10" i="22"/>
  <c r="C9" i="22"/>
  <c r="C8" i="22"/>
  <c r="C7" i="22"/>
  <c r="C6" i="22"/>
  <c r="C5" i="22"/>
  <c r="E16" i="22"/>
  <c r="E15" i="22"/>
  <c r="E14" i="22"/>
  <c r="E13" i="22"/>
  <c r="E12" i="22"/>
  <c r="E11" i="22"/>
  <c r="E10" i="22"/>
  <c r="E9" i="22"/>
  <c r="E8" i="22"/>
  <c r="E7" i="22"/>
  <c r="E6" i="22"/>
  <c r="E5" i="22"/>
  <c r="G16" i="22"/>
  <c r="G15" i="22"/>
  <c r="G14" i="22"/>
  <c r="G13" i="22"/>
  <c r="G12" i="22"/>
  <c r="G11" i="22"/>
  <c r="G10" i="22"/>
  <c r="G9" i="22"/>
  <c r="G8" i="22"/>
  <c r="G7" i="22"/>
  <c r="G6" i="22"/>
  <c r="G5" i="22"/>
  <c r="C43" i="23"/>
  <c r="C42" i="23"/>
  <c r="C41" i="23"/>
  <c r="C40" i="23"/>
  <c r="C39" i="23"/>
  <c r="C38" i="23"/>
  <c r="C37" i="23"/>
  <c r="C36" i="23"/>
  <c r="C35" i="23"/>
  <c r="C34" i="23"/>
  <c r="C33" i="23"/>
  <c r="C32" i="23"/>
  <c r="E43" i="23"/>
  <c r="E42" i="23"/>
  <c r="E41" i="23"/>
  <c r="E40" i="23"/>
  <c r="E39" i="23"/>
  <c r="E38" i="23"/>
  <c r="E37" i="23"/>
  <c r="E36" i="23"/>
  <c r="E35" i="23"/>
  <c r="E34" i="23"/>
  <c r="E33" i="23"/>
  <c r="E32" i="23"/>
  <c r="E15" i="23"/>
  <c r="E14" i="23"/>
  <c r="E13" i="23"/>
  <c r="E12" i="23"/>
  <c r="E11" i="23"/>
  <c r="E10" i="23"/>
  <c r="E9" i="23"/>
  <c r="E8" i="23"/>
  <c r="E7" i="23"/>
  <c r="E6" i="23"/>
  <c r="E5" i="23"/>
  <c r="E4" i="23"/>
  <c r="C15" i="23"/>
  <c r="C14" i="23"/>
  <c r="C13" i="23"/>
  <c r="C12" i="23"/>
  <c r="C11" i="23"/>
  <c r="C10" i="23"/>
  <c r="C9" i="23"/>
  <c r="C8" i="23"/>
  <c r="C7" i="23"/>
  <c r="C6" i="23"/>
  <c r="C5" i="23"/>
  <c r="C4" i="23"/>
  <c r="C42" i="12"/>
  <c r="C41" i="12"/>
  <c r="C40" i="12"/>
  <c r="C39" i="12"/>
  <c r="C38" i="12"/>
  <c r="C37" i="12"/>
  <c r="C36" i="12"/>
  <c r="C35" i="12"/>
  <c r="C34" i="12"/>
  <c r="C33" i="12"/>
  <c r="C32" i="12"/>
  <c r="C31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2" i="11"/>
  <c r="C41" i="11"/>
  <c r="C40" i="11"/>
  <c r="C39" i="11"/>
  <c r="C38" i="11"/>
  <c r="C37" i="11"/>
  <c r="C36" i="11"/>
  <c r="C35" i="11"/>
  <c r="C34" i="11"/>
  <c r="C33" i="11"/>
  <c r="C32" i="11"/>
  <c r="C31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2" i="7"/>
  <c r="C41" i="7"/>
  <c r="C40" i="7"/>
  <c r="C39" i="7"/>
  <c r="C38" i="7"/>
  <c r="C37" i="7"/>
  <c r="C36" i="7"/>
  <c r="C35" i="7"/>
  <c r="C34" i="7"/>
  <c r="C33" i="7"/>
  <c r="C32" i="7"/>
  <c r="C31" i="7"/>
  <c r="C16" i="7"/>
  <c r="C15" i="7"/>
  <c r="C14" i="7"/>
  <c r="C13" i="7"/>
  <c r="C12" i="7"/>
  <c r="C11" i="7"/>
  <c r="C10" i="7"/>
  <c r="C9" i="7"/>
  <c r="C8" i="7"/>
  <c r="C7" i="7"/>
  <c r="C6" i="7"/>
  <c r="C5" i="7"/>
  <c r="AI62" i="61" l="1"/>
  <c r="AD55" i="61"/>
  <c r="AA55" i="61"/>
  <c r="E4" i="93"/>
  <c r="AD62" i="61"/>
  <c r="AA62" i="61"/>
  <c r="E4" i="94"/>
  <c r="AA60" i="61"/>
  <c r="AD60" i="61"/>
  <c r="AI57" i="61"/>
  <c r="E4" i="95"/>
  <c r="AD57" i="61"/>
  <c r="AA57" i="61"/>
  <c r="AZ45" i="6"/>
  <c r="BB45" i="6"/>
  <c r="AI55" i="61"/>
  <c r="BG21" i="6"/>
  <c r="BF21" i="6"/>
  <c r="BG17" i="6"/>
  <c r="BG31" i="6"/>
  <c r="BG36" i="6"/>
  <c r="BF31" i="6"/>
  <c r="BF17" i="6"/>
  <c r="BA45" i="6"/>
  <c r="BD45" i="6"/>
  <c r="BF36" i="6"/>
  <c r="BE45" i="6"/>
  <c r="BC45" i="6"/>
  <c r="BG43" i="6"/>
  <c r="BF43" i="6"/>
  <c r="AH60" i="61" l="1"/>
  <c r="AH55" i="61"/>
  <c r="AH62" i="61"/>
  <c r="AH57" i="61"/>
  <c r="BG45" i="6"/>
  <c r="BF45" i="6"/>
  <c r="E10" i="81" l="1"/>
  <c r="E9" i="81" l="1"/>
  <c r="AF23" i="61"/>
  <c r="E15" i="84" l="1"/>
  <c r="AF17" i="61" l="1"/>
  <c r="E15" i="88" l="1"/>
  <c r="AF9" i="61" l="1"/>
  <c r="AG17" i="61" l="1"/>
  <c r="AG9" i="61"/>
  <c r="AG23" i="61"/>
  <c r="E7" i="89" l="1"/>
  <c r="E7" i="86"/>
  <c r="E9" i="86"/>
  <c r="E7" i="76"/>
  <c r="E9" i="76"/>
  <c r="E13" i="89" l="1"/>
  <c r="E13" i="76"/>
  <c r="E13" i="86"/>
  <c r="E12" i="86"/>
  <c r="E11" i="76"/>
  <c r="E11" i="89"/>
  <c r="E10" i="89"/>
  <c r="E10" i="76"/>
  <c r="E10" i="86"/>
  <c r="E8" i="86"/>
  <c r="E8" i="76"/>
  <c r="D14" i="69" l="1"/>
  <c r="C42" i="69" s="1"/>
  <c r="C14" i="69"/>
  <c r="D13" i="69"/>
  <c r="C41" i="69" s="1"/>
  <c r="C13" i="69"/>
  <c r="D12" i="69"/>
  <c r="C40" i="69" s="1"/>
  <c r="C12" i="69"/>
  <c r="C11" i="69"/>
  <c r="D10" i="69"/>
  <c r="C38" i="69" s="1"/>
  <c r="C10" i="69"/>
  <c r="D9" i="69"/>
  <c r="C37" i="69" s="1"/>
  <c r="C9" i="69"/>
  <c r="C8" i="69"/>
  <c r="D7" i="69"/>
  <c r="C35" i="69" s="1"/>
  <c r="C7" i="69"/>
  <c r="D6" i="69"/>
  <c r="C34" i="69" s="1"/>
  <c r="C6" i="69"/>
  <c r="D5" i="69"/>
  <c r="C33" i="69" s="1"/>
  <c r="C5" i="69"/>
  <c r="D4" i="69"/>
  <c r="C32" i="69" s="1"/>
  <c r="C4" i="69"/>
  <c r="D15" i="70"/>
  <c r="C43" i="70" s="1"/>
  <c r="C15" i="70"/>
  <c r="C14" i="70"/>
  <c r="D13" i="70"/>
  <c r="C41" i="70" s="1"/>
  <c r="C13" i="70"/>
  <c r="D12" i="70"/>
  <c r="C40" i="70" s="1"/>
  <c r="C12" i="70"/>
  <c r="C11" i="70"/>
  <c r="C10" i="70"/>
  <c r="D9" i="70"/>
  <c r="C37" i="70" s="1"/>
  <c r="C9" i="70"/>
  <c r="C8" i="70"/>
  <c r="D7" i="70"/>
  <c r="C35" i="70" s="1"/>
  <c r="C7" i="70"/>
  <c r="C6" i="70"/>
  <c r="D5" i="70"/>
  <c r="C33" i="70" s="1"/>
  <c r="C5" i="70"/>
  <c r="D4" i="70"/>
  <c r="C32" i="70" s="1"/>
  <c r="C4" i="70"/>
  <c r="C15" i="71"/>
  <c r="D14" i="71"/>
  <c r="C42" i="71" s="1"/>
  <c r="C14" i="71"/>
  <c r="D13" i="71"/>
  <c r="C41" i="71" s="1"/>
  <c r="C13" i="71"/>
  <c r="D12" i="71"/>
  <c r="C40" i="71" s="1"/>
  <c r="C12" i="71"/>
  <c r="D11" i="71"/>
  <c r="C39" i="71" s="1"/>
  <c r="C11" i="71"/>
  <c r="D10" i="71"/>
  <c r="C38" i="71" s="1"/>
  <c r="C10" i="71"/>
  <c r="D9" i="71"/>
  <c r="C37" i="71" s="1"/>
  <c r="C9" i="71"/>
  <c r="C8" i="71"/>
  <c r="C7" i="71"/>
  <c r="D6" i="71"/>
  <c r="C34" i="71" s="1"/>
  <c r="C6" i="71"/>
  <c r="D5" i="71"/>
  <c r="C33" i="71" s="1"/>
  <c r="C5" i="71"/>
  <c r="C4" i="71"/>
  <c r="D15" i="72"/>
  <c r="C43" i="72" s="1"/>
  <c r="C15" i="72"/>
  <c r="D14" i="72"/>
  <c r="C42" i="72" s="1"/>
  <c r="C14" i="72"/>
  <c r="D13" i="72"/>
  <c r="C41" i="72" s="1"/>
  <c r="C13" i="72"/>
  <c r="C12" i="72"/>
  <c r="D11" i="72"/>
  <c r="C39" i="72" s="1"/>
  <c r="C11" i="72"/>
  <c r="D10" i="72"/>
  <c r="C38" i="72" s="1"/>
  <c r="C10" i="72"/>
  <c r="D9" i="72"/>
  <c r="C37" i="72" s="1"/>
  <c r="C9" i="72"/>
  <c r="C8" i="72"/>
  <c r="D7" i="72"/>
  <c r="C35" i="72" s="1"/>
  <c r="C7" i="72"/>
  <c r="D6" i="72"/>
  <c r="C34" i="72" s="1"/>
  <c r="C6" i="72"/>
  <c r="D5" i="72"/>
  <c r="C33" i="72" s="1"/>
  <c r="C5" i="72"/>
  <c r="C4" i="72"/>
  <c r="D15" i="73"/>
  <c r="C43" i="73" s="1"/>
  <c r="C15" i="73"/>
  <c r="D14" i="73"/>
  <c r="C42" i="73" s="1"/>
  <c r="C14" i="73"/>
  <c r="D13" i="73"/>
  <c r="C41" i="73" s="1"/>
  <c r="C13" i="73"/>
  <c r="D12" i="73"/>
  <c r="C40" i="73" s="1"/>
  <c r="C12" i="73"/>
  <c r="D11" i="73"/>
  <c r="C39" i="73" s="1"/>
  <c r="C11" i="73"/>
  <c r="D10" i="73"/>
  <c r="C38" i="73" s="1"/>
  <c r="C10" i="73"/>
  <c r="C9" i="73"/>
  <c r="D8" i="73"/>
  <c r="C36" i="73" s="1"/>
  <c r="C8" i="73"/>
  <c r="D7" i="73"/>
  <c r="C35" i="73" s="1"/>
  <c r="C7" i="73"/>
  <c r="D6" i="73"/>
  <c r="C34" i="73" s="1"/>
  <c r="C6" i="73"/>
  <c r="D5" i="73"/>
  <c r="C33" i="73" s="1"/>
  <c r="C5" i="73"/>
  <c r="D4" i="73"/>
  <c r="C32" i="73" s="1"/>
  <c r="C4" i="73"/>
  <c r="D15" i="74"/>
  <c r="C43" i="74" s="1"/>
  <c r="C15" i="74"/>
  <c r="C14" i="74"/>
  <c r="D13" i="74"/>
  <c r="C41" i="74" s="1"/>
  <c r="C13" i="74"/>
  <c r="D12" i="74"/>
  <c r="C40" i="74" s="1"/>
  <c r="C12" i="74"/>
  <c r="D11" i="74"/>
  <c r="C39" i="74" s="1"/>
  <c r="C11" i="74"/>
  <c r="C10" i="74"/>
  <c r="D9" i="74"/>
  <c r="C37" i="74" s="1"/>
  <c r="C9" i="74"/>
  <c r="D8" i="74"/>
  <c r="C36" i="74" s="1"/>
  <c r="C8" i="74"/>
  <c r="D7" i="74"/>
  <c r="C35" i="74" s="1"/>
  <c r="C7" i="74"/>
  <c r="C6" i="74"/>
  <c r="D5" i="74"/>
  <c r="C33" i="74" s="1"/>
  <c r="C5" i="74"/>
  <c r="D4" i="74"/>
  <c r="C32" i="74" s="1"/>
  <c r="C4" i="74"/>
  <c r="C15" i="75"/>
  <c r="D14" i="75"/>
  <c r="C42" i="75" s="1"/>
  <c r="C14" i="75"/>
  <c r="D13" i="75"/>
  <c r="C41" i="75" s="1"/>
  <c r="C13" i="75"/>
  <c r="D12" i="75"/>
  <c r="C40" i="75" s="1"/>
  <c r="C12" i="75"/>
  <c r="C11" i="75"/>
  <c r="D10" i="75"/>
  <c r="C38" i="75" s="1"/>
  <c r="C10" i="75"/>
  <c r="D9" i="75"/>
  <c r="C37" i="75" s="1"/>
  <c r="C9" i="75"/>
  <c r="D8" i="75"/>
  <c r="C36" i="75" s="1"/>
  <c r="C8" i="75"/>
  <c r="C7" i="75"/>
  <c r="D6" i="75"/>
  <c r="C34" i="75" s="1"/>
  <c r="C6" i="75"/>
  <c r="D5" i="75"/>
  <c r="C33" i="75" s="1"/>
  <c r="C5" i="75"/>
  <c r="D4" i="75"/>
  <c r="C32" i="75" s="1"/>
  <c r="C4" i="75"/>
  <c r="D15" i="76"/>
  <c r="C43" i="76" s="1"/>
  <c r="C15" i="76"/>
  <c r="D14" i="76"/>
  <c r="C42" i="76" s="1"/>
  <c r="C14" i="76"/>
  <c r="D13" i="76"/>
  <c r="C41" i="76" s="1"/>
  <c r="C13" i="76"/>
  <c r="C12" i="76"/>
  <c r="D11" i="76"/>
  <c r="C39" i="76" s="1"/>
  <c r="C11" i="76"/>
  <c r="D10" i="76"/>
  <c r="C38" i="76" s="1"/>
  <c r="C10" i="76"/>
  <c r="C9" i="76"/>
  <c r="C8" i="76"/>
  <c r="D7" i="76"/>
  <c r="C35" i="76" s="1"/>
  <c r="C7" i="76"/>
  <c r="D6" i="76"/>
  <c r="C34" i="76" s="1"/>
  <c r="C6" i="76"/>
  <c r="D5" i="76"/>
  <c r="C33" i="76" s="1"/>
  <c r="C5" i="76"/>
  <c r="C4" i="76"/>
  <c r="D15" i="77"/>
  <c r="C43" i="77" s="1"/>
  <c r="C15" i="77"/>
  <c r="D14" i="77"/>
  <c r="C42" i="77" s="1"/>
  <c r="C14" i="77"/>
  <c r="D13" i="77"/>
  <c r="C41" i="77" s="1"/>
  <c r="C13" i="77"/>
  <c r="D12" i="77"/>
  <c r="C40" i="77" s="1"/>
  <c r="C12" i="77"/>
  <c r="D11" i="77"/>
  <c r="C39" i="77" s="1"/>
  <c r="C11" i="77"/>
  <c r="D10" i="77"/>
  <c r="C38" i="77" s="1"/>
  <c r="D9" i="77"/>
  <c r="C37" i="77" s="1"/>
  <c r="C9" i="77"/>
  <c r="D8" i="77"/>
  <c r="C36" i="77" s="1"/>
  <c r="C8" i="77"/>
  <c r="D7" i="77"/>
  <c r="C35" i="77" s="1"/>
  <c r="C7" i="77"/>
  <c r="D6" i="77"/>
  <c r="C34" i="77" s="1"/>
  <c r="C6" i="77"/>
  <c r="C5" i="77"/>
  <c r="C4" i="77"/>
  <c r="D15" i="78"/>
  <c r="C43" i="78" s="1"/>
  <c r="C15" i="78"/>
  <c r="C14" i="78"/>
  <c r="D13" i="78"/>
  <c r="C41" i="78" s="1"/>
  <c r="C13" i="78"/>
  <c r="D12" i="78"/>
  <c r="C40" i="78" s="1"/>
  <c r="C12" i="78"/>
  <c r="D11" i="78"/>
  <c r="C39" i="78" s="1"/>
  <c r="C10" i="78"/>
  <c r="D9" i="78"/>
  <c r="C37" i="78" s="1"/>
  <c r="C9" i="78"/>
  <c r="D8" i="78"/>
  <c r="C36" i="78" s="1"/>
  <c r="C8" i="78"/>
  <c r="D7" i="78"/>
  <c r="C35" i="78" s="1"/>
  <c r="C7" i="78"/>
  <c r="D6" i="78"/>
  <c r="C34" i="78" s="1"/>
  <c r="C6" i="78"/>
  <c r="D5" i="78"/>
  <c r="C33" i="78" s="1"/>
  <c r="C5" i="78"/>
  <c r="D4" i="78"/>
  <c r="C32" i="78" s="1"/>
  <c r="C4" i="78"/>
  <c r="D15" i="79"/>
  <c r="C43" i="79" s="1"/>
  <c r="C15" i="79"/>
  <c r="D14" i="79"/>
  <c r="C42" i="79" s="1"/>
  <c r="C14" i="79"/>
  <c r="D13" i="79"/>
  <c r="C41" i="79" s="1"/>
  <c r="C13" i="79"/>
  <c r="D12" i="79"/>
  <c r="C40" i="79" s="1"/>
  <c r="C12" i="79"/>
  <c r="C11" i="79"/>
  <c r="D10" i="79"/>
  <c r="C38" i="79" s="1"/>
  <c r="C10" i="79"/>
  <c r="D9" i="79"/>
  <c r="C37" i="79" s="1"/>
  <c r="C9" i="79"/>
  <c r="D8" i="79"/>
  <c r="C36" i="79" s="1"/>
  <c r="C8" i="79"/>
  <c r="D7" i="79"/>
  <c r="C35" i="79" s="1"/>
  <c r="C7" i="79"/>
  <c r="D6" i="79"/>
  <c r="C34" i="79" s="1"/>
  <c r="C6" i="79"/>
  <c r="D5" i="79"/>
  <c r="C33" i="79" s="1"/>
  <c r="C5" i="79"/>
  <c r="D4" i="79"/>
  <c r="C32" i="79" s="1"/>
  <c r="D15" i="80"/>
  <c r="C43" i="80" s="1"/>
  <c r="C15" i="80"/>
  <c r="D14" i="80"/>
  <c r="C42" i="80" s="1"/>
  <c r="C14" i="80"/>
  <c r="D13" i="80"/>
  <c r="C41" i="80" s="1"/>
  <c r="C13" i="80"/>
  <c r="C12" i="80"/>
  <c r="D11" i="80"/>
  <c r="C39" i="80" s="1"/>
  <c r="C11" i="80"/>
  <c r="D10" i="80"/>
  <c r="C38" i="80" s="1"/>
  <c r="C10" i="80"/>
  <c r="D9" i="80"/>
  <c r="C37" i="80" s="1"/>
  <c r="C9" i="80"/>
  <c r="C8" i="80"/>
  <c r="D7" i="80"/>
  <c r="C35" i="80" s="1"/>
  <c r="C7" i="80"/>
  <c r="D6" i="80"/>
  <c r="C34" i="80" s="1"/>
  <c r="C6" i="80"/>
  <c r="D5" i="80"/>
  <c r="C33" i="80" s="1"/>
  <c r="C5" i="80"/>
  <c r="C4" i="80"/>
  <c r="D15" i="81"/>
  <c r="C43" i="81" s="1"/>
  <c r="C15" i="81"/>
  <c r="D14" i="81"/>
  <c r="C42" i="81" s="1"/>
  <c r="C14" i="81"/>
  <c r="D13" i="81"/>
  <c r="C41" i="81" s="1"/>
  <c r="C13" i="81"/>
  <c r="D12" i="81"/>
  <c r="C40" i="81" s="1"/>
  <c r="C12" i="81"/>
  <c r="D11" i="81"/>
  <c r="C39" i="81" s="1"/>
  <c r="C11" i="81"/>
  <c r="D10" i="81"/>
  <c r="C38" i="81" s="1"/>
  <c r="C10" i="81"/>
  <c r="D9" i="81"/>
  <c r="C37" i="81" s="1"/>
  <c r="C9" i="81"/>
  <c r="D8" i="81"/>
  <c r="C36" i="81" s="1"/>
  <c r="C8" i="81"/>
  <c r="D7" i="81"/>
  <c r="C35" i="81" s="1"/>
  <c r="C7" i="81"/>
  <c r="D6" i="81"/>
  <c r="C34" i="81" s="1"/>
  <c r="C6" i="81"/>
  <c r="D5" i="81"/>
  <c r="C33" i="81" s="1"/>
  <c r="C5" i="81"/>
  <c r="D4" i="81"/>
  <c r="C32" i="81" s="1"/>
  <c r="C4" i="81"/>
  <c r="D15" i="82"/>
  <c r="C43" i="82" s="1"/>
  <c r="C15" i="82"/>
  <c r="C14" i="82"/>
  <c r="D13" i="82"/>
  <c r="C41" i="82" s="1"/>
  <c r="C13" i="82"/>
  <c r="D12" i="82"/>
  <c r="C40" i="82" s="1"/>
  <c r="C12" i="82"/>
  <c r="D11" i="82"/>
  <c r="C39" i="82" s="1"/>
  <c r="C11" i="82"/>
  <c r="C10" i="82"/>
  <c r="D9" i="82"/>
  <c r="C37" i="82" s="1"/>
  <c r="C9" i="82"/>
  <c r="D8" i="82"/>
  <c r="C36" i="82" s="1"/>
  <c r="C8" i="82"/>
  <c r="D7" i="82"/>
  <c r="C35" i="82" s="1"/>
  <c r="C7" i="82"/>
  <c r="C6" i="82"/>
  <c r="D5" i="82"/>
  <c r="C33" i="82" s="1"/>
  <c r="C5" i="82"/>
  <c r="C15" i="83"/>
  <c r="D14" i="83"/>
  <c r="C42" i="83" s="1"/>
  <c r="C14" i="83"/>
  <c r="D13" i="83"/>
  <c r="C41" i="83" s="1"/>
  <c r="C13" i="83"/>
  <c r="D12" i="83"/>
  <c r="C40" i="83" s="1"/>
  <c r="C12" i="83"/>
  <c r="C11" i="83"/>
  <c r="D10" i="83"/>
  <c r="C38" i="83" s="1"/>
  <c r="C10" i="83"/>
  <c r="D9" i="83"/>
  <c r="C37" i="83" s="1"/>
  <c r="C9" i="83"/>
  <c r="D8" i="83"/>
  <c r="C36" i="83" s="1"/>
  <c r="C8" i="83"/>
  <c r="D6" i="83"/>
  <c r="C34" i="83" s="1"/>
  <c r="C6" i="83"/>
  <c r="D5" i="83"/>
  <c r="C33" i="83" s="1"/>
  <c r="C5" i="83"/>
  <c r="D4" i="83"/>
  <c r="C32" i="83" s="1"/>
  <c r="C4" i="83"/>
  <c r="D15" i="84"/>
  <c r="C43" i="84" s="1"/>
  <c r="C15" i="84"/>
  <c r="D14" i="84"/>
  <c r="C42" i="84" s="1"/>
  <c r="C14" i="84"/>
  <c r="D13" i="84"/>
  <c r="C41" i="84" s="1"/>
  <c r="C13" i="84"/>
  <c r="C12" i="84"/>
  <c r="D11" i="84"/>
  <c r="C39" i="84" s="1"/>
  <c r="C11" i="84"/>
  <c r="D10" i="84"/>
  <c r="C38" i="84" s="1"/>
  <c r="C10" i="84"/>
  <c r="D9" i="84"/>
  <c r="C37" i="84" s="1"/>
  <c r="C9" i="84"/>
  <c r="C8" i="84"/>
  <c r="D7" i="84"/>
  <c r="C35" i="84" s="1"/>
  <c r="C7" i="84"/>
  <c r="D6" i="84"/>
  <c r="C34" i="84" s="1"/>
  <c r="C6" i="84"/>
  <c r="D5" i="84"/>
  <c r="C33" i="84" s="1"/>
  <c r="C5" i="84"/>
  <c r="D15" i="85"/>
  <c r="C43" i="85" s="1"/>
  <c r="C15" i="85"/>
  <c r="D14" i="85"/>
  <c r="C42" i="85" s="1"/>
  <c r="C14" i="85"/>
  <c r="C13" i="85"/>
  <c r="D12" i="85"/>
  <c r="C40" i="85" s="1"/>
  <c r="C12" i="85"/>
  <c r="D11" i="85"/>
  <c r="C39" i="85" s="1"/>
  <c r="C11" i="85"/>
  <c r="D10" i="85"/>
  <c r="C38" i="85" s="1"/>
  <c r="C10" i="85"/>
  <c r="C9" i="85"/>
  <c r="D8" i="85"/>
  <c r="C36" i="85" s="1"/>
  <c r="C8" i="85"/>
  <c r="D7" i="85"/>
  <c r="C35" i="85" s="1"/>
  <c r="C7" i="85"/>
  <c r="D6" i="85"/>
  <c r="C34" i="85" s="1"/>
  <c r="C6" i="85"/>
  <c r="C5" i="85"/>
  <c r="D4" i="85"/>
  <c r="C32" i="85" s="1"/>
  <c r="C4" i="85"/>
  <c r="D15" i="86"/>
  <c r="C43" i="86" s="1"/>
  <c r="C15" i="86"/>
  <c r="C14" i="86"/>
  <c r="D13" i="86"/>
  <c r="C41" i="86" s="1"/>
  <c r="C13" i="86"/>
  <c r="D12" i="86"/>
  <c r="C40" i="86" s="1"/>
  <c r="C12" i="86"/>
  <c r="D11" i="86"/>
  <c r="C39" i="86" s="1"/>
  <c r="C11" i="86"/>
  <c r="C10" i="86"/>
  <c r="D9" i="86"/>
  <c r="C37" i="86" s="1"/>
  <c r="C9" i="86"/>
  <c r="D8" i="86"/>
  <c r="C36" i="86" s="1"/>
  <c r="C8" i="86"/>
  <c r="D7" i="86"/>
  <c r="C35" i="86" s="1"/>
  <c r="C7" i="86"/>
  <c r="C6" i="86"/>
  <c r="D5" i="86"/>
  <c r="C33" i="86" s="1"/>
  <c r="C5" i="86"/>
  <c r="C15" i="87"/>
  <c r="D14" i="87"/>
  <c r="C42" i="87" s="1"/>
  <c r="C14" i="87"/>
  <c r="D13" i="87"/>
  <c r="C41" i="87" s="1"/>
  <c r="C13" i="87"/>
  <c r="D12" i="87"/>
  <c r="C40" i="87" s="1"/>
  <c r="C12" i="87"/>
  <c r="D4" i="87"/>
  <c r="C32" i="87" s="1"/>
  <c r="C14" i="88"/>
  <c r="C10" i="88"/>
  <c r="D4" i="88"/>
  <c r="C32" i="88" s="1"/>
  <c r="C4" i="88"/>
  <c r="C14" i="89"/>
  <c r="C10" i="89"/>
  <c r="C6" i="89"/>
  <c r="D5" i="89"/>
  <c r="C33" i="89" s="1"/>
  <c r="D4" i="89"/>
  <c r="C32" i="89" s="1"/>
  <c r="C4" i="89"/>
  <c r="C14" i="90"/>
  <c r="C10" i="90"/>
  <c r="C6" i="90"/>
  <c r="D8" i="90"/>
  <c r="C35" i="90" s="1"/>
  <c r="C8" i="90"/>
  <c r="C2" i="90"/>
  <c r="C29" i="90" s="1"/>
  <c r="F13" i="89"/>
  <c r="E41" i="89" s="1"/>
  <c r="F11" i="89"/>
  <c r="E39" i="89" s="1"/>
  <c r="F10" i="89"/>
  <c r="E38" i="89" s="1"/>
  <c r="C2" i="89"/>
  <c r="C30" i="89" s="1"/>
  <c r="F15" i="88"/>
  <c r="E43" i="88" s="1"/>
  <c r="D15" i="88"/>
  <c r="C43" i="88" s="1"/>
  <c r="C15" i="88"/>
  <c r="F14" i="88"/>
  <c r="E42" i="88" s="1"/>
  <c r="F13" i="88"/>
  <c r="E41" i="88" s="1"/>
  <c r="F12" i="88"/>
  <c r="E40" i="88" s="1"/>
  <c r="D12" i="88"/>
  <c r="C40" i="88" s="1"/>
  <c r="F11" i="88"/>
  <c r="E39" i="88" s="1"/>
  <c r="F10" i="88"/>
  <c r="E38" i="88" s="1"/>
  <c r="F9" i="88"/>
  <c r="E37" i="88" s="1"/>
  <c r="F8" i="88"/>
  <c r="E36" i="88" s="1"/>
  <c r="F7" i="88"/>
  <c r="E35" i="88" s="1"/>
  <c r="C2" i="88"/>
  <c r="C30" i="88" s="1"/>
  <c r="D15" i="87"/>
  <c r="C43" i="87" s="1"/>
  <c r="D11" i="87"/>
  <c r="C39" i="87" s="1"/>
  <c r="D7" i="87"/>
  <c r="C35" i="87" s="1"/>
  <c r="C4" i="87"/>
  <c r="C2" i="87"/>
  <c r="C30" i="87" s="1"/>
  <c r="D14" i="86"/>
  <c r="C42" i="86" s="1"/>
  <c r="F13" i="86"/>
  <c r="E41" i="86" s="1"/>
  <c r="F10" i="86"/>
  <c r="E38" i="86" s="1"/>
  <c r="D10" i="86"/>
  <c r="C38" i="86" s="1"/>
  <c r="F8" i="86"/>
  <c r="E36" i="86" s="1"/>
  <c r="D6" i="86"/>
  <c r="C34" i="86" s="1"/>
  <c r="C2" i="86"/>
  <c r="C30" i="86" s="1"/>
  <c r="D13" i="85"/>
  <c r="C41" i="85" s="1"/>
  <c r="D9" i="85"/>
  <c r="C37" i="85" s="1"/>
  <c r="D5" i="85"/>
  <c r="C33" i="85" s="1"/>
  <c r="C2" i="85"/>
  <c r="C30" i="85" s="1"/>
  <c r="F15" i="84"/>
  <c r="E43" i="84" s="1"/>
  <c r="F14" i="84"/>
  <c r="E42" i="84" s="1"/>
  <c r="F13" i="84"/>
  <c r="E41" i="84" s="1"/>
  <c r="D12" i="84"/>
  <c r="C40" i="84" s="1"/>
  <c r="F10" i="84"/>
  <c r="E38" i="84" s="1"/>
  <c r="F9" i="84"/>
  <c r="E37" i="84" s="1"/>
  <c r="F8" i="84"/>
  <c r="E36" i="84" s="1"/>
  <c r="D8" i="84"/>
  <c r="C36" i="84" s="1"/>
  <c r="F7" i="84"/>
  <c r="E35" i="84" s="1"/>
  <c r="F6" i="84"/>
  <c r="E34" i="84" s="1"/>
  <c r="D4" i="84"/>
  <c r="C32" i="84" s="1"/>
  <c r="C4" i="84"/>
  <c r="C2" i="84"/>
  <c r="C30" i="84" s="1"/>
  <c r="D15" i="83"/>
  <c r="C43" i="83" s="1"/>
  <c r="D11" i="83"/>
  <c r="C39" i="83" s="1"/>
  <c r="D7" i="83"/>
  <c r="C35" i="83" s="1"/>
  <c r="C7" i="83"/>
  <c r="C2" i="83"/>
  <c r="C30" i="83" s="1"/>
  <c r="D14" i="82"/>
  <c r="C42" i="82" s="1"/>
  <c r="D10" i="82"/>
  <c r="C38" i="82" s="1"/>
  <c r="D6" i="82"/>
  <c r="C34" i="82" s="1"/>
  <c r="C2" i="82"/>
  <c r="C30" i="82" s="1"/>
  <c r="F15" i="81"/>
  <c r="E43" i="81" s="1"/>
  <c r="E15" i="81"/>
  <c r="F14" i="81"/>
  <c r="E42" i="81" s="1"/>
  <c r="E14" i="81"/>
  <c r="F13" i="81"/>
  <c r="E41" i="81" s="1"/>
  <c r="E13" i="81"/>
  <c r="F11" i="81"/>
  <c r="E39" i="81" s="1"/>
  <c r="E11" i="81"/>
  <c r="F10" i="81"/>
  <c r="E38" i="81" s="1"/>
  <c r="F9" i="81"/>
  <c r="E37" i="81" s="1"/>
  <c r="F8" i="81"/>
  <c r="E36" i="81" s="1"/>
  <c r="E8" i="81"/>
  <c r="F7" i="81"/>
  <c r="E35" i="81" s="1"/>
  <c r="E7" i="81"/>
  <c r="F6" i="81"/>
  <c r="E34" i="81" s="1"/>
  <c r="E6" i="81"/>
  <c r="F4" i="81"/>
  <c r="E32" i="81" s="1"/>
  <c r="E4" i="81"/>
  <c r="C2" i="81"/>
  <c r="C30" i="81" s="1"/>
  <c r="D12" i="80"/>
  <c r="C40" i="80" s="1"/>
  <c r="D8" i="80"/>
  <c r="C36" i="80" s="1"/>
  <c r="D4" i="80"/>
  <c r="C32" i="80" s="1"/>
  <c r="C2" i="80"/>
  <c r="C30" i="80" s="1"/>
  <c r="D11" i="79"/>
  <c r="C39" i="79" s="1"/>
  <c r="C2" i="79"/>
  <c r="C30" i="79" s="1"/>
  <c r="D14" i="78"/>
  <c r="C42" i="78" s="1"/>
  <c r="F13" i="78"/>
  <c r="E41" i="78" s="1"/>
  <c r="F11" i="78"/>
  <c r="E39" i="78" s="1"/>
  <c r="C11" i="78"/>
  <c r="F10" i="78"/>
  <c r="E38" i="78" s="1"/>
  <c r="D10" i="78"/>
  <c r="C38" i="78" s="1"/>
  <c r="F9" i="78"/>
  <c r="E37" i="78" s="1"/>
  <c r="F8" i="78"/>
  <c r="E36" i="78" s="1"/>
  <c r="F7" i="78"/>
  <c r="E35" i="78" s="1"/>
  <c r="F6" i="78"/>
  <c r="E34" i="78" s="1"/>
  <c r="C2" i="78"/>
  <c r="C30" i="78" s="1"/>
  <c r="F13" i="77"/>
  <c r="E41" i="77" s="1"/>
  <c r="F12" i="77"/>
  <c r="E40" i="77" s="1"/>
  <c r="F11" i="77"/>
  <c r="E39" i="77" s="1"/>
  <c r="F10" i="77"/>
  <c r="E38" i="77" s="1"/>
  <c r="C10" i="77"/>
  <c r="F9" i="77"/>
  <c r="E37" i="77" s="1"/>
  <c r="F8" i="77"/>
  <c r="E36" i="77" s="1"/>
  <c r="F7" i="77"/>
  <c r="E35" i="77" s="1"/>
  <c r="F6" i="77"/>
  <c r="E34" i="77" s="1"/>
  <c r="F5" i="77"/>
  <c r="D5" i="77"/>
  <c r="C33" i="77" s="1"/>
  <c r="C2" i="77"/>
  <c r="C30" i="77" s="1"/>
  <c r="F13" i="76"/>
  <c r="E41" i="76" s="1"/>
  <c r="D12" i="76"/>
  <c r="C40" i="76" s="1"/>
  <c r="F11" i="76"/>
  <c r="E39" i="76" s="1"/>
  <c r="F10" i="76"/>
  <c r="E38" i="76" s="1"/>
  <c r="D9" i="76"/>
  <c r="C37" i="76" s="1"/>
  <c r="F8" i="76"/>
  <c r="E36" i="76" s="1"/>
  <c r="D8" i="76"/>
  <c r="C36" i="76" s="1"/>
  <c r="F6" i="76"/>
  <c r="E34" i="76" s="1"/>
  <c r="D4" i="76"/>
  <c r="C32" i="76" s="1"/>
  <c r="C2" i="76"/>
  <c r="C30" i="76" s="1"/>
  <c r="D15" i="75"/>
  <c r="C43" i="75" s="1"/>
  <c r="D11" i="75"/>
  <c r="C39" i="75" s="1"/>
  <c r="D7" i="75"/>
  <c r="C35" i="75" s="1"/>
  <c r="C2" i="75"/>
  <c r="C30" i="75" s="1"/>
  <c r="D14" i="74"/>
  <c r="C42" i="74" s="1"/>
  <c r="D10" i="74"/>
  <c r="C38" i="74" s="1"/>
  <c r="D6" i="74"/>
  <c r="C34" i="74" s="1"/>
  <c r="C2" i="74"/>
  <c r="C30" i="74" s="1"/>
  <c r="D9" i="73"/>
  <c r="C37" i="73" s="1"/>
  <c r="C2" i="73"/>
  <c r="C30" i="73" s="1"/>
  <c r="D12" i="72"/>
  <c r="C40" i="72" s="1"/>
  <c r="D8" i="72"/>
  <c r="C36" i="72" s="1"/>
  <c r="D4" i="72"/>
  <c r="C32" i="72" s="1"/>
  <c r="C2" i="72"/>
  <c r="C30" i="72" s="1"/>
  <c r="D15" i="71"/>
  <c r="C43" i="71" s="1"/>
  <c r="D7" i="71"/>
  <c r="C35" i="71" s="1"/>
  <c r="C2" i="71"/>
  <c r="C30" i="71" s="1"/>
  <c r="D14" i="70"/>
  <c r="C42" i="70" s="1"/>
  <c r="D10" i="70"/>
  <c r="C38" i="70" s="1"/>
  <c r="D6" i="70"/>
  <c r="C34" i="70" s="1"/>
  <c r="C2" i="70"/>
  <c r="C30" i="70" s="1"/>
  <c r="C2" i="69"/>
  <c r="C30" i="69" s="1"/>
  <c r="C8" i="87" l="1"/>
  <c r="C7" i="87"/>
  <c r="C8" i="88"/>
  <c r="C5" i="88"/>
  <c r="C9" i="88"/>
  <c r="C7" i="90"/>
  <c r="C11" i="90"/>
  <c r="C13" i="88"/>
  <c r="C15" i="90"/>
  <c r="D13" i="88"/>
  <c r="C41" i="88" s="1"/>
  <c r="D11" i="70"/>
  <c r="C39" i="70" s="1"/>
  <c r="D11" i="69"/>
  <c r="C39" i="69" s="1"/>
  <c r="C13" i="89"/>
  <c r="D11" i="90"/>
  <c r="C38" i="90" s="1"/>
  <c r="D5" i="88"/>
  <c r="C33" i="88" s="1"/>
  <c r="D10" i="89"/>
  <c r="C38" i="89" s="1"/>
  <c r="C15" i="69"/>
  <c r="D15" i="90"/>
  <c r="C42" i="90" s="1"/>
  <c r="D8" i="87"/>
  <c r="C36" i="87" s="1"/>
  <c r="D9" i="88"/>
  <c r="C37" i="88" s="1"/>
  <c r="D6" i="89"/>
  <c r="C34" i="89" s="1"/>
  <c r="D14" i="90"/>
  <c r="C41" i="90" s="1"/>
  <c r="D8" i="71"/>
  <c r="C36" i="71" s="1"/>
  <c r="D8" i="70"/>
  <c r="C36" i="70" s="1"/>
  <c r="D8" i="69"/>
  <c r="C36" i="69" s="1"/>
  <c r="D15" i="69"/>
  <c r="C43" i="69" s="1"/>
  <c r="D8" i="89"/>
  <c r="C36" i="89" s="1"/>
  <c r="D12" i="89"/>
  <c r="C40" i="89" s="1"/>
  <c r="D13" i="90"/>
  <c r="C40" i="90" s="1"/>
  <c r="D6" i="87"/>
  <c r="C34" i="87" s="1"/>
  <c r="D5" i="90"/>
  <c r="C32" i="90" s="1"/>
  <c r="D7" i="88"/>
  <c r="C35" i="88" s="1"/>
  <c r="D9" i="90"/>
  <c r="C36" i="90" s="1"/>
  <c r="D10" i="87"/>
  <c r="C38" i="87" s="1"/>
  <c r="D11" i="88"/>
  <c r="C39" i="88" s="1"/>
  <c r="D9" i="87"/>
  <c r="C37" i="87" s="1"/>
  <c r="D7" i="89"/>
  <c r="C35" i="89" s="1"/>
  <c r="D14" i="89"/>
  <c r="C42" i="89" s="1"/>
  <c r="D9" i="89"/>
  <c r="C37" i="89" s="1"/>
  <c r="D6" i="90"/>
  <c r="C33" i="90" s="1"/>
  <c r="D8" i="88"/>
  <c r="C36" i="88" s="1"/>
  <c r="D15" i="89"/>
  <c r="C43" i="89" s="1"/>
  <c r="C5" i="89"/>
  <c r="D13" i="89"/>
  <c r="C41" i="89" s="1"/>
  <c r="D7" i="90"/>
  <c r="C34" i="90" s="1"/>
  <c r="D10" i="90"/>
  <c r="C37" i="90" s="1"/>
  <c r="C7" i="88"/>
  <c r="C13" i="90"/>
  <c r="C15" i="89"/>
  <c r="C8" i="89"/>
  <c r="C9" i="90"/>
  <c r="C9" i="87"/>
  <c r="C11" i="88"/>
  <c r="C5" i="90"/>
  <c r="C12" i="89"/>
  <c r="C11" i="89"/>
  <c r="C12" i="90"/>
  <c r="C5" i="87"/>
  <c r="C12" i="88"/>
  <c r="D14" i="88"/>
  <c r="C42" i="88" s="1"/>
  <c r="C9" i="89"/>
  <c r="D11" i="89"/>
  <c r="C39" i="89" s="1"/>
  <c r="D12" i="90"/>
  <c r="C39" i="90" s="1"/>
  <c r="D5" i="87"/>
  <c r="C33" i="87" s="1"/>
  <c r="D10" i="88"/>
  <c r="C38" i="88" s="1"/>
  <c r="C7" i="89"/>
  <c r="C6" i="88"/>
  <c r="D4" i="82"/>
  <c r="C32" i="82" s="1"/>
  <c r="D4" i="86"/>
  <c r="C32" i="86" s="1"/>
  <c r="D6" i="88"/>
  <c r="C34" i="88" s="1"/>
  <c r="D4" i="90"/>
  <c r="C31" i="90" s="1"/>
  <c r="C4" i="90"/>
  <c r="D4" i="71"/>
  <c r="C32" i="71" s="1"/>
  <c r="C4" i="79"/>
  <c r="D4" i="77"/>
  <c r="C32" i="77" s="1"/>
  <c r="C4" i="82"/>
  <c r="C4" i="86"/>
  <c r="C11" i="87"/>
  <c r="C10" i="87"/>
  <c r="C6" i="87"/>
  <c r="H8" i="22" l="1"/>
  <c r="F16" i="21" l="1"/>
  <c r="F15" i="21"/>
  <c r="F14" i="21"/>
  <c r="F13" i="21"/>
  <c r="F12" i="21"/>
  <c r="F11" i="21"/>
  <c r="F10" i="21"/>
  <c r="F9" i="21"/>
  <c r="F8" i="21"/>
  <c r="F7" i="21"/>
  <c r="F6" i="21"/>
  <c r="F5" i="21"/>
  <c r="D15" i="21"/>
  <c r="D14" i="21"/>
  <c r="D13" i="21"/>
  <c r="D12" i="21"/>
  <c r="D11" i="21"/>
  <c r="D10" i="21"/>
  <c r="D9" i="21"/>
  <c r="D8" i="21"/>
  <c r="D7" i="21"/>
  <c r="D6" i="21"/>
  <c r="D5" i="21"/>
  <c r="D42" i="20"/>
  <c r="D41" i="20"/>
  <c r="D40" i="20"/>
  <c r="D39" i="20"/>
  <c r="D38" i="20"/>
  <c r="D37" i="20"/>
  <c r="D36" i="20"/>
  <c r="D35" i="20"/>
  <c r="D34" i="20"/>
  <c r="D33" i="20"/>
  <c r="D32" i="20"/>
  <c r="D31" i="20"/>
  <c r="D16" i="20"/>
  <c r="D15" i="20"/>
  <c r="D14" i="20"/>
  <c r="D13" i="20"/>
  <c r="D12" i="20"/>
  <c r="D11" i="20"/>
  <c r="D10" i="20"/>
  <c r="D9" i="20"/>
  <c r="D8" i="20"/>
  <c r="D7" i="20"/>
  <c r="D6" i="20"/>
  <c r="D5" i="20"/>
  <c r="F16" i="19"/>
  <c r="F15" i="19"/>
  <c r="F14" i="19"/>
  <c r="F13" i="19"/>
  <c r="F12" i="19"/>
  <c r="F11" i="19"/>
  <c r="F10" i="19"/>
  <c r="F9" i="19"/>
  <c r="F8" i="19"/>
  <c r="F7" i="19"/>
  <c r="F6" i="19"/>
  <c r="F5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16" i="19"/>
  <c r="D15" i="19"/>
  <c r="D14" i="19"/>
  <c r="D13" i="19"/>
  <c r="D12" i="19"/>
  <c r="D11" i="19"/>
  <c r="D10" i="19"/>
  <c r="D9" i="19"/>
  <c r="D8" i="19"/>
  <c r="D7" i="19"/>
  <c r="D6" i="19"/>
  <c r="D5" i="19"/>
  <c r="F16" i="18"/>
  <c r="F15" i="18"/>
  <c r="F14" i="18"/>
  <c r="F13" i="18"/>
  <c r="F12" i="18"/>
  <c r="F11" i="18"/>
  <c r="F10" i="18"/>
  <c r="F9" i="18"/>
  <c r="F8" i="18"/>
  <c r="F7" i="18"/>
  <c r="F6" i="18"/>
  <c r="F5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16" i="18"/>
  <c r="D15" i="18"/>
  <c r="D14" i="18"/>
  <c r="D13" i="18"/>
  <c r="D12" i="18"/>
  <c r="D11" i="18"/>
  <c r="D10" i="18"/>
  <c r="D9" i="18"/>
  <c r="D8" i="18"/>
  <c r="D7" i="18"/>
  <c r="D6" i="18"/>
  <c r="D5" i="18"/>
  <c r="D16" i="17"/>
  <c r="D15" i="17"/>
  <c r="D14" i="17"/>
  <c r="D13" i="17"/>
  <c r="D12" i="17"/>
  <c r="D11" i="17"/>
  <c r="D10" i="17"/>
  <c r="D9" i="17"/>
  <c r="D8" i="17"/>
  <c r="D7" i="17"/>
  <c r="D6" i="17"/>
  <c r="D5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42" i="16"/>
  <c r="D41" i="16"/>
  <c r="D40" i="16"/>
  <c r="D39" i="16"/>
  <c r="D38" i="16"/>
  <c r="D37" i="16"/>
  <c r="D36" i="16"/>
  <c r="D35" i="16"/>
  <c r="D34" i="16"/>
  <c r="D33" i="16"/>
  <c r="D32" i="16"/>
  <c r="D31" i="16"/>
  <c r="D16" i="16"/>
  <c r="D15" i="16"/>
  <c r="D14" i="16"/>
  <c r="D13" i="16"/>
  <c r="D12" i="16"/>
  <c r="D11" i="16"/>
  <c r="D10" i="16"/>
  <c r="D9" i="16"/>
  <c r="D8" i="16"/>
  <c r="D7" i="16"/>
  <c r="D6" i="16"/>
  <c r="D5" i="16"/>
  <c r="D16" i="21" l="1"/>
  <c r="F43" i="23" l="1"/>
  <c r="F42" i="23"/>
  <c r="F41" i="23"/>
  <c r="F40" i="23"/>
  <c r="F39" i="23"/>
  <c r="F38" i="23"/>
  <c r="F37" i="23"/>
  <c r="F36" i="23"/>
  <c r="F35" i="23"/>
  <c r="F34" i="23"/>
  <c r="F33" i="23"/>
  <c r="F32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F15" i="23"/>
  <c r="F14" i="23"/>
  <c r="F13" i="23"/>
  <c r="F12" i="23"/>
  <c r="F11" i="23"/>
  <c r="F10" i="23"/>
  <c r="F9" i="23"/>
  <c r="F8" i="23"/>
  <c r="F7" i="23"/>
  <c r="F6" i="23"/>
  <c r="F5" i="23"/>
  <c r="F4" i="23"/>
  <c r="D15" i="23"/>
  <c r="D14" i="23"/>
  <c r="D13" i="23"/>
  <c r="D12" i="23"/>
  <c r="D11" i="23"/>
  <c r="D10" i="23"/>
  <c r="D9" i="23"/>
  <c r="D8" i="23"/>
  <c r="D7" i="23"/>
  <c r="D6" i="23"/>
  <c r="D5" i="23"/>
  <c r="D4" i="23"/>
  <c r="E47" i="15"/>
  <c r="E46" i="15"/>
  <c r="E45" i="15"/>
  <c r="E44" i="15"/>
  <c r="E43" i="15"/>
  <c r="E42" i="15"/>
  <c r="E41" i="15"/>
  <c r="E40" i="15"/>
  <c r="E39" i="15"/>
  <c r="E38" i="15"/>
  <c r="E37" i="15"/>
  <c r="E36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E16" i="15"/>
  <c r="E15" i="15"/>
  <c r="E14" i="15"/>
  <c r="E13" i="15"/>
  <c r="E12" i="15"/>
  <c r="E11" i="15"/>
  <c r="E10" i="15"/>
  <c r="E9" i="15"/>
  <c r="E8" i="15"/>
  <c r="E7" i="15"/>
  <c r="E6" i="15"/>
  <c r="E5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2" i="14"/>
  <c r="C41" i="14"/>
  <c r="C40" i="14"/>
  <c r="C39" i="14"/>
  <c r="C38" i="14"/>
  <c r="C37" i="14"/>
  <c r="C36" i="14"/>
  <c r="C35" i="14"/>
  <c r="C34" i="14"/>
  <c r="C33" i="14"/>
  <c r="C32" i="14"/>
  <c r="C31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2" i="13"/>
  <c r="C41" i="13"/>
  <c r="C40" i="13"/>
  <c r="C39" i="13"/>
  <c r="C38" i="13"/>
  <c r="C37" i="13"/>
  <c r="C36" i="13"/>
  <c r="C35" i="13"/>
  <c r="C34" i="13"/>
  <c r="C33" i="13"/>
  <c r="C32" i="13"/>
  <c r="C31" i="13"/>
  <c r="C16" i="13"/>
  <c r="C15" i="13"/>
  <c r="C14" i="13"/>
  <c r="C13" i="13"/>
  <c r="C12" i="13"/>
  <c r="C11" i="13"/>
  <c r="C10" i="13"/>
  <c r="C9" i="13"/>
  <c r="C8" i="13"/>
  <c r="C7" i="13"/>
  <c r="C6" i="13"/>
  <c r="C5" i="13"/>
  <c r="H47" i="22" l="1"/>
  <c r="F47" i="22"/>
  <c r="D47" i="22"/>
  <c r="H46" i="22"/>
  <c r="F46" i="22"/>
  <c r="D46" i="22"/>
  <c r="H45" i="22"/>
  <c r="F45" i="22"/>
  <c r="D45" i="22"/>
  <c r="H44" i="22"/>
  <c r="F44" i="22"/>
  <c r="D44" i="22"/>
  <c r="H43" i="22"/>
  <c r="F43" i="22"/>
  <c r="D43" i="22"/>
  <c r="H42" i="22"/>
  <c r="F42" i="22"/>
  <c r="D42" i="22"/>
  <c r="H41" i="22"/>
  <c r="F41" i="22"/>
  <c r="D41" i="22"/>
  <c r="H40" i="22"/>
  <c r="F40" i="22"/>
  <c r="D40" i="22"/>
  <c r="H39" i="22"/>
  <c r="F39" i="22"/>
  <c r="D39" i="22"/>
  <c r="H38" i="22"/>
  <c r="F38" i="22"/>
  <c r="D38" i="22"/>
  <c r="H37" i="22"/>
  <c r="F37" i="22"/>
  <c r="D37" i="22"/>
  <c r="H36" i="22"/>
  <c r="F36" i="22"/>
  <c r="D36" i="22"/>
  <c r="H16" i="22"/>
  <c r="F16" i="22"/>
  <c r="D16" i="22"/>
  <c r="H15" i="22"/>
  <c r="F15" i="22"/>
  <c r="D15" i="22"/>
  <c r="H14" i="22"/>
  <c r="F14" i="22"/>
  <c r="D14" i="22"/>
  <c r="H13" i="22"/>
  <c r="F13" i="22"/>
  <c r="D13" i="22"/>
  <c r="H12" i="22"/>
  <c r="F12" i="22"/>
  <c r="D12" i="22"/>
  <c r="H11" i="22"/>
  <c r="F11" i="22"/>
  <c r="D11" i="22"/>
  <c r="H10" i="22"/>
  <c r="F10" i="22"/>
  <c r="D10" i="22"/>
  <c r="H9" i="22"/>
  <c r="F9" i="22"/>
  <c r="D9" i="22"/>
  <c r="F8" i="22"/>
  <c r="D8" i="22"/>
  <c r="H7" i="22"/>
  <c r="F7" i="22"/>
  <c r="D7" i="22"/>
  <c r="H6" i="22"/>
  <c r="F6" i="22"/>
  <c r="D6" i="22"/>
  <c r="H5" i="22"/>
  <c r="F5" i="22"/>
  <c r="D5" i="22"/>
  <c r="F48" i="21"/>
  <c r="D48" i="21"/>
  <c r="F47" i="21"/>
  <c r="D47" i="21"/>
  <c r="F46" i="21"/>
  <c r="D46" i="21"/>
  <c r="F45" i="21"/>
  <c r="D45" i="21"/>
  <c r="F44" i="21"/>
  <c r="D44" i="21"/>
  <c r="F43" i="21"/>
  <c r="D43" i="21"/>
  <c r="F42" i="21"/>
  <c r="D42" i="21"/>
  <c r="F41" i="21"/>
  <c r="D41" i="21"/>
  <c r="F40" i="21"/>
  <c r="D40" i="21"/>
  <c r="F39" i="21"/>
  <c r="D39" i="21"/>
  <c r="F38" i="21"/>
  <c r="D38" i="21"/>
  <c r="F37" i="21"/>
  <c r="D37" i="21"/>
  <c r="F47" i="15"/>
  <c r="D47" i="15"/>
  <c r="F46" i="15"/>
  <c r="D46" i="15"/>
  <c r="F45" i="15"/>
  <c r="D45" i="15"/>
  <c r="F44" i="15"/>
  <c r="D44" i="15"/>
  <c r="F43" i="15"/>
  <c r="D43" i="15"/>
  <c r="F42" i="15"/>
  <c r="D42" i="15"/>
  <c r="F41" i="15"/>
  <c r="D41" i="15"/>
  <c r="F40" i="15"/>
  <c r="D40" i="15"/>
  <c r="F39" i="15"/>
  <c r="D39" i="15"/>
  <c r="F38" i="15"/>
  <c r="D38" i="15"/>
  <c r="F37" i="15"/>
  <c r="D37" i="15"/>
  <c r="F36" i="15"/>
  <c r="D36" i="15"/>
  <c r="F16" i="15"/>
  <c r="D16" i="15"/>
  <c r="F15" i="15"/>
  <c r="D15" i="15"/>
  <c r="F14" i="15"/>
  <c r="D14" i="15"/>
  <c r="F13" i="15"/>
  <c r="D13" i="15"/>
  <c r="F12" i="15"/>
  <c r="D12" i="15"/>
  <c r="F11" i="15"/>
  <c r="D11" i="15"/>
  <c r="F10" i="15"/>
  <c r="D10" i="15"/>
  <c r="F9" i="15"/>
  <c r="D9" i="15"/>
  <c r="F8" i="15"/>
  <c r="D8" i="15"/>
  <c r="F7" i="15"/>
  <c r="D7" i="15"/>
  <c r="F6" i="15"/>
  <c r="D6" i="15"/>
  <c r="F5" i="15"/>
  <c r="D5" i="15"/>
  <c r="D42" i="14"/>
  <c r="D41" i="14"/>
  <c r="D40" i="14"/>
  <c r="D39" i="14"/>
  <c r="D38" i="14"/>
  <c r="D37" i="14"/>
  <c r="D36" i="14"/>
  <c r="D35" i="14"/>
  <c r="D34" i="14"/>
  <c r="D33" i="14"/>
  <c r="D32" i="14"/>
  <c r="D31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2" i="13"/>
  <c r="D41" i="13"/>
  <c r="D40" i="13"/>
  <c r="D39" i="13"/>
  <c r="D38" i="13"/>
  <c r="D37" i="13"/>
  <c r="D36" i="13"/>
  <c r="D35" i="13"/>
  <c r="D34" i="13"/>
  <c r="D33" i="13"/>
  <c r="D32" i="13"/>
  <c r="D31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2" i="12"/>
  <c r="D41" i="12"/>
  <c r="D40" i="12"/>
  <c r="D39" i="12"/>
  <c r="D38" i="12"/>
  <c r="D37" i="12"/>
  <c r="D36" i="12"/>
  <c r="D35" i="12"/>
  <c r="D34" i="12"/>
  <c r="D33" i="12"/>
  <c r="D32" i="12"/>
  <c r="D31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2" i="11"/>
  <c r="D41" i="11"/>
  <c r="D40" i="11"/>
  <c r="D39" i="11"/>
  <c r="D38" i="11"/>
  <c r="D37" i="11"/>
  <c r="D36" i="11"/>
  <c r="D35" i="11"/>
  <c r="D34" i="11"/>
  <c r="D33" i="11"/>
  <c r="D32" i="11"/>
  <c r="D31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2" i="7"/>
  <c r="D41" i="7"/>
  <c r="D40" i="7"/>
  <c r="D39" i="7"/>
  <c r="D38" i="7"/>
  <c r="D37" i="7"/>
  <c r="D36" i="7"/>
  <c r="D35" i="7"/>
  <c r="D34" i="7"/>
  <c r="D33" i="7"/>
  <c r="D32" i="7"/>
  <c r="D31" i="7"/>
  <c r="D16" i="7"/>
  <c r="D15" i="7"/>
  <c r="D14" i="7"/>
  <c r="D13" i="7"/>
  <c r="D12" i="7"/>
  <c r="D11" i="7"/>
  <c r="D10" i="7"/>
  <c r="D9" i="7"/>
  <c r="D8" i="7"/>
  <c r="D7" i="7"/>
  <c r="D6" i="7"/>
  <c r="D5" i="7"/>
  <c r="F15" i="89" l="1"/>
  <c r="E43" i="89" s="1"/>
  <c r="E15" i="89" l="1"/>
  <c r="AF7" i="61"/>
  <c r="E15" i="78" l="1"/>
  <c r="E15" i="77"/>
  <c r="F14" i="78" l="1"/>
  <c r="E42" i="78" s="1"/>
  <c r="AF29" i="61"/>
  <c r="F15" i="78"/>
  <c r="E43" i="78" s="1"/>
  <c r="E15" i="76"/>
  <c r="F15" i="76"/>
  <c r="E43" i="76" s="1"/>
  <c r="F15" i="77"/>
  <c r="E43" i="77" s="1"/>
  <c r="F14" i="77"/>
  <c r="E42" i="77" s="1"/>
  <c r="AF31" i="61"/>
  <c r="AG31" i="61" l="1"/>
  <c r="AG29" i="61"/>
  <c r="AF33" i="61"/>
  <c r="F15" i="86" l="1"/>
  <c r="E43" i="86" s="1"/>
  <c r="E15" i="86"/>
  <c r="F14" i="76"/>
  <c r="E42" i="76" s="1"/>
  <c r="AG33" i="61"/>
  <c r="AF13" i="61" l="1"/>
  <c r="AG7" i="61" l="1"/>
  <c r="F14" i="89"/>
  <c r="E42" i="89" s="1"/>
  <c r="AG13" i="61"/>
  <c r="F14" i="86"/>
  <c r="E42" i="86" s="1"/>
  <c r="F5" i="88" l="1"/>
  <c r="F6" i="86"/>
  <c r="E34" i="86" s="1"/>
  <c r="F6" i="89" l="1"/>
  <c r="E34" i="89" s="1"/>
  <c r="F5" i="86"/>
  <c r="E33" i="86" s="1"/>
  <c r="F6" i="88"/>
  <c r="E34" i="88" s="1"/>
  <c r="AD23" i="61" l="1"/>
  <c r="E5" i="81"/>
  <c r="F5" i="89" l="1"/>
  <c r="E33" i="89" s="1"/>
  <c r="F5" i="76"/>
  <c r="E33" i="76" s="1"/>
  <c r="F5" i="78"/>
  <c r="F5" i="84"/>
  <c r="E33" i="84" s="1"/>
  <c r="AE23" i="61"/>
  <c r="F5" i="81"/>
  <c r="E33" i="81" s="1"/>
  <c r="E9" i="89" l="1"/>
  <c r="E8" i="89"/>
  <c r="F8" i="89" l="1"/>
  <c r="E36" i="89" s="1"/>
  <c r="E12" i="78" l="1"/>
  <c r="E12" i="81"/>
  <c r="E12" i="76"/>
  <c r="E12" i="84"/>
  <c r="E12" i="89"/>
  <c r="AA23" i="61" l="1"/>
  <c r="AH23" i="61" s="1"/>
  <c r="F12" i="84"/>
  <c r="E40" i="84" s="1"/>
  <c r="AB23" i="61"/>
  <c r="AI23" i="61" s="1"/>
  <c r="F12" i="78" l="1"/>
  <c r="E40" i="78" s="1"/>
  <c r="F12" i="81"/>
  <c r="E40" i="81" s="1"/>
  <c r="E4" i="84" l="1"/>
  <c r="AD17" i="61"/>
  <c r="F4" i="84" l="1"/>
  <c r="E32" i="84" s="1"/>
  <c r="AE17" i="61"/>
  <c r="F7" i="76" l="1"/>
  <c r="E35" i="76" s="1"/>
  <c r="F7" i="86" l="1"/>
  <c r="E35" i="86" s="1"/>
  <c r="F7" i="89" l="1"/>
  <c r="E35" i="89" s="1"/>
  <c r="F9" i="76" l="1"/>
  <c r="E37" i="76" s="1"/>
  <c r="F9" i="89" l="1"/>
  <c r="E37" i="89" s="1"/>
  <c r="F9" i="86"/>
  <c r="E37" i="86" s="1"/>
  <c r="F11" i="86" l="1"/>
  <c r="E39" i="86" s="1"/>
  <c r="E11" i="86"/>
  <c r="E11" i="84" l="1"/>
  <c r="AA17" i="61"/>
  <c r="AH17" i="61" s="1"/>
  <c r="F11" i="84" l="1"/>
  <c r="E39" i="84" s="1"/>
  <c r="AB17" i="61"/>
  <c r="AI17" i="61" s="1"/>
  <c r="F12" i="76" l="1"/>
  <c r="E40" i="76" s="1"/>
  <c r="F12" i="89" l="1"/>
  <c r="E40" i="89" s="1"/>
  <c r="F12" i="86"/>
  <c r="E40" i="86" s="1"/>
  <c r="E4" i="77" l="1"/>
  <c r="AA31" i="61"/>
  <c r="AD31" i="61"/>
  <c r="AA33" i="61"/>
  <c r="AD33" i="61"/>
  <c r="E4" i="76"/>
  <c r="E4" i="88"/>
  <c r="AD9" i="61"/>
  <c r="AA9" i="61"/>
  <c r="AB33" i="61"/>
  <c r="F4" i="76"/>
  <c r="E32" i="76" s="1"/>
  <c r="AE33" i="61"/>
  <c r="AH33" i="61" l="1"/>
  <c r="AI33" i="61"/>
  <c r="AB13" i="61"/>
  <c r="F4" i="86"/>
  <c r="E32" i="86" s="1"/>
  <c r="AE13" i="61"/>
  <c r="F4" i="77"/>
  <c r="E32" i="77" s="1"/>
  <c r="AE31" i="61"/>
  <c r="AB31" i="61"/>
  <c r="AA7" i="61"/>
  <c r="AD7" i="61"/>
  <c r="E4" i="89"/>
  <c r="AH9" i="61"/>
  <c r="AH31" i="61"/>
  <c r="F4" i="88"/>
  <c r="E32" i="88" s="1"/>
  <c r="AB9" i="61"/>
  <c r="AE9" i="61"/>
  <c r="AI31" i="61" l="1"/>
  <c r="AI13" i="61"/>
  <c r="AH7" i="61"/>
  <c r="AB7" i="61"/>
  <c r="AE7" i="61"/>
  <c r="F4" i="89"/>
  <c r="E32" i="89" s="1"/>
  <c r="AI9" i="61"/>
  <c r="AI7" i="61" l="1"/>
  <c r="E8" i="87" l="1"/>
  <c r="E9" i="87"/>
  <c r="AA11" i="61" l="1"/>
  <c r="F4" i="87"/>
  <c r="E32" i="87" s="1"/>
  <c r="F9" i="87"/>
  <c r="E37" i="87" s="1"/>
  <c r="E8" i="73"/>
  <c r="E11" i="87"/>
  <c r="E12" i="87"/>
  <c r="E13" i="87"/>
  <c r="AF11" i="61"/>
  <c r="E10" i="87"/>
  <c r="E15" i="87"/>
  <c r="E7" i="87"/>
  <c r="E6" i="72" l="1"/>
  <c r="F9" i="72"/>
  <c r="E37" i="72" s="1"/>
  <c r="F9" i="73"/>
  <c r="E37" i="73" s="1"/>
  <c r="E11" i="72"/>
  <c r="E11" i="73"/>
  <c r="E9" i="72"/>
  <c r="E9" i="73"/>
  <c r="E5" i="72"/>
  <c r="E4" i="73"/>
  <c r="E7" i="72"/>
  <c r="E7" i="73"/>
  <c r="E15" i="72"/>
  <c r="E15" i="73"/>
  <c r="E12" i="72"/>
  <c r="E12" i="73"/>
  <c r="F5" i="72"/>
  <c r="E33" i="72" s="1"/>
  <c r="F5" i="73"/>
  <c r="E33" i="73" s="1"/>
  <c r="AD11" i="61"/>
  <c r="AH11" i="61" s="1"/>
  <c r="E4" i="87"/>
  <c r="F14" i="87"/>
  <c r="E42" i="87" s="1"/>
  <c r="F15" i="87"/>
  <c r="E43" i="87" s="1"/>
  <c r="E8" i="72"/>
  <c r="F9" i="85"/>
  <c r="E37" i="85" s="1"/>
  <c r="F6" i="73"/>
  <c r="E34" i="73" s="1"/>
  <c r="F11" i="87"/>
  <c r="E39" i="87" s="1"/>
  <c r="F12" i="87"/>
  <c r="E40" i="87" s="1"/>
  <c r="E9" i="85"/>
  <c r="F8" i="87"/>
  <c r="E36" i="87" s="1"/>
  <c r="F8" i="73"/>
  <c r="E36" i="73" s="1"/>
  <c r="F5" i="85"/>
  <c r="E33" i="85" s="1"/>
  <c r="F5" i="87"/>
  <c r="E33" i="87" s="1"/>
  <c r="F111" i="92"/>
  <c r="F140" i="92" s="1"/>
  <c r="C35" i="61" s="1"/>
  <c r="H111" i="92"/>
  <c r="H140" i="92" s="1"/>
  <c r="E35" i="61" s="1"/>
  <c r="AD39" i="61" l="1"/>
  <c r="F15" i="72"/>
  <c r="E43" i="72" s="1"/>
  <c r="F15" i="73"/>
  <c r="E43" i="73" s="1"/>
  <c r="E13" i="73"/>
  <c r="AF39" i="61"/>
  <c r="F12" i="72"/>
  <c r="E40" i="72" s="1"/>
  <c r="F12" i="73"/>
  <c r="E40" i="73" s="1"/>
  <c r="F13" i="73"/>
  <c r="E41" i="73" s="1"/>
  <c r="F14" i="72"/>
  <c r="E42" i="72" s="1"/>
  <c r="F14" i="73"/>
  <c r="E42" i="73" s="1"/>
  <c r="E10" i="73"/>
  <c r="AA39" i="61"/>
  <c r="E13" i="72"/>
  <c r="F11" i="72"/>
  <c r="E39" i="72" s="1"/>
  <c r="F11" i="73"/>
  <c r="E39" i="73" s="1"/>
  <c r="E10" i="72"/>
  <c r="AA41" i="61"/>
  <c r="AD41" i="61"/>
  <c r="E4" i="72"/>
  <c r="F10" i="73"/>
  <c r="E38" i="73" s="1"/>
  <c r="F7" i="72"/>
  <c r="E35" i="72" s="1"/>
  <c r="F7" i="73"/>
  <c r="E35" i="73" s="1"/>
  <c r="E14" i="72"/>
  <c r="F12" i="85"/>
  <c r="E40" i="85" s="1"/>
  <c r="F11" i="85"/>
  <c r="E39" i="85" s="1"/>
  <c r="E13" i="85"/>
  <c r="AF15" i="61"/>
  <c r="E12" i="85"/>
  <c r="F8" i="72"/>
  <c r="E36" i="72" s="1"/>
  <c r="F14" i="85"/>
  <c r="E42" i="85" s="1"/>
  <c r="F10" i="87"/>
  <c r="E38" i="87" s="1"/>
  <c r="AB11" i="61"/>
  <c r="AB58" i="61" s="1"/>
  <c r="F7" i="85"/>
  <c r="E35" i="85" s="1"/>
  <c r="E10" i="85"/>
  <c r="E7" i="83"/>
  <c r="AD13" i="61"/>
  <c r="AA13" i="61"/>
  <c r="E4" i="86"/>
  <c r="F13" i="87"/>
  <c r="E41" i="87" s="1"/>
  <c r="AG11" i="61"/>
  <c r="F7" i="87"/>
  <c r="E35" i="87" s="1"/>
  <c r="J58" i="61"/>
  <c r="F6" i="72"/>
  <c r="E34" i="72" s="1"/>
  <c r="E15" i="85"/>
  <c r="E7" i="85"/>
  <c r="E9" i="83"/>
  <c r="E11" i="85"/>
  <c r="F6" i="87"/>
  <c r="E34" i="87" s="1"/>
  <c r="H58" i="61"/>
  <c r="AE11" i="61"/>
  <c r="F15" i="85"/>
  <c r="E43" i="85" s="1"/>
  <c r="AD29" i="61"/>
  <c r="AA29" i="61"/>
  <c r="E4" i="78"/>
  <c r="F4" i="78"/>
  <c r="E32" i="78" s="1"/>
  <c r="AE29" i="61"/>
  <c r="AB29" i="61"/>
  <c r="I111" i="92"/>
  <c r="I140" i="92" s="1"/>
  <c r="F35" i="61" s="1"/>
  <c r="G111" i="92"/>
  <c r="G140" i="92" s="1"/>
  <c r="D35" i="61" s="1"/>
  <c r="E33" i="83" l="1"/>
  <c r="AI11" i="61"/>
  <c r="AH39" i="61"/>
  <c r="AB39" i="61"/>
  <c r="AG39" i="61"/>
  <c r="F13" i="72"/>
  <c r="E41" i="72" s="1"/>
  <c r="AG41" i="61"/>
  <c r="F10" i="72"/>
  <c r="E38" i="72" s="1"/>
  <c r="AB41" i="61"/>
  <c r="AF41" i="61"/>
  <c r="AH41" i="61" s="1"/>
  <c r="AE39" i="61"/>
  <c r="F4" i="73"/>
  <c r="E32" i="73" s="1"/>
  <c r="F4" i="72"/>
  <c r="E32" i="72" s="1"/>
  <c r="AE41" i="61"/>
  <c r="AH13" i="61"/>
  <c r="E35" i="83"/>
  <c r="E10" i="83"/>
  <c r="F5" i="82"/>
  <c r="E33" i="82" s="1"/>
  <c r="F5" i="90"/>
  <c r="E32" i="90" s="1"/>
  <c r="E7" i="90"/>
  <c r="E8" i="85"/>
  <c r="E37" i="83"/>
  <c r="F8" i="85"/>
  <c r="E36" i="85" s="1"/>
  <c r="E9" i="82"/>
  <c r="E9" i="90"/>
  <c r="AD15" i="61"/>
  <c r="E4" i="85"/>
  <c r="F6" i="85"/>
  <c r="E34" i="85" s="1"/>
  <c r="AA15" i="61"/>
  <c r="E43" i="83"/>
  <c r="E40" i="83"/>
  <c r="E42" i="83"/>
  <c r="F4" i="85"/>
  <c r="E32" i="85" s="1"/>
  <c r="AH29" i="61"/>
  <c r="AI29" i="61"/>
  <c r="F5" i="80" l="1"/>
  <c r="E33" i="80" s="1"/>
  <c r="E10" i="80"/>
  <c r="E9" i="80"/>
  <c r="E7" i="80"/>
  <c r="AI39" i="61"/>
  <c r="AI41" i="61"/>
  <c r="E10" i="90"/>
  <c r="AH15" i="61"/>
  <c r="AE15" i="61"/>
  <c r="E7" i="75"/>
  <c r="F7" i="82"/>
  <c r="E35" i="82" s="1"/>
  <c r="E10" i="82"/>
  <c r="E12" i="82"/>
  <c r="E34" i="83"/>
  <c r="E13" i="83"/>
  <c r="AF19" i="61"/>
  <c r="E12" i="83"/>
  <c r="E15" i="82"/>
  <c r="F10" i="85"/>
  <c r="E38" i="85" s="1"/>
  <c r="AB15" i="61"/>
  <c r="F5" i="79"/>
  <c r="E33" i="79" s="1"/>
  <c r="E11" i="82"/>
  <c r="E15" i="83"/>
  <c r="AD19" i="61"/>
  <c r="E11" i="83"/>
  <c r="F13" i="85"/>
  <c r="E41" i="85" s="1"/>
  <c r="AG15" i="61"/>
  <c r="F14" i="82"/>
  <c r="E42" i="82" s="1"/>
  <c r="F15" i="82"/>
  <c r="E43" i="82" s="1"/>
  <c r="F12" i="82"/>
  <c r="E40" i="82" s="1"/>
  <c r="E39" i="83"/>
  <c r="E4" i="83"/>
  <c r="E32" i="83"/>
  <c r="E7" i="79"/>
  <c r="F9" i="82"/>
  <c r="E37" i="82" s="1"/>
  <c r="E7" i="82"/>
  <c r="F5" i="74" l="1"/>
  <c r="E33" i="74" s="1"/>
  <c r="F7" i="80"/>
  <c r="E35" i="80" s="1"/>
  <c r="E11" i="80"/>
  <c r="E15" i="80"/>
  <c r="E12" i="80"/>
  <c r="F15" i="80"/>
  <c r="E43" i="80" s="1"/>
  <c r="E10" i="74"/>
  <c r="E13" i="80"/>
  <c r="E7" i="74"/>
  <c r="F9" i="80"/>
  <c r="E37" i="80" s="1"/>
  <c r="F14" i="80"/>
  <c r="E42" i="80" s="1"/>
  <c r="F12" i="80"/>
  <c r="E40" i="80" s="1"/>
  <c r="F7" i="90"/>
  <c r="E34" i="90" s="1"/>
  <c r="E11" i="90"/>
  <c r="F9" i="90"/>
  <c r="E36" i="90" s="1"/>
  <c r="AI15" i="61"/>
  <c r="F9" i="79"/>
  <c r="E37" i="79" s="1"/>
  <c r="E15" i="79"/>
  <c r="F6" i="82"/>
  <c r="E34" i="82" s="1"/>
  <c r="E4" i="90"/>
  <c r="AD21" i="61"/>
  <c r="F12" i="79"/>
  <c r="E40" i="79" s="1"/>
  <c r="E10" i="79"/>
  <c r="E8" i="83"/>
  <c r="AA19" i="61"/>
  <c r="F4" i="82"/>
  <c r="E32" i="82" s="1"/>
  <c r="F15" i="79"/>
  <c r="E43" i="79" s="1"/>
  <c r="E13" i="82"/>
  <c r="AF21" i="61"/>
  <c r="F11" i="82"/>
  <c r="E39" i="82" s="1"/>
  <c r="E4" i="82"/>
  <c r="F4" i="90"/>
  <c r="E31" i="90" s="1"/>
  <c r="E9" i="79"/>
  <c r="F5" i="75" l="1"/>
  <c r="E33" i="75" s="1"/>
  <c r="F15" i="90"/>
  <c r="E42" i="90" s="1"/>
  <c r="F15" i="74"/>
  <c r="E43" i="74" s="1"/>
  <c r="AF25" i="61"/>
  <c r="F4" i="74"/>
  <c r="E32" i="74" s="1"/>
  <c r="E8" i="80"/>
  <c r="F6" i="80"/>
  <c r="E34" i="80" s="1"/>
  <c r="E11" i="74"/>
  <c r="F11" i="80"/>
  <c r="E39" i="80" s="1"/>
  <c r="E7" i="70"/>
  <c r="F11" i="90"/>
  <c r="E38" i="90" s="1"/>
  <c r="AH19" i="61"/>
  <c r="AD5" i="61"/>
  <c r="F6" i="90"/>
  <c r="E33" i="90" s="1"/>
  <c r="E4" i="80"/>
  <c r="F5" i="71"/>
  <c r="E33" i="71" s="1"/>
  <c r="F5" i="70"/>
  <c r="E33" i="70" s="1"/>
  <c r="F6" i="79"/>
  <c r="E34" i="79" s="1"/>
  <c r="F12" i="75"/>
  <c r="E40" i="75" s="1"/>
  <c r="F4" i="80"/>
  <c r="E32" i="80" s="1"/>
  <c r="E11" i="75"/>
  <c r="E36" i="83"/>
  <c r="AE19" i="61"/>
  <c r="F14" i="79"/>
  <c r="E42" i="79" s="1"/>
  <c r="E9" i="75"/>
  <c r="F11" i="79"/>
  <c r="E39" i="79" s="1"/>
  <c r="F11" i="74"/>
  <c r="E39" i="74" s="1"/>
  <c r="AD27" i="61"/>
  <c r="F4" i="79"/>
  <c r="E32" i="79" s="1"/>
  <c r="F15" i="75"/>
  <c r="E43" i="75" s="1"/>
  <c r="E10" i="75"/>
  <c r="F7" i="79"/>
  <c r="E35" i="79" s="1"/>
  <c r="F7" i="74"/>
  <c r="E35" i="74" s="1"/>
  <c r="F9" i="75"/>
  <c r="E37" i="75" s="1"/>
  <c r="E41" i="83"/>
  <c r="AG19" i="61"/>
  <c r="E38" i="83"/>
  <c r="AB19" i="61"/>
  <c r="E13" i="79"/>
  <c r="AF27" i="61"/>
  <c r="E8" i="82"/>
  <c r="AA21" i="61"/>
  <c r="AH21" i="61" s="1"/>
  <c r="F9" i="74"/>
  <c r="E37" i="74" s="1"/>
  <c r="E4" i="79"/>
  <c r="F58" i="61" l="1"/>
  <c r="F6" i="74"/>
  <c r="E34" i="74" s="1"/>
  <c r="E13" i="74"/>
  <c r="E12" i="74"/>
  <c r="E12" i="90"/>
  <c r="AD25" i="61"/>
  <c r="E8" i="74"/>
  <c r="E15" i="70"/>
  <c r="AA25" i="61"/>
  <c r="E15" i="74"/>
  <c r="E15" i="90"/>
  <c r="F12" i="74"/>
  <c r="E40" i="74" s="1"/>
  <c r="F12" i="90"/>
  <c r="E39" i="90" s="1"/>
  <c r="F8" i="80"/>
  <c r="E36" i="80" s="1"/>
  <c r="AG25" i="61"/>
  <c r="E8" i="90"/>
  <c r="AA58" i="61"/>
  <c r="F10" i="90"/>
  <c r="E37" i="90" s="1"/>
  <c r="E9" i="70"/>
  <c r="F8" i="90"/>
  <c r="E35" i="90" s="1"/>
  <c r="E11" i="70"/>
  <c r="O58" i="61"/>
  <c r="W58" i="61"/>
  <c r="E9" i="71"/>
  <c r="F10" i="82"/>
  <c r="E38" i="82" s="1"/>
  <c r="AB21" i="61"/>
  <c r="E4" i="75"/>
  <c r="E10" i="70"/>
  <c r="F8" i="79"/>
  <c r="E36" i="79" s="1"/>
  <c r="E10" i="71"/>
  <c r="F14" i="75"/>
  <c r="E42" i="75" s="1"/>
  <c r="E15" i="75"/>
  <c r="F6" i="75"/>
  <c r="E34" i="75" s="1"/>
  <c r="F8" i="82"/>
  <c r="E36" i="82" s="1"/>
  <c r="AE21" i="61"/>
  <c r="E9" i="74"/>
  <c r="E12" i="75"/>
  <c r="E4" i="74"/>
  <c r="F15" i="71"/>
  <c r="E43" i="71" s="1"/>
  <c r="F15" i="70"/>
  <c r="E43" i="70" s="1"/>
  <c r="E11" i="79"/>
  <c r="E8" i="79"/>
  <c r="E11" i="71"/>
  <c r="E13" i="75"/>
  <c r="AF35" i="61"/>
  <c r="AG21" i="61"/>
  <c r="F13" i="82"/>
  <c r="E41" i="82" s="1"/>
  <c r="E7" i="71"/>
  <c r="E12" i="79"/>
  <c r="F7" i="75"/>
  <c r="E35" i="75" s="1"/>
  <c r="AD35" i="61"/>
  <c r="F11" i="75"/>
  <c r="E39" i="75" s="1"/>
  <c r="AI19" i="61"/>
  <c r="E15" i="71"/>
  <c r="AA27" i="61"/>
  <c r="AH27" i="61" s="1"/>
  <c r="F4" i="75"/>
  <c r="E32" i="75" s="1"/>
  <c r="F13" i="80" l="1"/>
  <c r="E41" i="80" s="1"/>
  <c r="AD37" i="61"/>
  <c r="AH25" i="61"/>
  <c r="AB25" i="61"/>
  <c r="AE25" i="61"/>
  <c r="AA37" i="61"/>
  <c r="F10" i="80"/>
  <c r="E38" i="80" s="1"/>
  <c r="AF37" i="61"/>
  <c r="AA5" i="61"/>
  <c r="F14" i="74"/>
  <c r="E42" i="74" s="1"/>
  <c r="F14" i="90"/>
  <c r="E41" i="90" s="1"/>
  <c r="AD45" i="61"/>
  <c r="E13" i="90"/>
  <c r="AF5" i="61"/>
  <c r="AE5" i="61"/>
  <c r="AB5" i="61"/>
  <c r="AE27" i="61"/>
  <c r="G58" i="61"/>
  <c r="E58" i="61"/>
  <c r="E4" i="70"/>
  <c r="D58" i="61"/>
  <c r="AE58" i="61" s="1"/>
  <c r="AI58" i="61" s="1"/>
  <c r="F7" i="71"/>
  <c r="E35" i="71" s="1"/>
  <c r="F7" i="70"/>
  <c r="E35" i="70" s="1"/>
  <c r="F12" i="71"/>
  <c r="E40" i="71" s="1"/>
  <c r="F12" i="70"/>
  <c r="E40" i="70" s="1"/>
  <c r="I58" i="61"/>
  <c r="F4" i="71"/>
  <c r="E32" i="71" s="1"/>
  <c r="E4" i="71"/>
  <c r="F4" i="70"/>
  <c r="E32" i="70" s="1"/>
  <c r="AI21" i="61"/>
  <c r="F11" i="71"/>
  <c r="E39" i="71" s="1"/>
  <c r="F11" i="70"/>
  <c r="E39" i="70" s="1"/>
  <c r="AD43" i="61"/>
  <c r="F6" i="71"/>
  <c r="E34" i="71" s="1"/>
  <c r="F6" i="70"/>
  <c r="E34" i="70" s="1"/>
  <c r="E12" i="70"/>
  <c r="E8" i="75"/>
  <c r="AA35" i="61"/>
  <c r="AH35" i="61" s="1"/>
  <c r="F9" i="71"/>
  <c r="E37" i="71" s="1"/>
  <c r="F9" i="70"/>
  <c r="E37" i="70" s="1"/>
  <c r="AI25" i="61" l="1"/>
  <c r="AH5" i="61"/>
  <c r="AH37" i="61"/>
  <c r="Q58" i="61"/>
  <c r="Y58" i="61"/>
  <c r="F8" i="74"/>
  <c r="E36" i="74" s="1"/>
  <c r="AE37" i="61"/>
  <c r="E13" i="71"/>
  <c r="AF43" i="61"/>
  <c r="F13" i="79"/>
  <c r="E41" i="79" s="1"/>
  <c r="AG27" i="61"/>
  <c r="F8" i="75"/>
  <c r="E36" i="75" s="1"/>
  <c r="AE35" i="61"/>
  <c r="E12" i="71"/>
  <c r="F14" i="71"/>
  <c r="E42" i="71" s="1"/>
  <c r="F14" i="70"/>
  <c r="E42" i="70" s="1"/>
  <c r="E8" i="70"/>
  <c r="AA45" i="61"/>
  <c r="F10" i="79"/>
  <c r="E38" i="79" s="1"/>
  <c r="AB27" i="61"/>
  <c r="E8" i="71"/>
  <c r="AA43" i="61"/>
  <c r="E13" i="70"/>
  <c r="AF45" i="61"/>
  <c r="C58" i="61"/>
  <c r="S58" i="61" l="1"/>
  <c r="F13" i="74"/>
  <c r="E41" i="74" s="1"/>
  <c r="AF47" i="61"/>
  <c r="U58" i="61"/>
  <c r="AF58" i="61" s="1"/>
  <c r="AI27" i="61"/>
  <c r="AH43" i="61"/>
  <c r="AH45" i="61"/>
  <c r="F10" i="74"/>
  <c r="E38" i="74" s="1"/>
  <c r="AB37" i="61"/>
  <c r="F13" i="75"/>
  <c r="E41" i="75" s="1"/>
  <c r="AG35" i="61"/>
  <c r="N204" i="92"/>
  <c r="F10" i="75"/>
  <c r="E38" i="75" s="1"/>
  <c r="AB35" i="61"/>
  <c r="AG37" i="61" l="1"/>
  <c r="AI37" i="61" s="1"/>
  <c r="F13" i="90"/>
  <c r="E40" i="90" s="1"/>
  <c r="AG5" i="61"/>
  <c r="AI5" i="61" s="1"/>
  <c r="AI35" i="61"/>
  <c r="F13" i="70"/>
  <c r="E41" i="70" s="1"/>
  <c r="AG45" i="61"/>
  <c r="F8" i="71"/>
  <c r="E36" i="71" s="1"/>
  <c r="AE43" i="61"/>
  <c r="K58" i="61"/>
  <c r="AD58" i="61" s="1"/>
  <c r="AH58" i="61" s="1"/>
  <c r="AA47" i="61"/>
  <c r="AD47" i="61"/>
  <c r="F8" i="70"/>
  <c r="E36" i="70" s="1"/>
  <c r="AE45" i="61"/>
  <c r="F13" i="71"/>
  <c r="E41" i="71" s="1"/>
  <c r="AG43" i="61"/>
  <c r="AH47" i="61" l="1"/>
  <c r="AG47" i="61"/>
  <c r="F10" i="70"/>
  <c r="E38" i="70" s="1"/>
  <c r="AB45" i="61"/>
  <c r="AI45" i="61" s="1"/>
  <c r="O204" i="92"/>
  <c r="F10" i="71"/>
  <c r="E38" i="71" s="1"/>
  <c r="AB43" i="61"/>
  <c r="AI43" i="61" s="1"/>
  <c r="AE47" i="61" l="1"/>
  <c r="AB47" i="61"/>
  <c r="AI47" i="61" l="1"/>
</calcChain>
</file>

<file path=xl/comments1.xml><?xml version="1.0" encoding="utf-8"?>
<comments xmlns="http://schemas.openxmlformats.org/spreadsheetml/2006/main">
  <authors>
    <author>Tong</author>
  </authors>
  <commentList>
    <comment ref="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2.xml><?xml version="1.0" encoding="utf-8"?>
<comments xmlns="http://schemas.openxmlformats.org/spreadsheetml/2006/main">
  <authors>
    <author>Tong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3.xml><?xml version="1.0" encoding="utf-8"?>
<comments xmlns="http://schemas.openxmlformats.org/spreadsheetml/2006/main">
  <authors>
    <author>Tong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4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K3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E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5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K3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E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<sst xmlns="http://schemas.openxmlformats.org/spreadsheetml/2006/main" count="2472" uniqueCount="178">
  <si>
    <t>ลำดับ</t>
  </si>
  <si>
    <t>ชื่ออาคาร</t>
  </si>
  <si>
    <t>หมายเลข</t>
  </si>
  <si>
    <t>kWh</t>
  </si>
  <si>
    <t>บาท</t>
  </si>
  <si>
    <t>รวม</t>
  </si>
  <si>
    <t>มหาวิทยาลัยแม่โจ้</t>
  </si>
  <si>
    <t>9806 020017405371</t>
  </si>
  <si>
    <t>คณะสัตวศาสตร์และเทคโนโลยี</t>
  </si>
  <si>
    <t>9805 020004553162</t>
  </si>
  <si>
    <t>วิทยาลัยพลังงานทดแทน</t>
  </si>
  <si>
    <t>โครงการพัฒนาบ้านโปง</t>
  </si>
  <si>
    <t>0228 020005942984</t>
  </si>
  <si>
    <t>0535 020004636485</t>
  </si>
  <si>
    <t>โครงการแปรรูปผลิตผลทางการเกษตร</t>
  </si>
  <si>
    <t>9805 020006009966</t>
  </si>
  <si>
    <t xml:space="preserve">คณะสัตวศาสตร์และเทคโนโลยี </t>
  </si>
  <si>
    <t>ผู้ใช้ไฟฟ้า</t>
  </si>
  <si>
    <t>การใช้พลังงานไฟฟ้า ตามหนังสือแจ้งค่าไฟฟ้า(บิลค่าไฟฟ้า)</t>
  </si>
  <si>
    <t xml:space="preserve">มหาวิทยาลัยแม่โจ้ </t>
  </si>
  <si>
    <t xml:space="preserve">วิทยาลัยพลังงานทดแทน </t>
  </si>
  <si>
    <t xml:space="preserve">โครงการแปรรูปผลิตผลทางการเกษตร </t>
  </si>
  <si>
    <t>9807 020005984751</t>
  </si>
  <si>
    <t>0633 020005539809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</si>
  <si>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</si>
  <si>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</si>
  <si>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</si>
  <si>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</si>
  <si>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มหาวิทยาลัยแม่โจ้ (อุทยานเกษตร)</t>
  </si>
  <si>
    <t>9804 020005752138</t>
  </si>
  <si>
    <t>9803 020016314816</t>
  </si>
  <si>
    <t>มหาวิทยาลัยแม่โจ้เฉลิมพระเกียรติ แพร่</t>
  </si>
  <si>
    <t>9801 020010405428</t>
  </si>
  <si>
    <t>ศูนย์ประสานงานมหาวิทยาลัยแม่โจ้</t>
  </si>
  <si>
    <t>9801 020010405537</t>
  </si>
  <si>
    <t>สถาบันเทคโนโลยี่การเกษตรแม่โจ้</t>
  </si>
  <si>
    <t>9801 020004457486</t>
  </si>
  <si>
    <t>มหาวิทยาลัยแม่โจ้วิทยาเขตชุมพร</t>
  </si>
  <si>
    <t>9026  020016381667</t>
  </si>
  <si>
    <t>9801 020004456066</t>
  </si>
  <si>
    <t>มหาวิทยาลัยแม่โจ้(อาคารชุดพักอาศัยข้าราชการ)</t>
  </si>
  <si>
    <t>9801 020004456103</t>
  </si>
  <si>
    <t>-</t>
  </si>
  <si>
    <t>หน่วยค่าไฟ/บาท</t>
  </si>
  <si>
    <t>เช็ด</t>
  </si>
  <si>
    <t>รวมทุกบิลค่าไฟฟ้า</t>
  </si>
  <si>
    <t>Month</t>
  </si>
  <si>
    <t>9801 020022277344</t>
  </si>
  <si>
    <t>มหาวิทยาลัยแม่โจ้ (โรงสูบน้ำศรีบุญเรือน)</t>
  </si>
  <si>
    <t>มหาวิทยาลัยแม่โจ้ (หมู่ 6 ตำบลป่าไผ่)</t>
  </si>
  <si>
    <t>โรงสูบน้ำมหาวิทยาลัยแม่โจ้</t>
  </si>
  <si>
    <t>ผลรวมบิลค่าไฟฟ้า/ปี</t>
  </si>
  <si>
    <t>9095 020016355485</t>
  </si>
  <si>
    <t>0025 020023324092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</si>
  <si>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</si>
  <si>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</si>
  <si>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</si>
  <si>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</si>
  <si>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</si>
  <si>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</si>
  <si>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</si>
  <si>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</si>
  <si>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</si>
  <si>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</si>
  <si>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</si>
  <si>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</si>
  <si>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โครงการพัฒนาบ้านโปงพระราชดำริ (907 ไร่)</t>
  </si>
  <si>
    <t>โครงการพัฒนาบ้านโปง(2984)</t>
  </si>
  <si>
    <t>โครงการพัฒนาบ้านโปง(6485)</t>
  </si>
  <si>
    <t>9205 020016355485</t>
  </si>
  <si>
    <t xml:space="preserve">โรงเรือนเพาะพันธุ์กัญชา (ฟาร์มบ้านโปง) </t>
  </si>
  <si>
    <t>9205 020024629068</t>
  </si>
  <si>
    <t>9205 020024633024</t>
  </si>
  <si>
    <t>โรงเรือนเพาะพันธุ์กัญชา (9068)</t>
  </si>
  <si>
    <t>โรงเรือนเพาะพันธุ์กัญชา 2(3024)</t>
  </si>
  <si>
    <t>ศูนย์ประสานงานมหาวิทยาลัยแม่โจ้-แพร่</t>
  </si>
  <si>
    <t>คณะบริหารธุรกิจ</t>
  </si>
  <si>
    <t>คณะพัฒนาการท่องเที่ยว</t>
  </si>
  <si>
    <t>คณะวิทยาศาสตร์</t>
  </si>
  <si>
    <t>คณะเศรษฐศาสตร์</t>
  </si>
  <si>
    <t>คณะสถาปัตยกรรมศาสตร์และการออกแบบสิ่งแวดล้อม</t>
  </si>
  <si>
    <t>วิทยาลัยบริหารศาสตร์</t>
  </si>
  <si>
    <t>สำนักงานมหาวิทยาลัย</t>
  </si>
  <si>
    <t>มหาวิทยาลัยแม่โจ้(โรงเรือนเพาะพันธุ์กัญชา)_ (ผศ. ดร.ปรีดา นาเทเวศน์)</t>
  </si>
  <si>
    <t>มหาวิทยาลัยแม่โจ้(โรงเรือนเพาะพันธุ์กัญชา2)_(ศ. ดร.อานัฐ ตันโช)</t>
  </si>
  <si>
    <t>9801 020025008422</t>
  </si>
  <si>
    <t>คณะผลิตกรรมการเกษตร</t>
  </si>
  <si>
    <t>มหาวิทยาลัยแม่โจ้ (ศูนย์ทดลองวิจัยและพัฒนากัญชงอุตสาหกรรม)</t>
  </si>
  <si>
    <t>9205 20025162757</t>
  </si>
  <si>
    <t>ส่วนกลาง</t>
  </si>
  <si>
    <t>สระว่ายน้ำ</t>
  </si>
  <si>
    <t>โรงอาหาร</t>
  </si>
  <si>
    <t>หอพักนักศึกษา</t>
  </si>
  <si>
    <t>คณะศิลป์ศาสตร์</t>
  </si>
  <si>
    <t>ศูนย์กล้วยไม้</t>
  </si>
  <si>
    <t>คณะเทคโนโลยีสารสนเทศและการสื่อสาร</t>
  </si>
  <si>
    <t>สำนักวิจัยและส่งเสริมการเกษตร</t>
  </si>
  <si>
    <t>ศูนย์วิจัยพลังงาน</t>
  </si>
  <si>
    <t>ศูนย์อาคารที่พัก</t>
  </si>
  <si>
    <t>คณะวิศวกรรมศาสตร์</t>
  </si>
  <si>
    <t>คณะเทคโนโลยีการประมง</t>
  </si>
  <si>
    <t>การใช้พลังงานไฟฟ้าของแต่ละคณะ,สำนัก</t>
  </si>
  <si>
    <t>ผลรวมแต่ละหน่วยงาน/ปี</t>
  </si>
  <si>
    <t>สำนักหอสมุด</t>
  </si>
  <si>
    <t>คณะสัตวแพทยศาสตร์</t>
  </si>
  <si>
    <t>คลินิกรักษาสัตว์</t>
  </si>
  <si>
    <t>การคำนวณหน่วยการใช้ของแต่ละอาคาร</t>
  </si>
  <si>
    <t>หมาย</t>
  </si>
  <si>
    <t>CT</t>
  </si>
  <si>
    <t>เหตุ</t>
  </si>
  <si>
    <t>มิเตอร์</t>
  </si>
  <si>
    <t>0.00/บาท</t>
  </si>
  <si>
    <t>บ้านพักและแฟลต ข้าราชการ</t>
  </si>
  <si>
    <t>ร้านค้าภายในมหาวิทยาลัย</t>
  </si>
  <si>
    <t>เช็ดผลรวม</t>
  </si>
  <si>
    <t>ต.ค.-ธ.ค. 66</t>
  </si>
  <si>
    <t>ม.ค.-มิ.ย. 66</t>
  </si>
  <si>
    <t>โครงการวิจัยและพัฒนาการผลิตกล้วยไม้เชิงอุตสาหกรรม ในพระดำริ สมเด็จพระเจ้าลูกเธอเจ้าฟ้าจุฬาภรณฯ</t>
  </si>
  <si>
    <t>9205 020005984784</t>
  </si>
  <si>
    <r>
      <t>ค่าพลังงานไฟฟ้า 67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</si>
  <si>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t>9026  020016391667</t>
  </si>
  <si>
    <t>ค่าไฟฟ้า 67  (บาท)</t>
  </si>
  <si>
    <t>การใช้พลังงานไฟฟ้า ตามหนังสือแจ้งค่าไฟฟ้า(จ่ายตรงกับการไฟฟ้า)</t>
  </si>
  <si>
    <t>สมาคมศิษย์เก่าแม่โจ้</t>
  </si>
  <si>
    <t>9211 020027862395</t>
  </si>
  <si>
    <t>9212 020027862396</t>
  </si>
  <si>
    <t>สมาคมศิษย์เก่าแม่โจ้(ปั๊มน้ำ)</t>
  </si>
  <si>
    <t>หอพักสมาคมศิษย์เก่า 1</t>
  </si>
  <si>
    <t>หอพักสมาคมศิษย์เก่า 2</t>
  </si>
  <si>
    <t>จ่ายตรงกับการไฟฟ้า</t>
  </si>
  <si>
    <t>สำนักฟาร์ม มหาวิทยาลัยแม่โจ้ 2</t>
  </si>
  <si>
    <t>9211 020027862399</t>
  </si>
  <si>
    <t>มหาวิทยาลัยแม่โจ้-อาคารพลังศิษย์เก่า</t>
  </si>
  <si>
    <t>มหาวิทยาลัยแม่โจ้-อาคารศิษย์เก่า</t>
  </si>
  <si>
    <t>มหาวิทยาลัยแม่โจ้-อาคารสายพิรุณ</t>
  </si>
  <si>
    <t>มกราคม 68</t>
  </si>
  <si>
    <t>กุมภาพันธ์ 68</t>
  </si>
  <si>
    <t>มีนาคม 68</t>
  </si>
  <si>
    <t>เมษายน 68</t>
  </si>
  <si>
    <t>พฤษภาคม 68</t>
  </si>
  <si>
    <t>มิถุนายน 68</t>
  </si>
  <si>
    <t>กรกฏาคม 68</t>
  </si>
  <si>
    <t>สิงหาคม 68</t>
  </si>
  <si>
    <t>กันยายน 68</t>
  </si>
  <si>
    <t>ตุลาคม 68</t>
  </si>
  <si>
    <t>พฤศจิกายน 68</t>
  </si>
  <si>
    <t>ธันวาคม 68</t>
  </si>
  <si>
    <t>ม.ค.-ก.ย. 68</t>
  </si>
  <si>
    <t>ต.ค.-ธ.ค. 68</t>
  </si>
  <si>
    <r>
      <t>ค่าพลังงานไฟฟ้า 68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</si>
  <si>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t>ค่าไฟฟ้า 68  (บาท)</t>
  </si>
  <si>
    <t>กองDT มิเตอร์ดิจิตอล</t>
  </si>
  <si>
    <r>
      <t>ค่าไฟฟ้า 68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</si>
  <si>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เสีย</t>
  </si>
  <si>
    <t>ผลรวมของมหาวิทยาลัยแม่โจ้</t>
  </si>
  <si>
    <t>ม.เชียงใหม่</t>
  </si>
  <si>
    <t>แพร่</t>
  </si>
  <si>
    <t>ชุมพร</t>
  </si>
  <si>
    <t>%</t>
  </si>
  <si>
    <t>มกราคม 69</t>
  </si>
  <si>
    <t>กุมภาพันธ์ 69</t>
  </si>
  <si>
    <t>มีนาคม 69</t>
  </si>
  <si>
    <t>เมษายน 69</t>
  </si>
  <si>
    <t>พฤษภาคม 69</t>
  </si>
  <si>
    <t>มิถุนายน 69</t>
  </si>
  <si>
    <t>กรกฏาคม 69</t>
  </si>
  <si>
    <t>สิงหาคม 69</t>
  </si>
  <si>
    <t>กันยายน 69</t>
  </si>
  <si>
    <t>ตุลาคม 69</t>
  </si>
  <si>
    <t>พฤศจิกายน 69</t>
  </si>
  <si>
    <t>ธันวาคม 69</t>
  </si>
  <si>
    <t>ม.ค.-ก.ย. 69</t>
  </si>
  <si>
    <t>ต.ค.-ธ.ค. 69</t>
  </si>
  <si>
    <t>3.91/บาท</t>
  </si>
  <si>
    <r>
      <t>ค่าพลังงานไฟฟ้า 69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</si>
  <si>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t>ค่าไฟฟ้า 69  (บาท)</t>
  </si>
  <si>
    <r>
      <t>ค่าไฟฟ้า 69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</si>
  <si>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4.10/บาท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</si>
</sst>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00"/>
  </numFmts>
  <fonts count="29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indexed="10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  <font>
      <sz val="14"/>
      <name val="Cordia New"/>
      <family val="2"/>
    </font>
    <font>
      <i/>
      <sz val="14"/>
      <name val="AngsanaUPC"/>
      <family val="1"/>
      <charset val="222"/>
    </font>
    <font>
      <i/>
      <vertAlign val="superscript"/>
      <sz val="14"/>
      <name val="AngsanaUPC"/>
      <family val="1"/>
      <charset val="222"/>
    </font>
    <font>
      <sz val="10"/>
      <name val="Arial"/>
      <family val="2"/>
    </font>
    <font>
      <b/>
      <sz val="14"/>
      <color rgb="FFFF0000"/>
      <name val="AngsanaUPC"/>
      <family val="1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</font>
    <font>
      <sz val="14"/>
      <name val="Angsana New"/>
      <family val="1"/>
    </font>
    <font>
      <sz val="11"/>
      <color indexed="8"/>
      <name val="Tahoma"/>
      <family val="2"/>
      <charset val="222"/>
    </font>
    <font>
      <b/>
      <sz val="14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b/>
      <sz val="14"/>
      <name val="AngsanaUPC"/>
      <family val="1"/>
    </font>
    <font>
      <sz val="14"/>
      <color rgb="FF0070C0"/>
      <name val="AngsanaUPC"/>
      <family val="1"/>
      <charset val="222"/>
    </font>
    <font>
      <b/>
      <sz val="14"/>
      <color theme="1"/>
      <name val="AngsanaUPC"/>
      <family val="1"/>
    </font>
    <font>
      <sz val="14"/>
      <color rgb="FFCC00FF"/>
      <name val="AngsanaUPC"/>
      <family val="1"/>
    </font>
    <font>
      <b/>
      <sz val="26"/>
      <color rgb="FFCC00FF"/>
      <name val="AngsanaUPC"/>
      <family val="1"/>
      <charset val="222"/>
    </font>
    <font>
      <b/>
      <sz val="14"/>
      <color theme="0"/>
      <name val="AngsanaUPC"/>
      <family val="1"/>
    </font>
    <font>
      <sz val="14"/>
      <color theme="0"/>
      <name val="AngsanaUPC"/>
      <family val="1"/>
      <charset val="222"/>
    </font>
    <font>
      <b/>
      <sz val="14"/>
      <color indexed="10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3" fillId="0" borderId="0"/>
    <xf numFmtId="0" fontId="18" fillId="0" borderId="0" applyBorder="0"/>
  </cellStyleXfs>
  <cellXfs count="380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3" fillId="0" borderId="0" xfId="0" applyFont="1" applyFill="1" applyAlignment="1">
      <alignment horizontal="center" shrinkToFit="1"/>
    </xf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4" fillId="0" borderId="0" xfId="0" applyNumberFormat="1" applyFont="1" applyFill="1"/>
    <xf numFmtId="4" fontId="4" fillId="0" borderId="0" xfId="0" applyNumberFormat="1" applyFont="1"/>
    <xf numFmtId="4" fontId="5" fillId="0" borderId="0" xfId="0" applyNumberFormat="1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shrinkToFit="1"/>
    </xf>
    <xf numFmtId="17" fontId="5" fillId="0" borderId="3" xfId="0" quotePrefix="1" applyNumberFormat="1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17" fontId="5" fillId="0" borderId="5" xfId="0" quotePrefix="1" applyNumberFormat="1" applyFont="1" applyBorder="1" applyAlignment="1">
      <alignment horizontal="centerContinuous"/>
    </xf>
    <xf numFmtId="0" fontId="6" fillId="0" borderId="6" xfId="0" applyFont="1" applyFill="1" applyBorder="1"/>
    <xf numFmtId="0" fontId="6" fillId="0" borderId="6" xfId="0" applyFont="1" applyFill="1" applyBorder="1" applyAlignment="1">
      <alignment shrinkToFit="1"/>
    </xf>
    <xf numFmtId="0" fontId="8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5" xfId="0" applyFont="1" applyFill="1" applyBorder="1" applyAlignment="1">
      <alignment shrinkToFit="1"/>
    </xf>
    <xf numFmtId="0" fontId="6" fillId="0" borderId="3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 shrinkToFit="1"/>
    </xf>
    <xf numFmtId="0" fontId="6" fillId="0" borderId="3" xfId="0" applyFont="1" applyFill="1" applyBorder="1" applyAlignment="1">
      <alignment horizontal="left"/>
    </xf>
    <xf numFmtId="4" fontId="8" fillId="0" borderId="5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shrinkToFit="1"/>
    </xf>
    <xf numFmtId="4" fontId="8" fillId="2" borderId="4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 shrinkToFit="1"/>
    </xf>
    <xf numFmtId="0" fontId="6" fillId="0" borderId="3" xfId="0" applyFont="1" applyBorder="1" applyAlignment="1">
      <alignment horizontal="left" shrinkToFit="1"/>
    </xf>
    <xf numFmtId="0" fontId="6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17" fontId="5" fillId="0" borderId="5" xfId="0" quotePrefix="1" applyNumberFormat="1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Continuous"/>
    </xf>
    <xf numFmtId="2" fontId="5" fillId="0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 shrinkToFit="1"/>
    </xf>
    <xf numFmtId="2" fontId="5" fillId="0" borderId="4" xfId="0" applyNumberFormat="1" applyFont="1" applyFill="1" applyBorder="1" applyAlignment="1">
      <alignment horizontal="centerContinuous" shrinkToFit="1"/>
    </xf>
    <xf numFmtId="2" fontId="5" fillId="0" borderId="4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0" fontId="8" fillId="0" borderId="6" xfId="2" applyFont="1" applyBorder="1" applyAlignment="1">
      <alignment horizontal="center"/>
    </xf>
    <xf numFmtId="17" fontId="5" fillId="0" borderId="7" xfId="2" quotePrefix="1" applyNumberFormat="1" applyFont="1" applyBorder="1" applyAlignment="1">
      <alignment horizontal="centerContinuous"/>
    </xf>
    <xf numFmtId="0" fontId="15" fillId="0" borderId="7" xfId="2" applyFont="1" applyBorder="1" applyAlignment="1">
      <alignment horizontal="centerContinuous"/>
    </xf>
    <xf numFmtId="17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shrinkToFit="1"/>
    </xf>
    <xf numFmtId="4" fontId="8" fillId="0" borderId="0" xfId="0" applyNumberFormat="1" applyFont="1" applyFill="1" applyBorder="1" applyAlignment="1">
      <alignment horizontal="center"/>
    </xf>
    <xf numFmtId="4" fontId="16" fillId="2" borderId="7" xfId="2" applyNumberFormat="1" applyFont="1" applyFill="1" applyBorder="1"/>
    <xf numFmtId="4" fontId="5" fillId="2" borderId="7" xfId="2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shrinkToFit="1"/>
    </xf>
    <xf numFmtId="0" fontId="8" fillId="0" borderId="7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Fill="1"/>
    <xf numFmtId="0" fontId="2" fillId="0" borderId="7" xfId="1" applyFont="1" applyFill="1" applyBorder="1" applyAlignment="1">
      <alignment horizontal="center"/>
    </xf>
    <xf numFmtId="0" fontId="2" fillId="0" borderId="3" xfId="2" applyFont="1" applyFill="1" applyBorder="1" applyAlignment="1">
      <alignment horizontal="centerContinuous" shrinkToFit="1"/>
    </xf>
    <xf numFmtId="0" fontId="2" fillId="0" borderId="4" xfId="2" applyFont="1" applyFill="1" applyBorder="1" applyAlignment="1">
      <alignment horizontal="centerContinuous" shrinkToFit="1"/>
    </xf>
    <xf numFmtId="0" fontId="2" fillId="0" borderId="1" xfId="1" applyFont="1" applyFill="1" applyBorder="1" applyAlignment="1">
      <alignment horizontal="center"/>
    </xf>
    <xf numFmtId="0" fontId="11" fillId="0" borderId="7" xfId="1" applyFont="1" applyFill="1" applyBorder="1" applyAlignment="1">
      <alignment horizontal="center" shrinkToFit="1"/>
    </xf>
    <xf numFmtId="17" fontId="2" fillId="0" borderId="7" xfId="1" applyNumberFormat="1" applyFont="1" applyFill="1" applyBorder="1" applyAlignment="1">
      <alignment horizontal="center"/>
    </xf>
    <xf numFmtId="4" fontId="2" fillId="0" borderId="7" xfId="1" applyNumberFormat="1" applyFont="1" applyFill="1" applyBorder="1" applyAlignment="1">
      <alignment horizontal="center" shrinkToFit="1"/>
    </xf>
    <xf numFmtId="0" fontId="2" fillId="0" borderId="3" xfId="2" applyFont="1" applyFill="1" applyBorder="1" applyAlignment="1">
      <alignment horizontal="centerContinuous" wrapText="1" shrinkToFit="1"/>
    </xf>
    <xf numFmtId="0" fontId="2" fillId="0" borderId="7" xfId="2" applyFont="1" applyFill="1" applyBorder="1" applyAlignment="1">
      <alignment horizontal="centerContinuous" shrinkToFit="1"/>
    </xf>
    <xf numFmtId="4" fontId="14" fillId="2" borderId="7" xfId="2" applyNumberFormat="1" applyFont="1" applyFill="1" applyBorder="1"/>
    <xf numFmtId="0" fontId="2" fillId="0" borderId="0" xfId="2" applyFont="1" applyFill="1" applyBorder="1" applyAlignment="1">
      <alignment horizontal="centerContinuous" shrinkToFit="1"/>
    </xf>
    <xf numFmtId="4" fontId="14" fillId="2" borderId="7" xfId="2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17" fontId="1" fillId="0" borderId="0" xfId="2" applyNumberFormat="1" applyFont="1" applyFill="1" applyAlignment="1">
      <alignment horizontal="left"/>
    </xf>
    <xf numFmtId="0" fontId="2" fillId="0" borderId="0" xfId="2" applyFont="1" applyFill="1" applyAlignment="1">
      <alignment shrinkToFit="1"/>
    </xf>
    <xf numFmtId="0" fontId="4" fillId="0" borderId="0" xfId="2" applyFont="1" applyFill="1"/>
    <xf numFmtId="0" fontId="5" fillId="0" borderId="0" xfId="2" applyFont="1" applyFill="1" applyAlignment="1">
      <alignment horizontal="center"/>
    </xf>
    <xf numFmtId="4" fontId="5" fillId="0" borderId="0" xfId="2" applyNumberFormat="1" applyFont="1" applyFill="1" applyAlignment="1">
      <alignment horizontal="center"/>
    </xf>
    <xf numFmtId="4" fontId="4" fillId="0" borderId="0" xfId="2" applyNumberFormat="1" applyFont="1" applyFill="1"/>
    <xf numFmtId="4" fontId="4" fillId="0" borderId="0" xfId="2" applyNumberFormat="1" applyFont="1"/>
    <xf numFmtId="4" fontId="5" fillId="0" borderId="0" xfId="2" applyNumberFormat="1" applyFont="1" applyAlignment="1">
      <alignment horizontal="center"/>
    </xf>
    <xf numFmtId="4" fontId="5" fillId="0" borderId="0" xfId="2" applyNumberFormat="1" applyFont="1" applyFill="1" applyBorder="1" applyAlignment="1">
      <alignment horizontal="center"/>
    </xf>
    <xf numFmtId="0" fontId="2" fillId="0" borderId="0" xfId="2" applyFont="1" applyFill="1"/>
    <xf numFmtId="0" fontId="6" fillId="0" borderId="1" xfId="2" applyFont="1" applyFill="1" applyBorder="1" applyAlignment="1">
      <alignment horizontal="center"/>
    </xf>
    <xf numFmtId="0" fontId="5" fillId="0" borderId="7" xfId="2" applyFont="1" applyBorder="1" applyAlignment="1">
      <alignment horizontal="centerContinuous"/>
    </xf>
    <xf numFmtId="0" fontId="20" fillId="0" borderId="0" xfId="2" applyFont="1" applyFill="1"/>
    <xf numFmtId="0" fontId="6" fillId="0" borderId="6" xfId="2" applyFont="1" applyFill="1" applyBorder="1"/>
    <xf numFmtId="2" fontId="5" fillId="0" borderId="7" xfId="2" applyNumberFormat="1" applyFont="1" applyFill="1" applyBorder="1" applyAlignment="1">
      <alignment horizontal="center"/>
    </xf>
    <xf numFmtId="0" fontId="8" fillId="0" borderId="8" xfId="2" applyFont="1" applyFill="1" applyBorder="1" applyAlignment="1">
      <alignment horizontal="center"/>
    </xf>
    <xf numFmtId="0" fontId="6" fillId="0" borderId="3" xfId="2" applyFont="1" applyFill="1" applyBorder="1"/>
    <xf numFmtId="0" fontId="6" fillId="0" borderId="5" xfId="2" applyFont="1" applyFill="1" applyBorder="1" applyAlignment="1">
      <alignment shrinkToFit="1"/>
    </xf>
    <xf numFmtId="0" fontId="4" fillId="0" borderId="13" xfId="2" applyFont="1" applyFill="1" applyBorder="1"/>
    <xf numFmtId="0" fontId="5" fillId="0" borderId="9" xfId="2" applyFont="1" applyFill="1" applyBorder="1" applyAlignment="1">
      <alignment horizontal="center"/>
    </xf>
    <xf numFmtId="0" fontId="6" fillId="2" borderId="3" xfId="2" applyFont="1" applyFill="1" applyBorder="1" applyAlignment="1">
      <alignment horizontal="center"/>
    </xf>
    <xf numFmtId="4" fontId="8" fillId="2" borderId="4" xfId="2" applyNumberFormat="1" applyFont="1" applyFill="1" applyBorder="1" applyAlignment="1">
      <alignment horizontal="center" shrinkToFit="1"/>
    </xf>
    <xf numFmtId="4" fontId="5" fillId="2" borderId="4" xfId="2" applyNumberFormat="1" applyFont="1" applyFill="1" applyBorder="1" applyAlignment="1">
      <alignment horizontal="center" shrinkToFit="1"/>
    </xf>
    <xf numFmtId="0" fontId="6" fillId="0" borderId="3" xfId="2" applyFont="1" applyFill="1" applyBorder="1" applyAlignment="1">
      <alignment horizontal="left"/>
    </xf>
    <xf numFmtId="4" fontId="5" fillId="0" borderId="9" xfId="2" applyNumberFormat="1" applyFont="1" applyFill="1" applyBorder="1" applyAlignment="1">
      <alignment horizontal="center"/>
    </xf>
    <xf numFmtId="4" fontId="8" fillId="0" borderId="9" xfId="2" applyNumberFormat="1" applyFont="1" applyFill="1" applyBorder="1" applyAlignment="1">
      <alignment horizontal="center"/>
    </xf>
    <xf numFmtId="0" fontId="6" fillId="2" borderId="7" xfId="2" applyFont="1" applyFill="1" applyBorder="1" applyAlignment="1">
      <alignment horizontal="centerContinuous"/>
    </xf>
    <xf numFmtId="0" fontId="6" fillId="2" borderId="7" xfId="2" applyFont="1" applyFill="1" applyBorder="1" applyAlignment="1">
      <alignment horizontal="left" shrinkToFit="1"/>
    </xf>
    <xf numFmtId="4" fontId="8" fillId="2" borderId="4" xfId="2" applyNumberFormat="1" applyFont="1" applyFill="1" applyBorder="1" applyAlignment="1">
      <alignment horizontal="center"/>
    </xf>
    <xf numFmtId="4" fontId="5" fillId="2" borderId="4" xfId="2" applyNumberFormat="1" applyFont="1" applyFill="1" applyBorder="1" applyAlignment="1">
      <alignment horizontal="center"/>
    </xf>
    <xf numFmtId="0" fontId="8" fillId="0" borderId="5" xfId="2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/>
    </xf>
    <xf numFmtId="0" fontId="8" fillId="0" borderId="4" xfId="2" applyFont="1" applyFill="1" applyBorder="1" applyAlignment="1">
      <alignment horizontal="center"/>
    </xf>
    <xf numFmtId="0" fontId="6" fillId="2" borderId="7" xfId="2" applyFont="1" applyFill="1" applyBorder="1" applyAlignment="1">
      <alignment horizontal="center"/>
    </xf>
    <xf numFmtId="4" fontId="8" fillId="2" borderId="7" xfId="2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4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2" fillId="2" borderId="5" xfId="2" applyFont="1" applyFill="1" applyBorder="1" applyAlignment="1">
      <alignment horizontal="centerContinuous" shrinkToFit="1"/>
    </xf>
    <xf numFmtId="0" fontId="2" fillId="2" borderId="7" xfId="2" applyFont="1" applyFill="1" applyBorder="1" applyAlignment="1">
      <alignment horizontal="left" shrinkToFit="1"/>
    </xf>
    <xf numFmtId="0" fontId="17" fillId="0" borderId="0" xfId="2" applyFont="1"/>
    <xf numFmtId="0" fontId="11" fillId="2" borderId="7" xfId="1" applyFont="1" applyFill="1" applyBorder="1" applyAlignment="1">
      <alignment horizontal="center" shrinkToFit="1"/>
    </xf>
    <xf numFmtId="4" fontId="2" fillId="2" borderId="7" xfId="1" applyNumberFormat="1" applyFont="1" applyFill="1" applyBorder="1" applyAlignment="1">
      <alignment horizontal="center" shrinkToFit="1"/>
    </xf>
    <xf numFmtId="0" fontId="2" fillId="2" borderId="0" xfId="2" applyFont="1" applyFill="1" applyBorder="1" applyAlignment="1">
      <alignment horizontal="left" shrinkToFit="1"/>
    </xf>
    <xf numFmtId="0" fontId="11" fillId="2" borderId="0" xfId="1" applyFont="1" applyFill="1" applyBorder="1" applyAlignment="1">
      <alignment horizontal="center" shrinkToFit="1"/>
    </xf>
    <xf numFmtId="4" fontId="2" fillId="2" borderId="0" xfId="1" applyNumberFormat="1" applyFont="1" applyFill="1" applyBorder="1" applyAlignment="1">
      <alignment horizontal="center" shrinkToFit="1"/>
    </xf>
    <xf numFmtId="0" fontId="17" fillId="0" borderId="0" xfId="2" applyFont="1" applyFill="1"/>
    <xf numFmtId="0" fontId="17" fillId="2" borderId="0" xfId="2" applyFont="1" applyFill="1"/>
    <xf numFmtId="4" fontId="20" fillId="0" borderId="7" xfId="1" applyNumberFormat="1" applyFont="1" applyFill="1" applyBorder="1" applyAlignment="1">
      <alignment horizontal="center" shrinkToFit="1"/>
    </xf>
    <xf numFmtId="4" fontId="20" fillId="2" borderId="7" xfId="1" applyNumberFormat="1" applyFont="1" applyFill="1" applyBorder="1" applyAlignment="1">
      <alignment horizontal="center" shrinkToFit="1"/>
    </xf>
    <xf numFmtId="4" fontId="2" fillId="3" borderId="7" xfId="1" applyNumberFormat="1" applyFont="1" applyFill="1" applyBorder="1" applyAlignment="1">
      <alignment horizontal="center" shrinkToFit="1"/>
    </xf>
    <xf numFmtId="17" fontId="5" fillId="0" borderId="3" xfId="0" quotePrefix="1" applyNumberFormat="1" applyFont="1" applyBorder="1" applyAlignment="1">
      <alignment horizontal="centerContinuous"/>
    </xf>
    <xf numFmtId="0" fontId="20" fillId="0" borderId="0" xfId="0" applyFont="1" applyFill="1"/>
    <xf numFmtId="0" fontId="8" fillId="0" borderId="6" xfId="0" applyFont="1" applyBorder="1" applyAlignment="1">
      <alignment horizontal="center"/>
    </xf>
    <xf numFmtId="0" fontId="6" fillId="0" borderId="3" xfId="0" applyFont="1" applyFill="1" applyBorder="1"/>
    <xf numFmtId="0" fontId="4" fillId="0" borderId="13" xfId="0" applyFont="1" applyFill="1" applyBorder="1"/>
    <xf numFmtId="0" fontId="5" fillId="0" borderId="9" xfId="0" applyFont="1" applyFill="1" applyBorder="1" applyAlignment="1">
      <alignment horizontal="center"/>
    </xf>
    <xf numFmtId="0" fontId="4" fillId="0" borderId="13" xfId="0" applyFont="1" applyBorder="1"/>
    <xf numFmtId="0" fontId="5" fillId="0" borderId="9" xfId="0" applyFont="1" applyBorder="1" applyAlignment="1">
      <alignment horizontal="center"/>
    </xf>
    <xf numFmtId="0" fontId="6" fillId="2" borderId="7" xfId="0" applyFont="1" applyFill="1" applyBorder="1" applyAlignment="1">
      <alignment horizontal="left"/>
    </xf>
    <xf numFmtId="4" fontId="8" fillId="2" borderId="4" xfId="0" applyNumberFormat="1" applyFont="1" applyFill="1" applyBorder="1" applyAlignment="1">
      <alignment horizontal="center" shrinkToFit="1"/>
    </xf>
    <xf numFmtId="4" fontId="5" fillId="2" borderId="4" xfId="0" applyNumberFormat="1" applyFont="1" applyFill="1" applyBorder="1" applyAlignment="1">
      <alignment horizontal="center" shrinkToFit="1"/>
    </xf>
    <xf numFmtId="4" fontId="5" fillId="0" borderId="9" xfId="0" applyNumberFormat="1" applyFont="1" applyFill="1" applyBorder="1" applyAlignment="1">
      <alignment horizontal="center"/>
    </xf>
    <xf numFmtId="4" fontId="8" fillId="0" borderId="9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Continuous"/>
    </xf>
    <xf numFmtId="0" fontId="21" fillId="2" borderId="4" xfId="0" applyFont="1" applyFill="1" applyBorder="1" applyAlignment="1">
      <alignment horizontal="left" shrinkToFit="1"/>
    </xf>
    <xf numFmtId="0" fontId="6" fillId="2" borderId="7" xfId="0" applyFont="1" applyFill="1" applyBorder="1" applyAlignment="1">
      <alignment horizontal="left" shrinkToFit="1"/>
    </xf>
    <xf numFmtId="0" fontId="8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7" fontId="1" fillId="0" borderId="0" xfId="2" applyNumberFormat="1" applyFont="1" applyAlignment="1">
      <alignment horizontal="left"/>
    </xf>
    <xf numFmtId="2" fontId="2" fillId="0" borderId="0" xfId="2" applyNumberFormat="1" applyFont="1" applyAlignment="1">
      <alignment shrinkToFit="1"/>
    </xf>
    <xf numFmtId="0" fontId="3" fillId="0" borderId="0" xfId="2" applyFont="1" applyAlignment="1">
      <alignment horizontal="center" shrinkToFit="1"/>
    </xf>
    <xf numFmtId="0" fontId="2" fillId="0" borderId="0" xfId="2" applyFont="1"/>
    <xf numFmtId="0" fontId="7" fillId="0" borderId="0" xfId="2" applyFont="1" applyAlignment="1">
      <alignment horizontal="center"/>
    </xf>
    <xf numFmtId="4" fontId="7" fillId="0" borderId="0" xfId="2" applyNumberFormat="1" applyFont="1" applyAlignment="1">
      <alignment horizontal="center"/>
    </xf>
    <xf numFmtId="0" fontId="6" fillId="0" borderId="1" xfId="2" applyFont="1" applyBorder="1" applyAlignment="1">
      <alignment horizontal="center"/>
    </xf>
    <xf numFmtId="2" fontId="6" fillId="0" borderId="1" xfId="2" applyNumberFormat="1" applyFont="1" applyBorder="1" applyAlignment="1">
      <alignment horizontal="center" shrinkToFit="1"/>
    </xf>
    <xf numFmtId="0" fontId="6" fillId="0" borderId="6" xfId="2" applyFont="1" applyBorder="1"/>
    <xf numFmtId="2" fontId="6" fillId="0" borderId="6" xfId="2" applyNumberFormat="1" applyFont="1" applyBorder="1" applyAlignment="1">
      <alignment shrinkToFit="1"/>
    </xf>
    <xf numFmtId="0" fontId="7" fillId="0" borderId="6" xfId="2" applyFont="1" applyBorder="1" applyAlignment="1">
      <alignment horizontal="center" shrinkToFit="1"/>
    </xf>
    <xf numFmtId="0" fontId="6" fillId="0" borderId="6" xfId="2" applyFont="1" applyBorder="1" applyAlignment="1">
      <alignment horizontal="center"/>
    </xf>
    <xf numFmtId="0" fontId="6" fillId="0" borderId="3" xfId="2" applyFont="1" applyBorder="1" applyAlignment="1">
      <alignment horizontal="left"/>
    </xf>
    <xf numFmtId="0" fontId="7" fillId="0" borderId="5" xfId="2" applyFont="1" applyBorder="1" applyAlignment="1">
      <alignment horizontal="center" shrinkToFit="1"/>
    </xf>
    <xf numFmtId="0" fontId="2" fillId="0" borderId="4" xfId="2" applyFont="1" applyBorder="1"/>
    <xf numFmtId="4" fontId="2" fillId="0" borderId="0" xfId="2" applyNumberFormat="1" applyFont="1"/>
    <xf numFmtId="0" fontId="6" fillId="0" borderId="3" xfId="2" applyFont="1" applyBorder="1" applyAlignment="1">
      <alignment horizontal="center"/>
    </xf>
    <xf numFmtId="4" fontId="7" fillId="0" borderId="7" xfId="2" applyNumberFormat="1" applyFont="1" applyBorder="1" applyAlignment="1">
      <alignment horizontal="center"/>
    </xf>
    <xf numFmtId="4" fontId="8" fillId="0" borderId="7" xfId="2" applyNumberFormat="1" applyFont="1" applyBorder="1" applyAlignment="1">
      <alignment horizontal="center"/>
    </xf>
    <xf numFmtId="4" fontId="7" fillId="2" borderId="7" xfId="2" applyNumberFormat="1" applyFont="1" applyFill="1" applyBorder="1" applyAlignment="1">
      <alignment horizontal="center"/>
    </xf>
    <xf numFmtId="0" fontId="5" fillId="2" borderId="3" xfId="2" applyFont="1" applyFill="1" applyBorder="1" applyAlignment="1">
      <alignment horizontal="centerContinuous"/>
    </xf>
    <xf numFmtId="0" fontId="7" fillId="0" borderId="8" xfId="2" applyFont="1" applyBorder="1" applyAlignment="1">
      <alignment horizontal="center" shrinkToFit="1"/>
    </xf>
    <xf numFmtId="0" fontId="22" fillId="0" borderId="0" xfId="2" applyFont="1"/>
    <xf numFmtId="0" fontId="6" fillId="0" borderId="7" xfId="2" applyFont="1" applyFill="1" applyBorder="1" applyAlignment="1">
      <alignment horizontal="center"/>
    </xf>
    <xf numFmtId="0" fontId="4" fillId="0" borderId="10" xfId="2" applyFont="1" applyBorder="1"/>
    <xf numFmtId="0" fontId="5" fillId="0" borderId="5" xfId="2" applyFont="1" applyFill="1" applyBorder="1" applyAlignment="1">
      <alignment horizontal="center" shrinkToFit="1"/>
    </xf>
    <xf numFmtId="0" fontId="5" fillId="2" borderId="5" xfId="2" applyFont="1" applyFill="1" applyBorder="1" applyAlignment="1">
      <alignment horizontal="center" shrinkToFit="1"/>
    </xf>
    <xf numFmtId="0" fontId="6" fillId="0" borderId="10" xfId="2" applyFont="1" applyFill="1" applyBorder="1" applyAlignment="1">
      <alignment horizontal="left"/>
    </xf>
    <xf numFmtId="2" fontId="2" fillId="0" borderId="0" xfId="2" applyNumberFormat="1" applyFont="1" applyFill="1" applyAlignment="1">
      <alignment shrinkToFit="1"/>
    </xf>
    <xf numFmtId="0" fontId="3" fillId="0" borderId="0" xfId="2" applyFont="1" applyFill="1" applyAlignment="1">
      <alignment horizontal="center" shrinkToFit="1"/>
    </xf>
    <xf numFmtId="0" fontId="2" fillId="0" borderId="11" xfId="2" applyFont="1" applyFill="1" applyBorder="1"/>
    <xf numFmtId="0" fontId="5" fillId="0" borderId="11" xfId="2" applyFont="1" applyFill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2" fontId="6" fillId="3" borderId="5" xfId="2" applyNumberFormat="1" applyFont="1" applyFill="1" applyBorder="1" applyAlignment="1">
      <alignment horizontal="left" shrinkToFit="1"/>
    </xf>
    <xf numFmtId="0" fontId="5" fillId="0" borderId="3" xfId="2" applyFont="1" applyFill="1" applyBorder="1" applyAlignment="1">
      <alignment horizontal="center" shrinkToFit="1"/>
    </xf>
    <xf numFmtId="0" fontId="23" fillId="0" borderId="7" xfId="2" applyFont="1" applyFill="1" applyBorder="1" applyAlignment="1">
      <alignment horizontal="center"/>
    </xf>
    <xf numFmtId="4" fontId="5" fillId="0" borderId="7" xfId="2" applyNumberFormat="1" applyFont="1" applyFill="1" applyBorder="1" applyAlignment="1">
      <alignment horizontal="center"/>
    </xf>
    <xf numFmtId="2" fontId="2" fillId="2" borderId="5" xfId="2" applyNumberFormat="1" applyFont="1" applyFill="1" applyBorder="1" applyAlignment="1">
      <alignment horizontal="centerContinuous" shrinkToFit="1"/>
    </xf>
    <xf numFmtId="0" fontId="3" fillId="2" borderId="5" xfId="2" applyFont="1" applyFill="1" applyBorder="1" applyAlignment="1">
      <alignment horizontal="center" shrinkToFit="1"/>
    </xf>
    <xf numFmtId="0" fontId="3" fillId="2" borderId="4" xfId="2" applyFont="1" applyFill="1" applyBorder="1" applyAlignment="1">
      <alignment horizontal="center" shrinkToFit="1"/>
    </xf>
    <xf numFmtId="0" fontId="6" fillId="0" borderId="0" xfId="2" applyFont="1" applyAlignment="1">
      <alignment horizontal="center"/>
    </xf>
    <xf numFmtId="0" fontId="5" fillId="0" borderId="5" xfId="2" applyFont="1" applyFill="1" applyBorder="1" applyAlignment="1">
      <alignment horizontal="center"/>
    </xf>
    <xf numFmtId="0" fontId="8" fillId="0" borderId="5" xfId="2" applyFont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4" fontId="14" fillId="2" borderId="7" xfId="0" applyNumberFormat="1" applyFont="1" applyFill="1" applyBorder="1"/>
    <xf numFmtId="0" fontId="6" fillId="0" borderId="3" xfId="0" applyFont="1" applyBorder="1" applyAlignment="1">
      <alignment horizontal="left" wrapText="1" shrinkToFit="1"/>
    </xf>
    <xf numFmtId="0" fontId="6" fillId="0" borderId="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Continuous" vertical="center" shrinkToFit="1"/>
    </xf>
    <xf numFmtId="4" fontId="8" fillId="0" borderId="4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 shrinkToFit="1"/>
    </xf>
    <xf numFmtId="0" fontId="7" fillId="0" borderId="1" xfId="2" applyFont="1" applyBorder="1" applyAlignment="1">
      <alignment horizontal="center" shrinkToFit="1"/>
    </xf>
    <xf numFmtId="17" fontId="5" fillId="0" borderId="4" xfId="2" quotePrefix="1" applyNumberFormat="1" applyFont="1" applyBorder="1" applyAlignment="1">
      <alignment horizontal="centerContinuous"/>
    </xf>
    <xf numFmtId="4" fontId="16" fillId="0" borderId="7" xfId="2" applyNumberFormat="1" applyFont="1" applyFill="1" applyBorder="1"/>
    <xf numFmtId="4" fontId="2" fillId="0" borderId="0" xfId="0" applyNumberFormat="1" applyFont="1" applyFill="1"/>
    <xf numFmtId="0" fontId="19" fillId="0" borderId="3" xfId="0" applyFont="1" applyFill="1" applyBorder="1" applyAlignment="1">
      <alignment horizontal="left"/>
    </xf>
    <xf numFmtId="0" fontId="19" fillId="0" borderId="5" xfId="0" applyFont="1" applyFill="1" applyBorder="1" applyAlignment="1">
      <alignment shrinkToFit="1"/>
    </xf>
    <xf numFmtId="4" fontId="19" fillId="0" borderId="5" xfId="0" applyNumberFormat="1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left" shrinkToFit="1"/>
    </xf>
    <xf numFmtId="4" fontId="19" fillId="0" borderId="4" xfId="0" applyNumberFormat="1" applyFont="1" applyFill="1" applyBorder="1" applyAlignment="1">
      <alignment horizontal="center"/>
    </xf>
    <xf numFmtId="4" fontId="8" fillId="0" borderId="7" xfId="0" applyNumberFormat="1" applyFont="1" applyFill="1" applyBorder="1" applyAlignment="1">
      <alignment horizontal="center"/>
    </xf>
    <xf numFmtId="4" fontId="14" fillId="0" borderId="7" xfId="2" applyNumberFormat="1" applyFont="1" applyFill="1" applyBorder="1" applyAlignment="1">
      <alignment horizontal="center"/>
    </xf>
    <xf numFmtId="4" fontId="14" fillId="0" borderId="7" xfId="0" applyNumberFormat="1" applyFont="1" applyFill="1" applyBorder="1"/>
    <xf numFmtId="0" fontId="5" fillId="0" borderId="7" xfId="0" applyFont="1" applyFill="1" applyBorder="1" applyAlignment="1">
      <alignment horizontal="centerContinuous" shrinkToFit="1"/>
    </xf>
    <xf numFmtId="0" fontId="15" fillId="0" borderId="0" xfId="0" applyFont="1" applyFill="1" applyAlignment="1">
      <alignment horizontal="center" shrinkToFit="1"/>
    </xf>
    <xf numFmtId="0" fontId="5" fillId="0" borderId="1" xfId="0" applyFont="1" applyFill="1" applyBorder="1" applyAlignment="1">
      <alignment horizontal="centerContinuous" shrinkToFit="1"/>
    </xf>
    <xf numFmtId="0" fontId="5" fillId="0" borderId="6" xfId="0" applyFont="1" applyFill="1" applyBorder="1" applyAlignment="1">
      <alignment horizontal="center" shrinkToFit="1"/>
    </xf>
    <xf numFmtId="0" fontId="5" fillId="0" borderId="4" xfId="0" applyFont="1" applyFill="1" applyBorder="1" applyAlignment="1">
      <alignment horizontal="center" shrinkToFit="1"/>
    </xf>
    <xf numFmtId="0" fontId="5" fillId="2" borderId="7" xfId="0" applyFont="1" applyFill="1" applyBorder="1" applyAlignment="1">
      <alignment horizontal="centerContinuous" shrinkToFit="1"/>
    </xf>
    <xf numFmtId="0" fontId="5" fillId="0" borderId="4" xfId="0" applyFont="1" applyBorder="1" applyAlignment="1">
      <alignment horizontal="center" shrinkToFit="1"/>
    </xf>
    <xf numFmtId="0" fontId="5" fillId="0" borderId="7" xfId="0" applyFont="1" applyBorder="1" applyAlignment="1">
      <alignment horizontal="centerContinuous" shrinkToFit="1"/>
    </xf>
    <xf numFmtId="0" fontId="5" fillId="0" borderId="7" xfId="0" applyFont="1" applyBorder="1" applyAlignment="1">
      <alignment horizontal="centerContinuous" vertical="center" shrinkToFit="1"/>
    </xf>
    <xf numFmtId="0" fontId="15" fillId="2" borderId="4" xfId="0" applyFont="1" applyFill="1" applyBorder="1" applyAlignment="1">
      <alignment horizontal="centerContinuous" shrinkToFit="1"/>
    </xf>
    <xf numFmtId="0" fontId="15" fillId="0" borderId="11" xfId="0" applyFont="1" applyFill="1" applyBorder="1" applyAlignment="1">
      <alignment horizontal="center" shrinkToFit="1"/>
    </xf>
    <xf numFmtId="0" fontId="15" fillId="0" borderId="0" xfId="0" applyFont="1" applyFill="1" applyAlignment="1">
      <alignment shrinkToFit="1"/>
    </xf>
    <xf numFmtId="0" fontId="15" fillId="0" borderId="0" xfId="0" applyFont="1" applyFill="1"/>
    <xf numFmtId="4" fontId="5" fillId="0" borderId="5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shrinkToFit="1"/>
    </xf>
    <xf numFmtId="0" fontId="4" fillId="0" borderId="0" xfId="0" applyFont="1" applyFill="1" applyAlignment="1">
      <alignment shrinkToFit="1"/>
    </xf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shrinkToFit="1"/>
    </xf>
    <xf numFmtId="4" fontId="16" fillId="0" borderId="7" xfId="0" applyNumberFormat="1" applyFont="1" applyFill="1" applyBorder="1"/>
    <xf numFmtId="0" fontId="24" fillId="0" borderId="0" xfId="0" applyFont="1" applyFill="1"/>
    <xf numFmtId="1" fontId="5" fillId="0" borderId="7" xfId="0" applyNumberFormat="1" applyFont="1" applyFill="1" applyBorder="1" applyAlignment="1">
      <alignment horizontal="centerContinuous" shrinkToFit="1"/>
    </xf>
    <xf numFmtId="0" fontId="7" fillId="0" borderId="13" xfId="2" applyFont="1" applyBorder="1" applyAlignment="1">
      <alignment horizontal="center" shrinkToFit="1"/>
    </xf>
    <xf numFmtId="2" fontId="6" fillId="0" borderId="4" xfId="2" applyNumberFormat="1" applyFont="1" applyBorder="1" applyAlignment="1">
      <alignment shrinkToFit="1"/>
    </xf>
    <xf numFmtId="2" fontId="6" fillId="0" borderId="4" xfId="2" applyNumberFormat="1" applyFont="1" applyFill="1" applyBorder="1" applyAlignment="1">
      <alignment shrinkToFit="1"/>
    </xf>
    <xf numFmtId="2" fontId="6" fillId="2" borderId="7" xfId="2" applyNumberFormat="1" applyFont="1" applyFill="1" applyBorder="1" applyAlignment="1">
      <alignment horizontal="left" shrinkToFit="1"/>
    </xf>
    <xf numFmtId="0" fontId="19" fillId="0" borderId="7" xfId="0" applyFont="1" applyFill="1" applyBorder="1" applyAlignment="1">
      <alignment horizontal="centerContinuous" shrinkToFit="1"/>
    </xf>
    <xf numFmtId="2" fontId="19" fillId="0" borderId="4" xfId="0" applyNumberFormat="1" applyFont="1" applyFill="1" applyBorder="1" applyAlignment="1">
      <alignment horizontal="center" shrinkToFit="1"/>
    </xf>
    <xf numFmtId="4" fontId="19" fillId="0" borderId="7" xfId="0" applyNumberFormat="1" applyFont="1" applyFill="1" applyBorder="1" applyAlignment="1">
      <alignment horizontal="center"/>
    </xf>
    <xf numFmtId="4" fontId="19" fillId="0" borderId="7" xfId="2" applyNumberFormat="1" applyFont="1" applyFill="1" applyBorder="1"/>
    <xf numFmtId="4" fontId="19" fillId="0" borderId="7" xfId="2" applyNumberFormat="1" applyFont="1" applyFill="1" applyBorder="1" applyAlignment="1">
      <alignment horizontal="center"/>
    </xf>
    <xf numFmtId="4" fontId="19" fillId="0" borderId="7" xfId="0" applyNumberFormat="1" applyFont="1" applyFill="1" applyBorder="1"/>
    <xf numFmtId="0" fontId="19" fillId="0" borderId="5" xfId="0" applyFont="1" applyFill="1" applyBorder="1" applyAlignment="1">
      <alignment horizontal="left" shrinkToFit="1"/>
    </xf>
    <xf numFmtId="0" fontId="5" fillId="0" borderId="4" xfId="0" applyFont="1" applyFill="1" applyBorder="1" applyAlignment="1">
      <alignment horizontal="centerContinuous" shrinkToFit="1"/>
    </xf>
    <xf numFmtId="0" fontId="2" fillId="0" borderId="0" xfId="2" applyFont="1" applyFill="1" applyBorder="1" applyAlignment="1">
      <alignment horizontal="center"/>
    </xf>
    <xf numFmtId="0" fontId="6" fillId="0" borderId="3" xfId="0" applyFont="1" applyFill="1" applyBorder="1" applyAlignment="1">
      <alignment horizontal="left" wrapText="1" shrinkToFit="1"/>
    </xf>
    <xf numFmtId="4" fontId="8" fillId="0" borderId="4" xfId="2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Continuous" vertical="center"/>
    </xf>
    <xf numFmtId="4" fontId="5" fillId="2" borderId="4" xfId="0" applyNumberFormat="1" applyFont="1" applyFill="1" applyBorder="1" applyAlignment="1">
      <alignment horizontal="centerContinuous" vertical="center"/>
    </xf>
    <xf numFmtId="2" fontId="5" fillId="0" borderId="4" xfId="0" applyNumberFormat="1" applyFont="1" applyFill="1" applyBorder="1" applyAlignment="1">
      <alignment horizontal="centerContinuous" vertical="center" shrinkToFit="1"/>
    </xf>
    <xf numFmtId="4" fontId="8" fillId="0" borderId="4" xfId="0" applyNumberFormat="1" applyFont="1" applyFill="1" applyBorder="1" applyAlignment="1">
      <alignment horizontal="centerContinuous" vertical="center"/>
    </xf>
    <xf numFmtId="4" fontId="5" fillId="0" borderId="4" xfId="0" applyNumberFormat="1" applyFont="1" applyFill="1" applyBorder="1" applyAlignment="1">
      <alignment horizontal="centerContinuous" vertical="center"/>
    </xf>
    <xf numFmtId="4" fontId="16" fillId="2" borderId="7" xfId="0" applyNumberFormat="1" applyFont="1" applyFill="1" applyBorder="1"/>
    <xf numFmtId="4" fontId="5" fillId="0" borderId="7" xfId="2" applyNumberFormat="1" applyFont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21" fillId="0" borderId="0" xfId="2" applyFont="1" applyFill="1" applyAlignment="1">
      <alignment horizontal="center"/>
    </xf>
    <xf numFmtId="0" fontId="2" fillId="0" borderId="7" xfId="2" applyFont="1" applyFill="1" applyBorder="1" applyAlignment="1">
      <alignment horizontal="left" shrinkToFit="1"/>
    </xf>
    <xf numFmtId="0" fontId="2" fillId="0" borderId="0" xfId="2" applyFont="1" applyFill="1" applyBorder="1" applyAlignment="1">
      <alignment horizontal="left" shrinkToFit="1"/>
    </xf>
    <xf numFmtId="0" fontId="11" fillId="0" borderId="0" xfId="1" applyFont="1" applyFill="1" applyBorder="1" applyAlignment="1">
      <alignment horizontal="center" shrinkToFit="1"/>
    </xf>
    <xf numFmtId="0" fontId="0" fillId="0" borderId="0" xfId="0"/>
    <xf numFmtId="0" fontId="2" fillId="0" borderId="0" xfId="0" applyFont="1" applyFill="1"/>
    <xf numFmtId="4" fontId="16" fillId="2" borderId="7" xfId="2" applyNumberFormat="1" applyFont="1" applyFill="1" applyBorder="1"/>
    <xf numFmtId="4" fontId="5" fillId="2" borderId="7" xfId="2" applyNumberFormat="1" applyFont="1" applyFill="1" applyBorder="1" applyAlignment="1">
      <alignment horizontal="center"/>
    </xf>
    <xf numFmtId="4" fontId="14" fillId="2" borderId="7" xfId="2" applyNumberFormat="1" applyFont="1" applyFill="1" applyBorder="1"/>
    <xf numFmtId="4" fontId="14" fillId="2" borderId="7" xfId="2" applyNumberFormat="1" applyFont="1" applyFill="1" applyBorder="1" applyAlignment="1">
      <alignment horizontal="center"/>
    </xf>
    <xf numFmtId="0" fontId="6" fillId="0" borderId="5" xfId="2" applyFont="1" applyFill="1" applyBorder="1" applyAlignment="1">
      <alignment shrinkToFit="1"/>
    </xf>
    <xf numFmtId="0" fontId="6" fillId="2" borderId="3" xfId="2" applyFont="1" applyFill="1" applyBorder="1" applyAlignment="1">
      <alignment horizontal="center"/>
    </xf>
    <xf numFmtId="0" fontId="6" fillId="2" borderId="7" xfId="2" applyFont="1" applyFill="1" applyBorder="1" applyAlignment="1">
      <alignment horizontal="left"/>
    </xf>
    <xf numFmtId="4" fontId="8" fillId="2" borderId="4" xfId="2" applyNumberFormat="1" applyFont="1" applyFill="1" applyBorder="1" applyAlignment="1">
      <alignment horizontal="center" shrinkToFit="1"/>
    </xf>
    <xf numFmtId="4" fontId="5" fillId="2" borderId="4" xfId="2" applyNumberFormat="1" applyFont="1" applyFill="1" applyBorder="1" applyAlignment="1">
      <alignment horizontal="center" shrinkToFit="1"/>
    </xf>
    <xf numFmtId="0" fontId="6" fillId="0" borderId="3" xfId="2" applyFont="1" applyFill="1" applyBorder="1" applyAlignment="1">
      <alignment horizontal="left"/>
    </xf>
    <xf numFmtId="4" fontId="8" fillId="0" borderId="5" xfId="2" applyNumberFormat="1" applyFont="1" applyFill="1" applyBorder="1" applyAlignment="1">
      <alignment horizontal="center"/>
    </xf>
    <xf numFmtId="4" fontId="5" fillId="0" borderId="4" xfId="2" applyNumberFormat="1" applyFont="1" applyFill="1" applyBorder="1" applyAlignment="1">
      <alignment horizontal="center"/>
    </xf>
    <xf numFmtId="0" fontId="6" fillId="2" borderId="7" xfId="2" applyFont="1" applyFill="1" applyBorder="1" applyAlignment="1">
      <alignment horizontal="left" shrinkToFit="1"/>
    </xf>
    <xf numFmtId="4" fontId="8" fillId="2" borderId="4" xfId="2" applyNumberFormat="1" applyFont="1" applyFill="1" applyBorder="1" applyAlignment="1">
      <alignment horizontal="center"/>
    </xf>
    <xf numFmtId="4" fontId="5" fillId="2" borderId="4" xfId="2" applyNumberFormat="1" applyFont="1" applyFill="1" applyBorder="1" applyAlignment="1">
      <alignment horizontal="center"/>
    </xf>
    <xf numFmtId="0" fontId="8" fillId="0" borderId="5" xfId="2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/>
    </xf>
    <xf numFmtId="0" fontId="8" fillId="0" borderId="4" xfId="2" applyFont="1" applyFill="1" applyBorder="1" applyAlignment="1">
      <alignment horizontal="center"/>
    </xf>
    <xf numFmtId="0" fontId="6" fillId="2" borderId="7" xfId="2" applyFont="1" applyFill="1" applyBorder="1" applyAlignment="1">
      <alignment horizontal="center"/>
    </xf>
    <xf numFmtId="4" fontId="5" fillId="0" borderId="5" xfId="2" applyNumberFormat="1" applyFont="1" applyFill="1" applyBorder="1" applyAlignment="1">
      <alignment horizontal="center"/>
    </xf>
    <xf numFmtId="4" fontId="16" fillId="0" borderId="5" xfId="2" applyNumberFormat="1" applyFont="1" applyFill="1" applyBorder="1"/>
    <xf numFmtId="0" fontId="6" fillId="0" borderId="5" xfId="2" applyFont="1" applyFill="1" applyBorder="1" applyAlignment="1">
      <alignment horizontal="left" shrinkToFit="1"/>
    </xf>
    <xf numFmtId="4" fontId="14" fillId="0" borderId="5" xfId="2" applyNumberFormat="1" applyFont="1" applyFill="1" applyBorder="1"/>
    <xf numFmtId="4" fontId="14" fillId="0" borderId="5" xfId="2" applyNumberFormat="1" applyFont="1" applyFill="1" applyBorder="1" applyAlignment="1">
      <alignment horizontal="center"/>
    </xf>
    <xf numFmtId="0" fontId="14" fillId="0" borderId="0" xfId="0" applyFont="1" applyFill="1"/>
    <xf numFmtId="0" fontId="2" fillId="0" borderId="0" xfId="2" applyFont="1"/>
    <xf numFmtId="0" fontId="6" fillId="0" borderId="3" xfId="2" applyFont="1" applyFill="1" applyBorder="1" applyAlignment="1">
      <alignment horizontal="left"/>
    </xf>
    <xf numFmtId="4" fontId="8" fillId="0" borderId="5" xfId="2" applyNumberFormat="1" applyFont="1" applyFill="1" applyBorder="1" applyAlignment="1">
      <alignment horizontal="center"/>
    </xf>
    <xf numFmtId="0" fontId="6" fillId="0" borderId="3" xfId="2" applyFont="1" applyFill="1" applyBorder="1" applyAlignment="1">
      <alignment horizontal="center"/>
    </xf>
    <xf numFmtId="4" fontId="8" fillId="0" borderId="7" xfId="2" applyNumberFormat="1" applyFont="1" applyFill="1" applyBorder="1" applyAlignment="1">
      <alignment horizontal="center"/>
    </xf>
    <xf numFmtId="4" fontId="5" fillId="0" borderId="7" xfId="2" applyNumberFormat="1" applyFont="1" applyFill="1" applyBorder="1" applyAlignment="1">
      <alignment horizontal="center"/>
    </xf>
    <xf numFmtId="4" fontId="5" fillId="0" borderId="5" xfId="2" applyNumberFormat="1" applyFont="1" applyFill="1" applyBorder="1" applyAlignment="1">
      <alignment horizontal="center"/>
    </xf>
    <xf numFmtId="4" fontId="16" fillId="0" borderId="5" xfId="2" applyNumberFormat="1" applyFont="1" applyFill="1" applyBorder="1"/>
    <xf numFmtId="0" fontId="6" fillId="0" borderId="5" xfId="2" applyFont="1" applyFill="1" applyBorder="1" applyAlignment="1">
      <alignment horizontal="left" shrinkToFit="1"/>
    </xf>
    <xf numFmtId="4" fontId="14" fillId="0" borderId="5" xfId="2" applyNumberFormat="1" applyFont="1" applyFill="1" applyBorder="1"/>
    <xf numFmtId="4" fontId="7" fillId="0" borderId="7" xfId="2" applyNumberFormat="1" applyFont="1" applyFill="1" applyBorder="1" applyAlignment="1">
      <alignment horizontal="center"/>
    </xf>
    <xf numFmtId="4" fontId="22" fillId="0" borderId="7" xfId="1" applyNumberFormat="1" applyFont="1" applyFill="1" applyBorder="1" applyAlignment="1">
      <alignment horizontal="center" shrinkToFit="1"/>
    </xf>
    <xf numFmtId="4" fontId="22" fillId="3" borderId="7" xfId="1" applyNumberFormat="1" applyFont="1" applyFill="1" applyBorder="1" applyAlignment="1">
      <alignment horizontal="center" shrinkToFit="1"/>
    </xf>
    <xf numFmtId="0" fontId="8" fillId="0" borderId="7" xfId="0" applyFont="1" applyBorder="1" applyAlignment="1">
      <alignment horizontal="center"/>
    </xf>
    <xf numFmtId="2" fontId="2" fillId="0" borderId="0" xfId="0" applyNumberFormat="1" applyFont="1" applyFill="1"/>
    <xf numFmtId="2" fontId="2" fillId="0" borderId="7" xfId="1" applyNumberFormat="1" applyFont="1" applyFill="1" applyBorder="1" applyAlignment="1">
      <alignment horizontal="center" shrinkToFit="1"/>
    </xf>
    <xf numFmtId="0" fontId="16" fillId="0" borderId="0" xfId="0" applyFont="1" applyFill="1"/>
    <xf numFmtId="0" fontId="6" fillId="2" borderId="3" xfId="2" applyFont="1" applyFill="1" applyBorder="1" applyAlignment="1">
      <alignment horizontal="left"/>
    </xf>
    <xf numFmtId="0" fontId="2" fillId="2" borderId="0" xfId="2" applyFont="1" applyFill="1"/>
    <xf numFmtId="0" fontId="22" fillId="2" borderId="0" xfId="2" applyFont="1" applyFill="1"/>
    <xf numFmtId="0" fontId="6" fillId="2" borderId="3" xfId="2" applyFont="1" applyFill="1" applyBorder="1" applyAlignment="1">
      <alignment horizontal="left" shrinkToFit="1"/>
    </xf>
    <xf numFmtId="0" fontId="2" fillId="0" borderId="5" xfId="2" applyFont="1" applyBorder="1"/>
    <xf numFmtId="0" fontId="19" fillId="0" borderId="5" xfId="2" applyFont="1" applyFill="1" applyBorder="1" applyAlignment="1">
      <alignment horizontal="center"/>
    </xf>
    <xf numFmtId="0" fontId="19" fillId="2" borderId="5" xfId="2" applyFont="1" applyFill="1" applyBorder="1" applyAlignment="1">
      <alignment horizontal="center"/>
    </xf>
    <xf numFmtId="4" fontId="26" fillId="0" borderId="7" xfId="2" applyNumberFormat="1" applyFont="1" applyBorder="1" applyAlignment="1">
      <alignment horizontal="center"/>
    </xf>
    <xf numFmtId="4" fontId="26" fillId="0" borderId="7" xfId="2" applyNumberFormat="1" applyFont="1" applyBorder="1"/>
    <xf numFmtId="0" fontId="4" fillId="0" borderId="7" xfId="2" applyFont="1" applyBorder="1"/>
    <xf numFmtId="0" fontId="7" fillId="0" borderId="7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4" fontId="27" fillId="0" borderId="7" xfId="2" applyNumberFormat="1" applyFont="1" applyBorder="1"/>
    <xf numFmtId="4" fontId="8" fillId="2" borderId="7" xfId="2" applyNumberFormat="1" applyFont="1" applyFill="1" applyBorder="1" applyAlignment="1">
      <alignment horizontal="center" vertical="center"/>
    </xf>
    <xf numFmtId="4" fontId="5" fillId="2" borderId="7" xfId="2" applyNumberFormat="1" applyFont="1" applyFill="1" applyBorder="1" applyAlignment="1">
      <alignment horizontal="center" vertical="center" wrapText="1"/>
    </xf>
    <xf numFmtId="0" fontId="5" fillId="0" borderId="7" xfId="2" quotePrefix="1" applyFont="1" applyBorder="1" applyAlignment="1">
      <alignment horizontal="centerContinuous"/>
    </xf>
    <xf numFmtId="0" fontId="8" fillId="0" borderId="7" xfId="2" applyFont="1" applyBorder="1" applyAlignment="1">
      <alignment horizontal="center"/>
    </xf>
    <xf numFmtId="0" fontId="6" fillId="0" borderId="2" xfId="2" applyFont="1" applyFill="1" applyBorder="1" applyAlignment="1">
      <alignment horizontal="center" shrinkToFit="1"/>
    </xf>
    <xf numFmtId="0" fontId="6" fillId="0" borderId="12" xfId="2" applyFont="1" applyFill="1" applyBorder="1" applyAlignment="1">
      <alignment shrinkToFit="1"/>
    </xf>
    <xf numFmtId="0" fontId="21" fillId="2" borderId="5" xfId="2" applyFont="1" applyFill="1" applyBorder="1" applyAlignment="1">
      <alignment horizontal="left" shrinkToFit="1"/>
    </xf>
    <xf numFmtId="0" fontId="8" fillId="0" borderId="7" xfId="2" applyFont="1" applyFill="1" applyBorder="1" applyAlignment="1">
      <alignment horizontal="center"/>
    </xf>
    <xf numFmtId="0" fontId="4" fillId="0" borderId="7" xfId="2" applyFont="1" applyFill="1" applyBorder="1"/>
    <xf numFmtId="0" fontId="5" fillId="0" borderId="7" xfId="2" applyFont="1" applyFill="1" applyBorder="1" applyAlignment="1">
      <alignment horizontal="center"/>
    </xf>
    <xf numFmtId="4" fontId="8" fillId="2" borderId="7" xfId="2" applyNumberFormat="1" applyFont="1" applyFill="1" applyBorder="1" applyAlignment="1">
      <alignment horizontal="center" shrinkToFit="1"/>
    </xf>
    <xf numFmtId="4" fontId="5" fillId="2" borderId="7" xfId="2" applyNumberFormat="1" applyFont="1" applyFill="1" applyBorder="1" applyAlignment="1">
      <alignment horizontal="center" shrinkToFit="1"/>
    </xf>
    <xf numFmtId="4" fontId="4" fillId="0" borderId="0" xfId="0" applyNumberFormat="1" applyFont="1" applyFill="1" applyAlignment="1">
      <alignment shrinkToFit="1"/>
    </xf>
    <xf numFmtId="2" fontId="15" fillId="0" borderId="0" xfId="0" applyNumberFormat="1" applyFont="1" applyFill="1" applyAlignment="1">
      <alignment shrinkToFit="1"/>
    </xf>
    <xf numFmtId="4" fontId="15" fillId="0" borderId="0" xfId="0" applyNumberFormat="1" applyFont="1" applyFill="1"/>
    <xf numFmtId="4" fontId="15" fillId="0" borderId="7" xfId="1" applyNumberFormat="1" applyFont="1" applyFill="1" applyBorder="1" applyAlignment="1">
      <alignment horizontal="center" shrinkToFit="1"/>
    </xf>
    <xf numFmtId="2" fontId="6" fillId="0" borderId="5" xfId="2" applyNumberFormat="1" applyFont="1" applyBorder="1" applyAlignment="1">
      <alignment shrinkToFit="1"/>
    </xf>
    <xf numFmtId="4" fontId="15" fillId="3" borderId="7" xfId="1" applyNumberFormat="1" applyFont="1" applyFill="1" applyBorder="1" applyAlignment="1">
      <alignment horizontal="center" shrinkToFit="1"/>
    </xf>
    <xf numFmtId="2" fontId="6" fillId="0" borderId="3" xfId="2" applyNumberFormat="1" applyFont="1" applyBorder="1" applyAlignment="1">
      <alignment shrinkToFit="1"/>
    </xf>
    <xf numFmtId="0" fontId="6" fillId="0" borderId="5" xfId="2" applyFont="1" applyBorder="1" applyAlignment="1">
      <alignment horizontal="left"/>
    </xf>
    <xf numFmtId="2" fontId="5" fillId="2" borderId="3" xfId="2" applyNumberFormat="1" applyFont="1" applyFill="1" applyBorder="1" applyAlignment="1">
      <alignment horizontal="centerContinuous" shrinkToFit="1"/>
    </xf>
    <xf numFmtId="0" fontId="6" fillId="0" borderId="4" xfId="2" applyFont="1" applyBorder="1" applyAlignment="1">
      <alignment horizontal="left"/>
    </xf>
    <xf numFmtId="0" fontId="7" fillId="0" borderId="3" xfId="2" applyFont="1" applyBorder="1" applyAlignment="1">
      <alignment horizontal="center" shrinkToFit="1"/>
    </xf>
    <xf numFmtId="0" fontId="6" fillId="0" borderId="5" xfId="2" applyFont="1" applyBorder="1" applyAlignment="1">
      <alignment horizontal="center"/>
    </xf>
    <xf numFmtId="0" fontId="2" fillId="0" borderId="3" xfId="2" applyFont="1" applyBorder="1"/>
    <xf numFmtId="0" fontId="6" fillId="0" borderId="4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7" xfId="2" applyFont="1" applyBorder="1" applyAlignment="1">
      <alignment horizontal="left"/>
    </xf>
    <xf numFmtId="0" fontId="24" fillId="0" borderId="7" xfId="2" applyFont="1" applyBorder="1" applyAlignment="1">
      <alignment horizontal="center"/>
    </xf>
    <xf numFmtId="0" fontId="16" fillId="0" borderId="7" xfId="2" applyFont="1" applyBorder="1" applyAlignment="1">
      <alignment horizontal="center"/>
    </xf>
    <xf numFmtId="4" fontId="24" fillId="0" borderId="7" xfId="2" applyNumberFormat="1" applyFont="1" applyBorder="1" applyAlignment="1">
      <alignment horizontal="center"/>
    </xf>
    <xf numFmtId="4" fontId="16" fillId="2" borderId="7" xfId="2" applyNumberFormat="1" applyFont="1" applyFill="1" applyBorder="1" applyAlignment="1">
      <alignment horizontal="center"/>
    </xf>
    <xf numFmtId="4" fontId="24" fillId="2" borderId="7" xfId="2" applyNumberFormat="1" applyFont="1" applyFill="1" applyBorder="1" applyAlignment="1">
      <alignment horizontal="center"/>
    </xf>
    <xf numFmtId="2" fontId="16" fillId="2" borderId="7" xfId="2" applyNumberFormat="1" applyFont="1" applyFill="1" applyBorder="1" applyAlignment="1">
      <alignment horizontal="center"/>
    </xf>
    <xf numFmtId="0" fontId="16" fillId="2" borderId="7" xfId="2" applyFont="1" applyFill="1" applyBorder="1" applyAlignment="1">
      <alignment horizontal="center"/>
    </xf>
    <xf numFmtId="0" fontId="6" fillId="0" borderId="7" xfId="2" applyFont="1" applyFill="1" applyBorder="1" applyAlignment="1">
      <alignment horizontal="left"/>
    </xf>
    <xf numFmtId="4" fontId="16" fillId="0" borderId="7" xfId="2" applyNumberFormat="1" applyFont="1" applyBorder="1" applyAlignment="1">
      <alignment horizontal="center"/>
    </xf>
    <xf numFmtId="0" fontId="6" fillId="0" borderId="7" xfId="2" applyFont="1" applyBorder="1" applyAlignment="1">
      <alignment horizontal="left" shrinkToFit="1"/>
    </xf>
    <xf numFmtId="4" fontId="16" fillId="0" borderId="7" xfId="2" applyNumberFormat="1" applyFont="1" applyFill="1" applyBorder="1" applyAlignment="1">
      <alignment horizontal="center"/>
    </xf>
    <xf numFmtId="2" fontId="16" fillId="0" borderId="7" xfId="2" applyNumberFormat="1" applyFont="1" applyBorder="1" applyAlignment="1">
      <alignment horizontal="center"/>
    </xf>
    <xf numFmtId="187" fontId="16" fillId="2" borderId="7" xfId="2" applyNumberFormat="1" applyFont="1" applyFill="1" applyBorder="1" applyAlignment="1">
      <alignment horizontal="center"/>
    </xf>
    <xf numFmtId="4" fontId="24" fillId="0" borderId="7" xfId="2" applyNumberFormat="1" applyFont="1" applyBorder="1"/>
    <xf numFmtId="0" fontId="19" fillId="2" borderId="3" xfId="2" applyFont="1" applyFill="1" applyBorder="1" applyAlignment="1">
      <alignment horizontal="center"/>
    </xf>
    <xf numFmtId="0" fontId="19" fillId="2" borderId="3" xfId="2" applyFont="1" applyFill="1" applyBorder="1" applyAlignment="1">
      <alignment horizontal="left"/>
    </xf>
    <xf numFmtId="4" fontId="8" fillId="2" borderId="7" xfId="2" applyNumberFormat="1" applyFont="1" applyFill="1" applyBorder="1"/>
    <xf numFmtId="4" fontId="28" fillId="2" borderId="7" xfId="2" applyNumberFormat="1" applyFont="1" applyFill="1" applyBorder="1" applyAlignment="1">
      <alignment horizontal="center"/>
    </xf>
    <xf numFmtId="4" fontId="2" fillId="0" borderId="0" xfId="2" applyNumberFormat="1" applyFont="1" applyFill="1"/>
    <xf numFmtId="0" fontId="6" fillId="0" borderId="3" xfId="2" applyFont="1" applyFill="1" applyBorder="1" applyAlignment="1">
      <alignment horizontal="left" shrinkToFit="1"/>
    </xf>
    <xf numFmtId="4" fontId="25" fillId="0" borderId="2" xfId="2" applyNumberFormat="1" applyFont="1" applyFill="1" applyBorder="1" applyAlignment="1">
      <alignment horizontal="center" vertical="center"/>
    </xf>
    <xf numFmtId="4" fontId="25" fillId="0" borderId="13" xfId="2" applyNumberFormat="1" applyFont="1" applyFill="1" applyBorder="1" applyAlignment="1">
      <alignment horizontal="center" vertical="center"/>
    </xf>
    <xf numFmtId="4" fontId="25" fillId="0" borderId="9" xfId="2" applyNumberFormat="1" applyFont="1" applyFill="1" applyBorder="1" applyAlignment="1">
      <alignment horizontal="center" vertical="center"/>
    </xf>
    <xf numFmtId="4" fontId="25" fillId="0" borderId="10" xfId="2" applyNumberFormat="1" applyFont="1" applyFill="1" applyBorder="1" applyAlignment="1">
      <alignment horizontal="center" vertical="center"/>
    </xf>
    <xf numFmtId="4" fontId="25" fillId="0" borderId="0" xfId="2" applyNumberFormat="1" applyFont="1" applyFill="1" applyBorder="1" applyAlignment="1">
      <alignment horizontal="center" vertical="center"/>
    </xf>
    <xf numFmtId="4" fontId="25" fillId="0" borderId="11" xfId="2" applyNumberFormat="1" applyFont="1" applyFill="1" applyBorder="1" applyAlignment="1">
      <alignment horizontal="center" vertical="center"/>
    </xf>
    <xf numFmtId="4" fontId="25" fillId="0" borderId="12" xfId="2" applyNumberFormat="1" applyFont="1" applyFill="1" applyBorder="1" applyAlignment="1">
      <alignment horizontal="center" vertical="center"/>
    </xf>
    <xf numFmtId="4" fontId="25" fillId="0" borderId="14" xfId="2" applyNumberFormat="1" applyFont="1" applyFill="1" applyBorder="1" applyAlignment="1">
      <alignment horizontal="center" vertical="center"/>
    </xf>
    <xf numFmtId="4" fontId="25" fillId="0" borderId="8" xfId="2" applyNumberFormat="1" applyFont="1" applyFill="1" applyBorder="1" applyAlignment="1">
      <alignment horizontal="center" vertical="center"/>
    </xf>
  </cellXfs>
  <cellStyles count="4">
    <cellStyle name="ปกติ" xfId="0" builtinId="0"/>
    <cellStyle name="ปกติ 2" xfId="2"/>
    <cellStyle name="ปกติ 3" xfId="3"/>
    <cellStyle name="ปกติ_Basedata-วท.ลำพูน" xfId="1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2.xml"/><Relationship Id="rId55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5.xml"/><Relationship Id="rId58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6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Relationship Id="rId57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4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มหาวิทยาลัยแม่โจ้ - ชุมพร</a:t>
            </a:r>
            <a:endParaRPr lang="en-US" sz="1400"/>
          </a:p>
        </c:rich>
      </c:tx>
      <c:layout>
        <c:manualLayout>
          <c:xMode val="edge"/>
          <c:yMode val="edge"/>
          <c:x val="0.3397858699707423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แม่โจ้-ชุมพร1 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แม่โจ้-ชุมพร1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แม่โจ้-ชุมพร1 '!$C$4:$C$15</c:f>
              <c:numCache>
                <c:formatCode>#,##0.00</c:formatCode>
                <c:ptCount val="12"/>
                <c:pt idx="0">
                  <c:v>23185.29</c:v>
                </c:pt>
                <c:pt idx="1">
                  <c:v>22792.94</c:v>
                </c:pt>
                <c:pt idx="2">
                  <c:v>30884.41</c:v>
                </c:pt>
                <c:pt idx="3">
                  <c:v>25711.37</c:v>
                </c:pt>
                <c:pt idx="4">
                  <c:v>33578.479999999996</c:v>
                </c:pt>
                <c:pt idx="5">
                  <c:v>25986.32</c:v>
                </c:pt>
                <c:pt idx="6">
                  <c:v>33578.479999999996</c:v>
                </c:pt>
                <c:pt idx="7">
                  <c:v>33075.600000000006</c:v>
                </c:pt>
                <c:pt idx="8">
                  <c:v>30322.760000000002</c:v>
                </c:pt>
                <c:pt idx="9">
                  <c:v>29375.53</c:v>
                </c:pt>
                <c:pt idx="10">
                  <c:v>25545.29</c:v>
                </c:pt>
                <c:pt idx="11">
                  <c:v>28177.820000000003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C9-466F-BC24-32E1A3159109}"/>
            </c:ext>
          </c:extLst>
        </c:ser>
        <c:ser>
          <c:idx val="1"/>
          <c:order val="1"/>
          <c:tx>
            <c:strRef>
              <c:f>'กราฟ68-69 แม่โจ้-ชุมพร1 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แม่โจ้-ชุมพร1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แม่โจ้-ชุมพร1 '!$E$4:$E$15</c:f>
              <c:numCache>
                <c:formatCode>#,##0.00</c:formatCode>
                <c:ptCount val="12"/>
                <c:pt idx="0">
                  <c:v>27504.49</c:v>
                </c:pt>
                <c:pt idx="1">
                  <c:v>29699.910000000003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C9-466F-BC24-32E1A3159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โครงการแปรรูปผลิตผลทางการเกษตร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'กราฟ68-69โครงการแปรรูปผลิต'!$C$31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'กราฟ68-69โครงการแปรรูปผลิต'!$C$32:$C$43</c:f>
              <c:numCache>
                <c:formatCode>#,##0.00</c:formatCode>
                <c:ptCount val="12"/>
                <c:pt idx="0">
                  <c:v>7999.68</c:v>
                </c:pt>
                <c:pt idx="1">
                  <c:v>11488.19</c:v>
                </c:pt>
                <c:pt idx="2">
                  <c:v>11257.17</c:v>
                </c:pt>
                <c:pt idx="3">
                  <c:v>5767.08</c:v>
                </c:pt>
                <c:pt idx="4">
                  <c:v>3697.1</c:v>
                </c:pt>
                <c:pt idx="5">
                  <c:v>3875.02</c:v>
                </c:pt>
                <c:pt idx="6">
                  <c:v>3501.6</c:v>
                </c:pt>
                <c:pt idx="7">
                  <c:v>4070.57</c:v>
                </c:pt>
                <c:pt idx="8">
                  <c:v>4577.97</c:v>
                </c:pt>
                <c:pt idx="9">
                  <c:v>5391.45</c:v>
                </c:pt>
                <c:pt idx="10">
                  <c:v>4499.6099999999997</c:v>
                </c:pt>
                <c:pt idx="11">
                  <c:v>3105.26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C2-4699-8CB0-18490B197751}"/>
            </c:ext>
          </c:extLst>
        </c:ser>
        <c:ser>
          <c:idx val="1"/>
          <c:order val="1"/>
          <c:tx>
            <c:strRef>
              <c:f>'[8]กราฟ64-65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'[8]กราฟ65-66โครงการแปรรูปผลิต'!$B$32:$B$43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'[8]กราฟ64-65 ส่วนกลาง'!$D$31:$D$41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03C2-4699-8CB0-18490B197751}"/>
            </c:ext>
          </c:extLst>
        </c:ser>
        <c:ser>
          <c:idx val="2"/>
          <c:order val="2"/>
          <c:tx>
            <c:strRef>
              <c:f>'กราฟ68-69โครงการแปรรูปผลิต'!$E$31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'กราฟ68-69โครงการแปรรูปผลิต'!$E$32:$E$43</c:f>
              <c:numCache>
                <c:formatCode>#,##0.00</c:formatCode>
                <c:ptCount val="12"/>
                <c:pt idx="0">
                  <c:v>2877.96</c:v>
                </c:pt>
                <c:pt idx="1">
                  <c:v>2074.25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C2-4699-8CB0-18490B197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294-4A5B-A842-ADC9A98DD4D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294-4A5B-A842-ADC9A98DD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226-4A56-91D9-23DC8AC89B5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226-4A56-91D9-23DC8AC89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0FF-4692-BFCA-1E0DDC7D7F3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0FF-4692-BFCA-1E0DDC7D7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FBB-42A4-8A6F-1E86DAFD97F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FBB-42A4-8A6F-1E86DAFD9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332-46A6-98E5-5F5558F8037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332-46A6-98E5-5F5558F80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5A1-4563-8D10-68DA785A331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5A1-4563-8D10-68DA785A3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61A-4290-AC7B-FC4BD863199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61A-4290-AC7B-FC4BD8631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วิทยาลัยพลังงานทดแทน'!$C$3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วิทยาลัยพลังงานทดแทน'!$B$4:$B$15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วิทยาลัยพลังงานทดแทน'!$C$4:$C$15</c:f>
              <c:numCache>
                <c:formatCode>#,##0.00</c:formatCode>
                <c:ptCount val="12"/>
                <c:pt idx="0">
                  <c:v>9220</c:v>
                </c:pt>
                <c:pt idx="1">
                  <c:v>8760</c:v>
                </c:pt>
                <c:pt idx="2">
                  <c:v>10620</c:v>
                </c:pt>
                <c:pt idx="3">
                  <c:v>10340</c:v>
                </c:pt>
                <c:pt idx="4">
                  <c:v>11280</c:v>
                </c:pt>
                <c:pt idx="5">
                  <c:v>11520</c:v>
                </c:pt>
                <c:pt idx="6">
                  <c:v>15020</c:v>
                </c:pt>
                <c:pt idx="7">
                  <c:v>13680</c:v>
                </c:pt>
                <c:pt idx="8">
                  <c:v>14400</c:v>
                </c:pt>
                <c:pt idx="9">
                  <c:v>14320</c:v>
                </c:pt>
                <c:pt idx="10">
                  <c:v>13640</c:v>
                </c:pt>
                <c:pt idx="11">
                  <c:v>18800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28-4A9A-AB9C-C14DB6B9C07B}"/>
            </c:ext>
          </c:extLst>
        </c:ser>
        <c:ser>
          <c:idx val="1"/>
          <c:order val="1"/>
          <c:tx>
            <c:strRef>
              <c:f>'กราฟ68-69 วิทยาลัยพลังงานทดแทน'!$E$3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วิทยาลัยพลังงานทดแทน'!$B$4:$B$15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วิทยาลัยพลังงานทดแทน'!$E$4:$E$15</c:f>
              <c:numCache>
                <c:formatCode>#,##0.00</c:formatCode>
                <c:ptCount val="12"/>
                <c:pt idx="0">
                  <c:v>21680</c:v>
                </c:pt>
                <c:pt idx="1">
                  <c:v>11480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28-4A9A-AB9C-C14DB6B9C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วิทยาลัยพลังงานทดแทน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วิทยาลัยพลังงานทดแทน'!$C$31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วิทยาลัยพลังงานทดแทน'!$C$32:$C$43</c:f>
              <c:numCache>
                <c:formatCode>#,##0.00</c:formatCode>
                <c:ptCount val="12"/>
                <c:pt idx="0">
                  <c:v>40019.97</c:v>
                </c:pt>
                <c:pt idx="1">
                  <c:v>38733.29</c:v>
                </c:pt>
                <c:pt idx="2">
                  <c:v>46870.35</c:v>
                </c:pt>
                <c:pt idx="3">
                  <c:v>46649.1</c:v>
                </c:pt>
                <c:pt idx="4">
                  <c:v>49903.72</c:v>
                </c:pt>
                <c:pt idx="5">
                  <c:v>53192.2</c:v>
                </c:pt>
                <c:pt idx="6">
                  <c:v>73281.789999999994</c:v>
                </c:pt>
                <c:pt idx="7">
                  <c:v>63666.03</c:v>
                </c:pt>
                <c:pt idx="8">
                  <c:v>67664.240000000005</c:v>
                </c:pt>
                <c:pt idx="9">
                  <c:v>63364.12</c:v>
                </c:pt>
                <c:pt idx="10">
                  <c:v>58005.04</c:v>
                </c:pt>
                <c:pt idx="11">
                  <c:v>74465.91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E-4D67-919B-673A0F620E31}"/>
            </c:ext>
          </c:extLst>
        </c:ser>
        <c:ser>
          <c:idx val="1"/>
          <c:order val="1"/>
          <c:tx>
            <c:strRef>
              <c:f>'[8]กราฟ64-65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'[8]กราฟ65-66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'[8]กราฟ64-65 ส่วนกลาง'!$D$31:$D$41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C94E-4D67-919B-673A0F620E31}"/>
            </c:ext>
          </c:extLst>
        </c:ser>
        <c:ser>
          <c:idx val="2"/>
          <c:order val="2"/>
          <c:tx>
            <c:strRef>
              <c:f>'กราฟ68-69 วิทยาลัยพลังงานทดแทน'!$E$31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วิทยาลัยพลังงานทดแทน'!$E$32:$E$43</c:f>
              <c:numCache>
                <c:formatCode>#,##0.00</c:formatCode>
                <c:ptCount val="12"/>
                <c:pt idx="0">
                  <c:v>81019.039999999994</c:v>
                </c:pt>
                <c:pt idx="1">
                  <c:v>50232.65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E-4D67-919B-673A0F620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คณะสัตวศาสตร์และเทคโนโลยี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สัตวศาสตร์'!$C$3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สัตวศาสตร์'!$B$4:$B$15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สัตวศาสตร์'!$C$4:$C$15</c:f>
              <c:numCache>
                <c:formatCode>#,##0.00</c:formatCode>
                <c:ptCount val="12"/>
                <c:pt idx="0">
                  <c:v>47268.01</c:v>
                </c:pt>
                <c:pt idx="1">
                  <c:v>53628</c:v>
                </c:pt>
                <c:pt idx="2">
                  <c:v>70820</c:v>
                </c:pt>
                <c:pt idx="3">
                  <c:v>65476</c:v>
                </c:pt>
                <c:pt idx="4">
                  <c:v>54860.01</c:v>
                </c:pt>
                <c:pt idx="5">
                  <c:v>50527.99</c:v>
                </c:pt>
                <c:pt idx="6">
                  <c:v>59984.01</c:v>
                </c:pt>
                <c:pt idx="7">
                  <c:v>54847.99</c:v>
                </c:pt>
                <c:pt idx="8">
                  <c:v>59884</c:v>
                </c:pt>
                <c:pt idx="9">
                  <c:v>51100</c:v>
                </c:pt>
                <c:pt idx="10">
                  <c:v>40088</c:v>
                </c:pt>
                <c:pt idx="11">
                  <c:v>39628.01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2-4E0B-B802-AB34E1C5C743}"/>
            </c:ext>
          </c:extLst>
        </c:ser>
        <c:ser>
          <c:idx val="1"/>
          <c:order val="1"/>
          <c:tx>
            <c:strRef>
              <c:f>'กราฟ68-69 สัตวศาสตร์'!$E$3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สัตวศาสตร์'!$B$4:$B$15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สัตวศาสตร์'!$E$4:$E$15</c:f>
              <c:numCache>
                <c:formatCode>#,##0.00</c:formatCode>
                <c:ptCount val="12"/>
                <c:pt idx="0">
                  <c:v>44632</c:v>
                </c:pt>
                <c:pt idx="1">
                  <c:v>54860.01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32-4E0B-B802-AB34E1C5C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คณะสัตวศาสตร์และเทคโนโลยี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สัตวศาสตร์'!$C$31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สัตวศาสตร์'!$B$32:$B$43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สัตวศาสตร์'!$C$32:$C$43</c:f>
              <c:numCache>
                <c:formatCode>#,##0.00</c:formatCode>
                <c:ptCount val="12"/>
                <c:pt idx="0">
                  <c:v>208113.87</c:v>
                </c:pt>
                <c:pt idx="1">
                  <c:v>241001.73</c:v>
                </c:pt>
                <c:pt idx="2">
                  <c:v>319021.92</c:v>
                </c:pt>
                <c:pt idx="3">
                  <c:v>290323.83</c:v>
                </c:pt>
                <c:pt idx="4">
                  <c:v>235726.16</c:v>
                </c:pt>
                <c:pt idx="5">
                  <c:v>215174.85</c:v>
                </c:pt>
                <c:pt idx="6">
                  <c:v>247528.69</c:v>
                </c:pt>
                <c:pt idx="7">
                  <c:v>235210.89</c:v>
                </c:pt>
                <c:pt idx="8">
                  <c:v>251710.22</c:v>
                </c:pt>
                <c:pt idx="9">
                  <c:v>211628.95</c:v>
                </c:pt>
                <c:pt idx="10">
                  <c:v>167800.01</c:v>
                </c:pt>
                <c:pt idx="11">
                  <c:v>163900.13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5A-453F-A864-17DBF033A671}"/>
            </c:ext>
          </c:extLst>
        </c:ser>
        <c:ser>
          <c:idx val="1"/>
          <c:order val="1"/>
          <c:tx>
            <c:strRef>
              <c:f>'[8]กราฟ64-65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'[8]กราฟ65-66-คลินิกรักษาสัตว์'!$B$32:$B$43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'[8]กราฟ64-65 ส่วนกลาง'!$D$31:$D$41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6D5A-453F-A864-17DBF033A671}"/>
            </c:ext>
          </c:extLst>
        </c:ser>
        <c:ser>
          <c:idx val="2"/>
          <c:order val="2"/>
          <c:tx>
            <c:strRef>
              <c:f>'กราฟ68-69 สัตวศาสตร์'!$E$31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สัตวศาสตร์'!$B$32:$B$43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สัตวศาสตร์'!$E$32:$E$43</c:f>
              <c:numCache>
                <c:formatCode>#,##0.00</c:formatCode>
                <c:ptCount val="12"/>
                <c:pt idx="0">
                  <c:v>188362.59</c:v>
                </c:pt>
                <c:pt idx="1">
                  <c:v>231305.27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5A-453F-A864-17DBF033A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คลินิกรักษ์สัตว์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'กราฟ68-69-คลินิกรักษาสัตว์'!$C$3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'กราฟ68-69-คลินิกรักษาสัตว์'!$B$4:$B$15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'กราฟ68-69-คลินิกรักษาสัตว์'!$C$4:$C$15</c:f>
              <c:numCache>
                <c:formatCode>#,##0.00</c:formatCode>
                <c:ptCount val="12"/>
                <c:pt idx="0">
                  <c:v>1075</c:v>
                </c:pt>
                <c:pt idx="1">
                  <c:v>1100</c:v>
                </c:pt>
                <c:pt idx="2">
                  <c:v>2095</c:v>
                </c:pt>
                <c:pt idx="3">
                  <c:v>2946</c:v>
                </c:pt>
                <c:pt idx="4">
                  <c:v>1892</c:v>
                </c:pt>
                <c:pt idx="5">
                  <c:v>1844</c:v>
                </c:pt>
                <c:pt idx="6">
                  <c:v>1899</c:v>
                </c:pt>
                <c:pt idx="7">
                  <c:v>2282</c:v>
                </c:pt>
                <c:pt idx="8">
                  <c:v>2482</c:v>
                </c:pt>
                <c:pt idx="9">
                  <c:v>1840</c:v>
                </c:pt>
                <c:pt idx="10">
                  <c:v>1607</c:v>
                </c:pt>
                <c:pt idx="11">
                  <c:v>1955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8E-4410-8859-B0296F3DA5AB}"/>
            </c:ext>
          </c:extLst>
        </c:ser>
        <c:ser>
          <c:idx val="1"/>
          <c:order val="1"/>
          <c:tx>
            <c:strRef>
              <c:f>'กราฟ68-69-คลินิกรักษาสัตว์'!$E$3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'กราฟ68-69-คลินิกรักษาสัตว์'!$B$4:$B$15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'กราฟ68-69-คลินิกรักษาสัตว์'!$E$4:$E$15</c:f>
              <c:numCache>
                <c:formatCode>#,##0.00</c:formatCode>
                <c:ptCount val="12"/>
                <c:pt idx="0">
                  <c:v>1849</c:v>
                </c:pt>
                <c:pt idx="1">
                  <c:v>1738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8E-4410-8859-B0296F3DA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คลินิกรักษ์สัตว์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'กราฟ68-69-คลินิกรักษาสัตว์'!$C$31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'กราฟ68-69-คลินิกรักษาสัตว์'!$C$32:$C$43</c:f>
              <c:numCache>
                <c:formatCode>#,##0.00</c:formatCode>
                <c:ptCount val="12"/>
                <c:pt idx="0">
                  <c:v>4515</c:v>
                </c:pt>
                <c:pt idx="1">
                  <c:v>4774</c:v>
                </c:pt>
                <c:pt idx="2">
                  <c:v>9008.5</c:v>
                </c:pt>
                <c:pt idx="3">
                  <c:v>12962.400000000001</c:v>
                </c:pt>
                <c:pt idx="4">
                  <c:v>7795.04</c:v>
                </c:pt>
                <c:pt idx="5">
                  <c:v>7707.9199999999992</c:v>
                </c:pt>
                <c:pt idx="6">
                  <c:v>8013.78</c:v>
                </c:pt>
                <c:pt idx="7">
                  <c:v>9470.3000000000011</c:v>
                </c:pt>
                <c:pt idx="8">
                  <c:v>10399.580000000002</c:v>
                </c:pt>
                <c:pt idx="9">
                  <c:v>7617.5999999999995</c:v>
                </c:pt>
                <c:pt idx="10">
                  <c:v>6411.93</c:v>
                </c:pt>
                <c:pt idx="11">
                  <c:v>7800.4500000000007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C-4EC5-99DE-47524A5F9B3F}"/>
            </c:ext>
          </c:extLst>
        </c:ser>
        <c:ser>
          <c:idx val="1"/>
          <c:order val="1"/>
          <c:tx>
            <c:strRef>
              <c:f>'[8]กราฟ64-65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'[8]กราฟ65-66-คลินิกรักษาสัตว์'!$B$32:$B$43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'[8]กราฟ64-65 ส่วนกลาง'!$D$31:$D$41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7F0C-4EC5-99DE-47524A5F9B3F}"/>
            </c:ext>
          </c:extLst>
        </c:ser>
        <c:ser>
          <c:idx val="2"/>
          <c:order val="2"/>
          <c:tx>
            <c:strRef>
              <c:f>'กราฟ68-69-คลินิกรักษาสัตว์'!$E$31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'กราฟ68-69-คลินิกรักษาสัตว์'!$E$32:$E$43</c:f>
              <c:numCache>
                <c:formatCode>#,##0.00</c:formatCode>
                <c:ptCount val="12"/>
                <c:pt idx="0">
                  <c:v>7229.5900000000011</c:v>
                </c:pt>
                <c:pt idx="1">
                  <c:v>7125.7999999999984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0C-4EC5-99DE-47524A5F9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คณะเทคโนโลยีการประมง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576095849614808"/>
          <c:y val="0.19946120689655172"/>
          <c:w val="0.86345766162022763"/>
          <c:h val="0.539101389265996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คณะเทคโนโลยีการประมง'!$C$3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คณะเทคโนโลยีการประมง'!$B$4:$B$15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คณะเทคโนโลยีการประมง'!$C$4:$C$15</c:f>
              <c:numCache>
                <c:formatCode>#,##0.00</c:formatCode>
                <c:ptCount val="12"/>
                <c:pt idx="0">
                  <c:v>28030.000000000015</c:v>
                </c:pt>
                <c:pt idx="1">
                  <c:v>22381.999999999975</c:v>
                </c:pt>
                <c:pt idx="2">
                  <c:v>23141</c:v>
                </c:pt>
                <c:pt idx="3">
                  <c:v>29258</c:v>
                </c:pt>
                <c:pt idx="4">
                  <c:v>23095.000000000022</c:v>
                </c:pt>
                <c:pt idx="5">
                  <c:v>21497.999999999964</c:v>
                </c:pt>
                <c:pt idx="6">
                  <c:v>23360.999999999989</c:v>
                </c:pt>
                <c:pt idx="7">
                  <c:v>26275</c:v>
                </c:pt>
                <c:pt idx="8">
                  <c:v>22341.000000000029</c:v>
                </c:pt>
                <c:pt idx="9">
                  <c:v>18761.000000000022</c:v>
                </c:pt>
                <c:pt idx="10">
                  <c:v>15030.999999999967</c:v>
                </c:pt>
                <c:pt idx="11">
                  <c:v>14741.000000000016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A-4139-A70C-FC4E7A35743B}"/>
            </c:ext>
          </c:extLst>
        </c:ser>
        <c:ser>
          <c:idx val="1"/>
          <c:order val="1"/>
          <c:tx>
            <c:strRef>
              <c:f>'กราฟ68-69 คณะเทคโนโลยีการประมง'!$E$3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คณะเทคโนโลยีการประมง'!$B$4:$B$15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คณะเทคโนโลยีการประมง'!$E$4:$E$15</c:f>
              <c:numCache>
                <c:formatCode>#,##0.00</c:formatCode>
                <c:ptCount val="12"/>
                <c:pt idx="0">
                  <c:v>14741</c:v>
                </c:pt>
                <c:pt idx="1">
                  <c:v>12626.000000000016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CA-4139-A70C-FC4E7A357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คณะเทคโนโลยีการประมง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คณะเทคโนโลยีการประมง'!$C$31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คณะเทคโนโลยีการประมง'!$C$32:$C$43</c:f>
              <c:numCache>
                <c:formatCode>#,##0.00</c:formatCode>
                <c:ptCount val="12"/>
                <c:pt idx="0">
                  <c:v>117726.00000000006</c:v>
                </c:pt>
                <c:pt idx="1">
                  <c:v>97137.879999999888</c:v>
                </c:pt>
                <c:pt idx="2">
                  <c:v>99506.3</c:v>
                </c:pt>
                <c:pt idx="3">
                  <c:v>128735.2</c:v>
                </c:pt>
                <c:pt idx="4">
                  <c:v>95151.400000000081</c:v>
                </c:pt>
                <c:pt idx="5">
                  <c:v>89861.639999999854</c:v>
                </c:pt>
                <c:pt idx="6">
                  <c:v>98583.41999999994</c:v>
                </c:pt>
                <c:pt idx="7">
                  <c:v>109041.25</c:v>
                </c:pt>
                <c:pt idx="8">
                  <c:v>93608.790000000125</c:v>
                </c:pt>
                <c:pt idx="9">
                  <c:v>77670.540000000081</c:v>
                </c:pt>
                <c:pt idx="10">
                  <c:v>59973.689999999871</c:v>
                </c:pt>
                <c:pt idx="11">
                  <c:v>58816.590000000069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5-43FE-9D84-33E374A1D84D}"/>
            </c:ext>
          </c:extLst>
        </c:ser>
        <c:ser>
          <c:idx val="1"/>
          <c:order val="1"/>
          <c:tx>
            <c:strRef>
              <c:f>'[8]กราฟ64-65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'[8]กราฟ65-66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'[8]กราฟ64-65 ส่วนกลาง'!$D$31:$D$41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8305-43FE-9D84-33E374A1D84D}"/>
            </c:ext>
          </c:extLst>
        </c:ser>
        <c:ser>
          <c:idx val="2"/>
          <c:order val="2"/>
          <c:tx>
            <c:strRef>
              <c:f>'กราฟ68-69 คณะเทคโนโลยีการประมง'!$E$31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คณะเทคโนโลยีการประมง'!$E$32:$E$43</c:f>
              <c:numCache>
                <c:formatCode>#,##0.00</c:formatCode>
                <c:ptCount val="12"/>
                <c:pt idx="0">
                  <c:v>57658.415550819998</c:v>
                </c:pt>
                <c:pt idx="1">
                  <c:v>51772.739233030064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05-43FE-9D84-33E374A1D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คณะวิศกรรมศาสตร์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คณะวิศกรรมศาสตร์'!$C$3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คณะวิศกรรมศาสตร์'!$B$4:$B$15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คณะวิศกรรมศาสตร์'!$C$4:$C$15</c:f>
              <c:numCache>
                <c:formatCode>#,##0.00</c:formatCode>
                <c:ptCount val="12"/>
                <c:pt idx="0">
                  <c:v>20583.52</c:v>
                </c:pt>
                <c:pt idx="1">
                  <c:v>34308.42</c:v>
                </c:pt>
                <c:pt idx="2">
                  <c:v>42000.380000000005</c:v>
                </c:pt>
                <c:pt idx="3">
                  <c:v>38218.47</c:v>
                </c:pt>
                <c:pt idx="4">
                  <c:v>37882.959999999999</c:v>
                </c:pt>
                <c:pt idx="5">
                  <c:v>44462.97</c:v>
                </c:pt>
                <c:pt idx="6">
                  <c:v>47302.770000000004</c:v>
                </c:pt>
                <c:pt idx="7">
                  <c:v>48300.04</c:v>
                </c:pt>
                <c:pt idx="8">
                  <c:v>46333.15</c:v>
                </c:pt>
                <c:pt idx="9">
                  <c:v>39471.89</c:v>
                </c:pt>
                <c:pt idx="10">
                  <c:v>28187.809999999998</c:v>
                </c:pt>
                <c:pt idx="11">
                  <c:v>31932.97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C-4FB0-81E2-D18775F3932E}"/>
            </c:ext>
          </c:extLst>
        </c:ser>
        <c:ser>
          <c:idx val="1"/>
          <c:order val="1"/>
          <c:tx>
            <c:strRef>
              <c:f>'กราฟ68-69 คณะวิศกรรมศาสตร์'!$E$3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คณะวิศกรรมศาสตร์'!$B$4:$B$15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คณะวิศกรรมศาสตร์'!$E$4:$E$15</c:f>
              <c:numCache>
                <c:formatCode>#,##0.00</c:formatCode>
                <c:ptCount val="12"/>
                <c:pt idx="0">
                  <c:v>28473.35</c:v>
                </c:pt>
                <c:pt idx="1">
                  <c:v>28097.839999999997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2C-4FB0-81E2-D18775F39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มหาวิทยาลัยแม่โจ้ - ชุมพร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91779737009182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แม่โจ้-ชุมพร1 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แม่โจ้-ชุมพร1 '!$C$32:$C$43</c:f>
              <c:numCache>
                <c:formatCode>#,##0.00</c:formatCode>
                <c:ptCount val="12"/>
                <c:pt idx="0">
                  <c:v>113567.71000000002</c:v>
                </c:pt>
                <c:pt idx="1">
                  <c:v>113410.39999999998</c:v>
                </c:pt>
                <c:pt idx="2">
                  <c:v>154274.63</c:v>
                </c:pt>
                <c:pt idx="3">
                  <c:v>125168.59</c:v>
                </c:pt>
                <c:pt idx="4">
                  <c:v>135076.6</c:v>
                </c:pt>
                <c:pt idx="5">
                  <c:v>130718.26</c:v>
                </c:pt>
                <c:pt idx="6">
                  <c:v>159317.13999999998</c:v>
                </c:pt>
                <c:pt idx="7">
                  <c:v>162834.59</c:v>
                </c:pt>
                <c:pt idx="8">
                  <c:v>147224.35999999999</c:v>
                </c:pt>
                <c:pt idx="9">
                  <c:v>138270.5</c:v>
                </c:pt>
                <c:pt idx="10">
                  <c:v>121685.64</c:v>
                </c:pt>
                <c:pt idx="11">
                  <c:v>130765.27999999998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D-4753-95F8-5525F86B2C99}"/>
            </c:ext>
          </c:extLst>
        </c:ser>
        <c:ser>
          <c:idx val="1"/>
          <c:order val="1"/>
          <c:tx>
            <c:strRef>
              <c:f>'[8]กราฟ64-65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'[8]กราฟ65-66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'[8]กราฟ64-65 ส่วนกลาง'!$D$31:$D$41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A5ED-4753-95F8-5525F86B2C99}"/>
            </c:ext>
          </c:extLst>
        </c:ser>
        <c:ser>
          <c:idx val="2"/>
          <c:order val="2"/>
          <c:tx>
            <c:strRef>
              <c:f>'กราฟ68-69 แม่โจ้-ชุมพร1 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แม่โจ้-ชุมพร1 '!$E$32:$E$43</c:f>
              <c:numCache>
                <c:formatCode>#,##0.00</c:formatCode>
                <c:ptCount val="12"/>
                <c:pt idx="0">
                  <c:v>125181.9</c:v>
                </c:pt>
                <c:pt idx="1">
                  <c:v>140053.87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ED-4753-95F8-5525F86B2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คณะวิศกรรมศาสตร์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คณะวิศกรรมศาสตร์'!$C$31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คณะวิศกรรมศาสตร์'!$C$32:$C$43</c:f>
              <c:numCache>
                <c:formatCode>#,##0.00</c:formatCode>
                <c:ptCount val="12"/>
                <c:pt idx="0">
                  <c:v>86378.942952571204</c:v>
                </c:pt>
                <c:pt idx="1">
                  <c:v>149028.95747357942</c:v>
                </c:pt>
                <c:pt idx="2">
                  <c:v>180504.17499831939</c:v>
                </c:pt>
                <c:pt idx="3">
                  <c:v>168290.63939659082</c:v>
                </c:pt>
                <c:pt idx="4">
                  <c:v>156034.74779053358</c:v>
                </c:pt>
                <c:pt idx="5">
                  <c:v>185690.61417785342</c:v>
                </c:pt>
                <c:pt idx="6">
                  <c:v>199591.74829565841</c:v>
                </c:pt>
                <c:pt idx="7">
                  <c:v>200353.37501704722</c:v>
                </c:pt>
                <c:pt idx="8">
                  <c:v>194294.606337431</c:v>
                </c:pt>
                <c:pt idx="9">
                  <c:v>163555.87695137109</c:v>
                </c:pt>
                <c:pt idx="10">
                  <c:v>112565.76709747361</c:v>
                </c:pt>
                <c:pt idx="11">
                  <c:v>127533.62926863661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7-431F-BC16-EC37F058E588}"/>
            </c:ext>
          </c:extLst>
        </c:ser>
        <c:ser>
          <c:idx val="1"/>
          <c:order val="1"/>
          <c:tx>
            <c:strRef>
              <c:f>'[8]กราฟ64-65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'[8]กราฟ65-66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'[8]กราฟ64-65 ส่วนกลาง'!$D$31:$D$41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B6D7-431F-BC16-EC37F058E588}"/>
            </c:ext>
          </c:extLst>
        </c:ser>
        <c:ser>
          <c:idx val="2"/>
          <c:order val="2"/>
          <c:tx>
            <c:strRef>
              <c:f>'กราฟ68-69 คณะวิศกรรมศาสตร์'!$E$31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คณะวิศกรรมศาสตร์'!$E$32:$E$43</c:f>
              <c:numCache>
                <c:formatCode>#,##0.00</c:formatCode>
                <c:ptCount val="12"/>
                <c:pt idx="0">
                  <c:v>111439.961725341</c:v>
                </c:pt>
                <c:pt idx="1">
                  <c:v>115238.3527429336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D7-431F-BC16-EC37F058E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ศูนย์อาคารที่พัก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ศูนย์อาคารที่พัก'!$C$3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ศูนย์อาคารที่พัก'!$B$4:$B$15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ศูนย์อาคารที่พัก'!$C$4:$C$15</c:f>
              <c:numCache>
                <c:formatCode>#,##0.00</c:formatCode>
                <c:ptCount val="12"/>
                <c:pt idx="0">
                  <c:v>9715.1200000000008</c:v>
                </c:pt>
                <c:pt idx="1">
                  <c:v>12101.18</c:v>
                </c:pt>
                <c:pt idx="2">
                  <c:v>18121.52</c:v>
                </c:pt>
                <c:pt idx="3">
                  <c:v>14272.63</c:v>
                </c:pt>
                <c:pt idx="4">
                  <c:v>16841.2</c:v>
                </c:pt>
                <c:pt idx="5">
                  <c:v>18938.830000000002</c:v>
                </c:pt>
                <c:pt idx="6">
                  <c:v>19013.13</c:v>
                </c:pt>
                <c:pt idx="7">
                  <c:v>18720.150000000001</c:v>
                </c:pt>
                <c:pt idx="8">
                  <c:v>14337.13</c:v>
                </c:pt>
                <c:pt idx="9">
                  <c:v>14955.59</c:v>
                </c:pt>
                <c:pt idx="10">
                  <c:v>10065.629999999999</c:v>
                </c:pt>
                <c:pt idx="11">
                  <c:v>8280.99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B-49BC-A349-C6759E1C73D9}"/>
            </c:ext>
          </c:extLst>
        </c:ser>
        <c:ser>
          <c:idx val="1"/>
          <c:order val="1"/>
          <c:tx>
            <c:strRef>
              <c:f>'กราฟ68-69 ศูนย์อาคารที่พัก'!$E$3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ศูนย์อาคารที่พัก'!$B$4:$B$15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ศูนย์อาคารที่พัก'!$E$4:$E$15</c:f>
              <c:numCache>
                <c:formatCode>#,##0.00</c:formatCode>
                <c:ptCount val="12"/>
                <c:pt idx="0">
                  <c:v>9733.84</c:v>
                </c:pt>
                <c:pt idx="1">
                  <c:v>10144.73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2B-49BC-A349-C6759E1C7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ศูนย์อาคารที่พัก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ศูนย์อาคารที่พัก'!$C$31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ศูนย์อาคารที่พัก'!$C$32:$C$43</c:f>
              <c:numCache>
                <c:formatCode>#,##0.00</c:formatCode>
                <c:ptCount val="12"/>
                <c:pt idx="0">
                  <c:v>40803.504000000008</c:v>
                </c:pt>
                <c:pt idx="1">
                  <c:v>52519.121200000001</c:v>
                </c:pt>
                <c:pt idx="2">
                  <c:v>77922.535999999993</c:v>
                </c:pt>
                <c:pt idx="3">
                  <c:v>62799.572</c:v>
                </c:pt>
                <c:pt idx="4">
                  <c:v>69385.744000000006</c:v>
                </c:pt>
                <c:pt idx="5">
                  <c:v>79164.309399999998</c:v>
                </c:pt>
                <c:pt idx="6">
                  <c:v>80235.408599999995</c:v>
                </c:pt>
                <c:pt idx="7">
                  <c:v>77688.622500000012</c:v>
                </c:pt>
                <c:pt idx="8">
                  <c:v>60072.574700000005</c:v>
                </c:pt>
                <c:pt idx="9">
                  <c:v>61916.142599999999</c:v>
                </c:pt>
                <c:pt idx="10">
                  <c:v>40161.863700000002</c:v>
                </c:pt>
                <c:pt idx="11">
                  <c:v>33041.150099999999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8-484C-AE31-256B234772B5}"/>
            </c:ext>
          </c:extLst>
        </c:ser>
        <c:ser>
          <c:idx val="1"/>
          <c:order val="1"/>
          <c:tx>
            <c:strRef>
              <c:f>'[8]กราฟ64-65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'[8]กราฟ65-66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'[8]กราฟ64-65 ส่วนกลาง'!$D$31:$D$41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A4E8-484C-AE31-256B234772B5}"/>
            </c:ext>
          </c:extLst>
        </c:ser>
        <c:ser>
          <c:idx val="2"/>
          <c:order val="2"/>
          <c:tx>
            <c:strRef>
              <c:f>'กราฟ68-69 ศูนย์อาคารที่พัก'!$E$31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ศูนย์อาคารที่พัก'!$E$32:$E$43</c:f>
              <c:numCache>
                <c:formatCode>#,##0.00</c:formatCode>
                <c:ptCount val="12"/>
                <c:pt idx="0">
                  <c:v>38059.314400000003</c:v>
                </c:pt>
                <c:pt idx="1">
                  <c:v>41593.392999999996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8-484C-AE31-256B23477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ศูนย์วิจัยพลังงาน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ศูนย์วิจัยพลังงาน'!$C$3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ศูนย์วิจัยพลังงาน'!$B$4:$B$15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ศูนย์วิจัยพลังงาน'!$C$4:$C$15</c:f>
              <c:numCache>
                <c:formatCode>#,##0.00</c:formatCode>
                <c:ptCount val="12"/>
                <c:pt idx="0">
                  <c:v>797</c:v>
                </c:pt>
                <c:pt idx="1">
                  <c:v>529</c:v>
                </c:pt>
                <c:pt idx="2">
                  <c:v>543</c:v>
                </c:pt>
                <c:pt idx="3">
                  <c:v>855</c:v>
                </c:pt>
                <c:pt idx="4">
                  <c:v>391</c:v>
                </c:pt>
                <c:pt idx="5">
                  <c:v>337</c:v>
                </c:pt>
                <c:pt idx="6">
                  <c:v>349</c:v>
                </c:pt>
                <c:pt idx="7">
                  <c:v>98</c:v>
                </c:pt>
                <c:pt idx="8">
                  <c:v>119</c:v>
                </c:pt>
                <c:pt idx="9">
                  <c:v>1084</c:v>
                </c:pt>
                <c:pt idx="10">
                  <c:v>700</c:v>
                </c:pt>
                <c:pt idx="11">
                  <c:v>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28-4BE0-BF5D-C319B4F3126A}"/>
            </c:ext>
          </c:extLst>
        </c:ser>
        <c:ser>
          <c:idx val="1"/>
          <c:order val="1"/>
          <c:tx>
            <c:strRef>
              <c:f>'กราฟ68-69 ศูนย์วิจัยพลังงาน'!$E$3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ศูนย์วิจัยพลังงาน'!$B$4:$B$15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ศูนย์วิจัยพลังงาน'!$E$4:$E$15</c:f>
              <c:numCache>
                <c:formatCode>#,##0.00</c:formatCode>
                <c:ptCount val="12"/>
                <c:pt idx="0">
                  <c:v>888</c:v>
                </c:pt>
                <c:pt idx="1">
                  <c:v>571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28-4BE0-BF5D-C319B4F31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ศูนย์วิจัยพลังงาน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ศูนย์วิจัยพลังงาน'!$C$31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ศูนย์วิจัยพลังงาน'!$C$32:$C$43</c:f>
              <c:numCache>
                <c:formatCode>#,##0.00</c:formatCode>
                <c:ptCount val="12"/>
                <c:pt idx="0">
                  <c:v>3347.4</c:v>
                </c:pt>
                <c:pt idx="1">
                  <c:v>2295.86</c:v>
                </c:pt>
                <c:pt idx="2">
                  <c:v>2334.9</c:v>
                </c:pt>
                <c:pt idx="3">
                  <c:v>3762.0000000000005</c:v>
                </c:pt>
                <c:pt idx="4">
                  <c:v>1610.92</c:v>
                </c:pt>
                <c:pt idx="5">
                  <c:v>1408.6599999999999</c:v>
                </c:pt>
                <c:pt idx="6">
                  <c:v>1472.78</c:v>
                </c:pt>
                <c:pt idx="7">
                  <c:v>406.70000000000005</c:v>
                </c:pt>
                <c:pt idx="8">
                  <c:v>498.61000000000007</c:v>
                </c:pt>
                <c:pt idx="9">
                  <c:v>4487.7599999999993</c:v>
                </c:pt>
                <c:pt idx="10">
                  <c:v>2793</c:v>
                </c:pt>
                <c:pt idx="11">
                  <c:v>2637.3900000000003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2-49BE-9E9F-B7FFCAF0C9E8}"/>
            </c:ext>
          </c:extLst>
        </c:ser>
        <c:ser>
          <c:idx val="1"/>
          <c:order val="1"/>
          <c:tx>
            <c:strRef>
              <c:f>'[8]กราฟ64-65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'[8]กราฟ65-66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'[8]กราฟ64-65 ส่วนกลาง'!$D$31:$D$41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4222-49BE-9E9F-B7FFCAF0C9E8}"/>
            </c:ext>
          </c:extLst>
        </c:ser>
        <c:ser>
          <c:idx val="2"/>
          <c:order val="2"/>
          <c:tx>
            <c:strRef>
              <c:f>'กราฟ68-69 ศูนย์วิจัยพลังงาน'!$E$31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ศูนย์วิจัยพลังงาน'!$E$32:$E$43</c:f>
              <c:numCache>
                <c:formatCode>#,##0.00</c:formatCode>
                <c:ptCount val="12"/>
                <c:pt idx="0">
                  <c:v>3472.08</c:v>
                </c:pt>
                <c:pt idx="1">
                  <c:v>2341.1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22-49BE-9E9F-B7FFCAF0C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สำนักวิจัยและส่งเสริมการเกษตร</a:t>
            </a:r>
            <a:endParaRPr 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สำนักวิจัยและส่งเสริม'!$C$3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สำนักวิจัยและส่งเสริม'!$B$4:$B$15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สำนักวิจัยและส่งเสริม'!$C$4:$C$15</c:f>
              <c:numCache>
                <c:formatCode>#,##0.00</c:formatCode>
                <c:ptCount val="12"/>
                <c:pt idx="0">
                  <c:v>3682.0000000000018</c:v>
                </c:pt>
                <c:pt idx="1">
                  <c:v>3766</c:v>
                </c:pt>
                <c:pt idx="2">
                  <c:v>4598</c:v>
                </c:pt>
                <c:pt idx="3">
                  <c:v>9146</c:v>
                </c:pt>
                <c:pt idx="4">
                  <c:v>8513</c:v>
                </c:pt>
                <c:pt idx="5">
                  <c:v>8825</c:v>
                </c:pt>
                <c:pt idx="6">
                  <c:v>5537</c:v>
                </c:pt>
                <c:pt idx="7">
                  <c:v>6015</c:v>
                </c:pt>
                <c:pt idx="8">
                  <c:v>2118</c:v>
                </c:pt>
                <c:pt idx="9">
                  <c:v>6294</c:v>
                </c:pt>
                <c:pt idx="10">
                  <c:v>2357</c:v>
                </c:pt>
                <c:pt idx="11">
                  <c:v>3440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3-4D43-944D-8D42846B368E}"/>
            </c:ext>
          </c:extLst>
        </c:ser>
        <c:ser>
          <c:idx val="1"/>
          <c:order val="1"/>
          <c:tx>
            <c:strRef>
              <c:f>'กราฟ68-69 สำนักวิจัยและส่งเสริม'!$E$3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สำนักวิจัยและส่งเสริม'!$B$4:$B$15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สำนักวิจัยและส่งเสริม'!$E$4:$E$15</c:f>
              <c:numCache>
                <c:formatCode>#,##0.00</c:formatCode>
                <c:ptCount val="12"/>
                <c:pt idx="0">
                  <c:v>7297</c:v>
                </c:pt>
                <c:pt idx="1">
                  <c:v>1975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F3-4D43-944D-8D42846B3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สำนักวิจัยและส่งเสริมการเกษตร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สำนักวิจัยและส่งเสริม'!$C$31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สำนักวิจัยและส่งเสริม'!$C$32:$C$43</c:f>
              <c:numCache>
                <c:formatCode>#,##0.00</c:formatCode>
                <c:ptCount val="12"/>
                <c:pt idx="0">
                  <c:v>15464.400000000009</c:v>
                </c:pt>
                <c:pt idx="1">
                  <c:v>16344.439999999999</c:v>
                </c:pt>
                <c:pt idx="2">
                  <c:v>19771.400000000001</c:v>
                </c:pt>
                <c:pt idx="3">
                  <c:v>40242.400000000009</c:v>
                </c:pt>
                <c:pt idx="4">
                  <c:v>35073.560000000005</c:v>
                </c:pt>
                <c:pt idx="5">
                  <c:v>36888.5</c:v>
                </c:pt>
                <c:pt idx="6">
                  <c:v>23366.14</c:v>
                </c:pt>
                <c:pt idx="7">
                  <c:v>24962.25</c:v>
                </c:pt>
                <c:pt idx="8">
                  <c:v>8874.42</c:v>
                </c:pt>
                <c:pt idx="9">
                  <c:v>26057.16</c:v>
                </c:pt>
                <c:pt idx="10">
                  <c:v>9404.43</c:v>
                </c:pt>
                <c:pt idx="11">
                  <c:v>13725.6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2-4871-B148-891F98900B91}"/>
            </c:ext>
          </c:extLst>
        </c:ser>
        <c:ser>
          <c:idx val="1"/>
          <c:order val="1"/>
          <c:tx>
            <c:strRef>
              <c:f>'[8]กราฟ64-65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'[8]กราฟ65-66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'[8]กราฟ64-65 ส่วนกลาง'!$D$31:$D$41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4992-4871-B148-891F98900B91}"/>
            </c:ext>
          </c:extLst>
        </c:ser>
        <c:ser>
          <c:idx val="2"/>
          <c:order val="2"/>
          <c:tx>
            <c:strRef>
              <c:f>'กราฟ68-69 สำนักวิจัยและส่งเสริม'!$E$31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สำนักวิจัยและส่งเสริม'!$E$32:$E$43</c:f>
              <c:numCache>
                <c:formatCode>#,##0.00</c:formatCode>
                <c:ptCount val="12"/>
                <c:pt idx="0">
                  <c:v>28531.270000000004</c:v>
                </c:pt>
                <c:pt idx="1">
                  <c:v>8097.4999999999991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92-4871-B148-891F98900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คณะผลิตกรรมการเกษตร</a:t>
            </a:r>
            <a:endParaRPr 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คณะผลิตกรรมการเกษตร'!$C$3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คณะผลิตกรรมการเกษตร'!$B$4:$B$15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คณะผลิตกรรมการเกษตร'!$C$4:$C$15</c:f>
              <c:numCache>
                <c:formatCode>#,##0.00</c:formatCode>
                <c:ptCount val="12"/>
                <c:pt idx="0">
                  <c:v>35484.959999999999</c:v>
                </c:pt>
                <c:pt idx="1">
                  <c:v>37479.85</c:v>
                </c:pt>
                <c:pt idx="2">
                  <c:v>53504.45</c:v>
                </c:pt>
                <c:pt idx="3">
                  <c:v>50065.36</c:v>
                </c:pt>
                <c:pt idx="4">
                  <c:v>45290.229999999996</c:v>
                </c:pt>
                <c:pt idx="5">
                  <c:v>49941.74</c:v>
                </c:pt>
                <c:pt idx="6">
                  <c:v>57878.94</c:v>
                </c:pt>
                <c:pt idx="7">
                  <c:v>55051.630000000005</c:v>
                </c:pt>
                <c:pt idx="8">
                  <c:v>62879.22</c:v>
                </c:pt>
                <c:pt idx="9">
                  <c:v>49725.93</c:v>
                </c:pt>
                <c:pt idx="10">
                  <c:v>35447.14</c:v>
                </c:pt>
                <c:pt idx="11">
                  <c:v>34284.520000000004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A-4783-AC05-E3F2C88DD7CA}"/>
            </c:ext>
          </c:extLst>
        </c:ser>
        <c:ser>
          <c:idx val="1"/>
          <c:order val="1"/>
          <c:tx>
            <c:strRef>
              <c:f>'กราฟ68-69 คณะผลิตกรรมการเกษตร'!$E$3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คณะผลิตกรรมการเกษตร'!$B$4:$B$15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คณะผลิตกรรมการเกษตร'!$E$4:$E$15</c:f>
              <c:numCache>
                <c:formatCode>#,##0.00</c:formatCode>
                <c:ptCount val="12"/>
                <c:pt idx="0">
                  <c:v>35883.43</c:v>
                </c:pt>
                <c:pt idx="1">
                  <c:v>36999.199999999997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8A-4783-AC05-E3F2C88DD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</a:t>
            </a:r>
            <a:r>
              <a:rPr lang="th-TH" sz="1400" b="0" i="0" u="none" strike="noStrike" baseline="0">
                <a:effectLst/>
              </a:rPr>
              <a:t> คณะผลิตกรรมการเกษตร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คณะผลิตกรรมการเกษตร'!$C$31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คณะผลิตกรรมการเกษตร'!$C$32:$C$43</c:f>
              <c:numCache>
                <c:formatCode>#,##0.00</c:formatCode>
                <c:ptCount val="12"/>
                <c:pt idx="0">
                  <c:v>148953.76242620763</c:v>
                </c:pt>
                <c:pt idx="1">
                  <c:v>162757.70224583452</c:v>
                </c:pt>
                <c:pt idx="2">
                  <c:v>229978.12301180349</c:v>
                </c:pt>
                <c:pt idx="3">
                  <c:v>220399.27906171043</c:v>
                </c:pt>
                <c:pt idx="4">
                  <c:v>186558.99388995432</c:v>
                </c:pt>
                <c:pt idx="5">
                  <c:v>208613.35435330283</c:v>
                </c:pt>
                <c:pt idx="6">
                  <c:v>244225.58488128477</c:v>
                </c:pt>
                <c:pt idx="7">
                  <c:v>228381.25153795342</c:v>
                </c:pt>
                <c:pt idx="8">
                  <c:v>263621.65656428278</c:v>
                </c:pt>
                <c:pt idx="9">
                  <c:v>206018.07861702066</c:v>
                </c:pt>
                <c:pt idx="10">
                  <c:v>141512.6041553184</c:v>
                </c:pt>
                <c:pt idx="11">
                  <c:v>136895.3828450256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1-4E79-A7A0-8FF0DD6932E5}"/>
            </c:ext>
          </c:extLst>
        </c:ser>
        <c:ser>
          <c:idx val="1"/>
          <c:order val="1"/>
          <c:tx>
            <c:strRef>
              <c:f>'[8]กราฟ64-65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'[8]กราฟ65-66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'[8]กราฟ64-65 ส่วนกลาง'!$D$31:$D$41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AD61-4E79-A7A0-8FF0DD6932E5}"/>
            </c:ext>
          </c:extLst>
        </c:ser>
        <c:ser>
          <c:idx val="2"/>
          <c:order val="2"/>
          <c:tx>
            <c:strRef>
              <c:f>'กราฟ68-69 คณะผลิตกรรมการเกษตร'!$E$31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คณะผลิตกรรมการเกษตร'!$E$32:$E$43</c:f>
              <c:numCache>
                <c:formatCode>#,##0.00</c:formatCode>
                <c:ptCount val="12"/>
                <c:pt idx="0">
                  <c:v>140402.17813253781</c:v>
                </c:pt>
                <c:pt idx="1">
                  <c:v>151737.57311540798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1-4E79-A7A0-8FF0DD693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คณะสถาปัตยกรรมศาสตร์และการออกแบบสิ่งแวดล้อม</a:t>
            </a:r>
            <a:endParaRPr 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คณะสถาปัตยกรรมศาสตร์'!$C$3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คณะสถาปัตยกรรมศาสตร์'!$B$4:$B$15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คณะสถาปัตยกรรมศาสตร์'!$C$4:$C$15</c:f>
              <c:numCache>
                <c:formatCode>#,##0.00</c:formatCode>
                <c:ptCount val="12"/>
                <c:pt idx="0">
                  <c:v>5801.26</c:v>
                </c:pt>
                <c:pt idx="1">
                  <c:v>7391.89</c:v>
                </c:pt>
                <c:pt idx="2">
                  <c:v>11779.85</c:v>
                </c:pt>
                <c:pt idx="3">
                  <c:v>13076.78</c:v>
                </c:pt>
                <c:pt idx="4">
                  <c:v>10009.33</c:v>
                </c:pt>
                <c:pt idx="5">
                  <c:v>12170.13</c:v>
                </c:pt>
                <c:pt idx="6">
                  <c:v>11548.89</c:v>
                </c:pt>
                <c:pt idx="7">
                  <c:v>13473.06</c:v>
                </c:pt>
                <c:pt idx="8">
                  <c:v>13170.79</c:v>
                </c:pt>
                <c:pt idx="9">
                  <c:v>17323.099999999999</c:v>
                </c:pt>
                <c:pt idx="10">
                  <c:v>6633.48</c:v>
                </c:pt>
                <c:pt idx="11">
                  <c:v>5712.34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D-4EA1-B5BB-A93E5F644326}"/>
            </c:ext>
          </c:extLst>
        </c:ser>
        <c:ser>
          <c:idx val="1"/>
          <c:order val="1"/>
          <c:tx>
            <c:strRef>
              <c:f>'กราฟ68-69 คณะสถาปัตยกรรมศาสตร์'!$E$3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คณะสถาปัตยกรรมศาสตร์'!$B$4:$B$15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คณะสถาปัตยกรรมศาสตร์'!$E$4:$E$15</c:f>
              <c:numCache>
                <c:formatCode>#,##0.00</c:formatCode>
                <c:ptCount val="12"/>
                <c:pt idx="0">
                  <c:v>5644.6100000000006</c:v>
                </c:pt>
                <c:pt idx="1">
                  <c:v>7449.07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D-4EA1-B5BB-A93E5F644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มหาวิทยาลัยแม่โจ้-แพร่ เฉลิมพระเกียรติ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แม่โจ้-แพร่1'!$C$3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แม่โจ้-แพร่1'!$C$4:$C$15</c:f>
              <c:numCache>
                <c:formatCode>#,##0.00</c:formatCode>
                <c:ptCount val="12"/>
                <c:pt idx="0">
                  <c:v>70588.34</c:v>
                </c:pt>
                <c:pt idx="1">
                  <c:v>74900.570000000007</c:v>
                </c:pt>
                <c:pt idx="2">
                  <c:v>101697.33</c:v>
                </c:pt>
                <c:pt idx="3">
                  <c:v>74370.3</c:v>
                </c:pt>
                <c:pt idx="4">
                  <c:v>110183.36</c:v>
                </c:pt>
                <c:pt idx="5">
                  <c:v>91551.18</c:v>
                </c:pt>
                <c:pt idx="6">
                  <c:v>110183.36</c:v>
                </c:pt>
                <c:pt idx="7">
                  <c:v>115490.72</c:v>
                </c:pt>
                <c:pt idx="8">
                  <c:v>123567.22</c:v>
                </c:pt>
                <c:pt idx="9">
                  <c:v>113875.63</c:v>
                </c:pt>
                <c:pt idx="10">
                  <c:v>76425.490000000005</c:v>
                </c:pt>
                <c:pt idx="11">
                  <c:v>79652.899999999994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2-4DFC-A9A4-171CDBAE4C7E}"/>
            </c:ext>
          </c:extLst>
        </c:ser>
        <c:ser>
          <c:idx val="1"/>
          <c:order val="1"/>
          <c:tx>
            <c:strRef>
              <c:f>'กราฟ68-69 แม่โจ้-แพร่1'!$E$3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แม่โจ้-แพร่1'!$E$4:$E$15</c:f>
              <c:numCache>
                <c:formatCode>#,##0.00</c:formatCode>
                <c:ptCount val="12"/>
                <c:pt idx="0">
                  <c:v>81831.570000000007</c:v>
                </c:pt>
                <c:pt idx="1">
                  <c:v>91553.2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C2-4DFC-A9A4-171CDBAE4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</a:t>
            </a:r>
            <a:r>
              <a:rPr lang="th-TH" sz="1400" b="0" i="0" u="none" strike="noStrike" baseline="0">
                <a:effectLst/>
              </a:rPr>
              <a:t>คณะสถาปัตยกรรมศาสตร์และการออกแบบสิ่งแวดล้อม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0202086646899808"/>
          <c:y val="1.1574074074074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คณะสถาปัตยกรรมศาสตร์'!$C$31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คณะสถาปัตยกรรมศาสตร์'!$C$32:$C$43</c:f>
              <c:numCache>
                <c:formatCode>#,##0.00</c:formatCode>
                <c:ptCount val="12"/>
                <c:pt idx="0">
                  <c:v>24364.179890430001</c:v>
                </c:pt>
                <c:pt idx="1">
                  <c:v>32082.51401789</c:v>
                </c:pt>
                <c:pt idx="2">
                  <c:v>50652.187235149999</c:v>
                </c:pt>
                <c:pt idx="3">
                  <c:v>57540.169144768006</c:v>
                </c:pt>
                <c:pt idx="4">
                  <c:v>41237.988489759999</c:v>
                </c:pt>
                <c:pt idx="5">
                  <c:v>50870.274322679994</c:v>
                </c:pt>
                <c:pt idx="6">
                  <c:v>48737.753213583994</c:v>
                </c:pt>
                <c:pt idx="7">
                  <c:v>55912.539964648</c:v>
                </c:pt>
                <c:pt idx="8">
                  <c:v>55187.020986620017</c:v>
                </c:pt>
                <c:pt idx="9">
                  <c:v>71751.043502031986</c:v>
                </c:pt>
                <c:pt idx="10">
                  <c:v>26468.398313632002</c:v>
                </c:pt>
                <c:pt idx="11">
                  <c:v>22792.752200748004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F-4541-8FA0-26AF2133944F}"/>
            </c:ext>
          </c:extLst>
        </c:ser>
        <c:ser>
          <c:idx val="1"/>
          <c:order val="1"/>
          <c:tx>
            <c:strRef>
              <c:f>'[8]กราฟ64-65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'[8]กราฟ65-66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'[8]กราฟ64-65 ส่วนกลาง'!$D$31:$D$41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2BFF-4541-8FA0-26AF2133944F}"/>
            </c:ext>
          </c:extLst>
        </c:ser>
        <c:ser>
          <c:idx val="2"/>
          <c:order val="2"/>
          <c:tx>
            <c:strRef>
              <c:f>'กราฟ68-69 คณะสถาปัตยกรรมศาสตร์'!$E$31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คณะสถาปัตยกรรมศาสตร์'!$E$32:$E$43</c:f>
              <c:numCache>
                <c:formatCode>#,##0.00</c:formatCode>
                <c:ptCount val="12"/>
                <c:pt idx="0">
                  <c:v>22071.667929436</c:v>
                </c:pt>
                <c:pt idx="1">
                  <c:v>30541.437997879995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FF-4541-8FA0-26AF21339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คณะเทคโนโลยีสารสนเทศและการสื่อสาร</a:t>
            </a:r>
            <a:endParaRPr 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คณะเทคโนโลยีการสือสาร'!$C$3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คณะเทคโนโลยีการสือสาร'!$B$4:$B$15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คณะเทคโนโลยีการสือสาร'!$C$4:$C$15</c:f>
              <c:numCache>
                <c:formatCode>#,##0.00</c:formatCode>
                <c:ptCount val="12"/>
                <c:pt idx="0">
                  <c:v>2435.7000000000116</c:v>
                </c:pt>
                <c:pt idx="1">
                  <c:v>2566.2999999999884</c:v>
                </c:pt>
                <c:pt idx="2">
                  <c:v>2487</c:v>
                </c:pt>
                <c:pt idx="3">
                  <c:v>2313</c:v>
                </c:pt>
                <c:pt idx="4">
                  <c:v>4330</c:v>
                </c:pt>
                <c:pt idx="5">
                  <c:v>2591</c:v>
                </c:pt>
                <c:pt idx="6">
                  <c:v>3839.640000000014</c:v>
                </c:pt>
                <c:pt idx="7">
                  <c:v>3336.4799999999814</c:v>
                </c:pt>
                <c:pt idx="8">
                  <c:v>4672.4899999999907</c:v>
                </c:pt>
                <c:pt idx="9">
                  <c:v>2278.0310000000172</c:v>
                </c:pt>
                <c:pt idx="10">
                  <c:v>1646.3589999999967</c:v>
                </c:pt>
                <c:pt idx="11">
                  <c:v>1764.9000000000233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B-4A0A-87AA-DDF958791111}"/>
            </c:ext>
          </c:extLst>
        </c:ser>
        <c:ser>
          <c:idx val="1"/>
          <c:order val="1"/>
          <c:tx>
            <c:strRef>
              <c:f>'กราฟ68-69 คณะเทคโนโลยีการสือสาร'!$E$3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คณะเทคโนโลยีการสือสาร'!$B$4:$B$15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คณะเทคโนโลยีการสือสาร'!$E$4:$E$15</c:f>
              <c:numCache>
                <c:formatCode>#,##0.00</c:formatCode>
                <c:ptCount val="12"/>
                <c:pt idx="0">
                  <c:v>1743.9499999999534</c:v>
                </c:pt>
                <c:pt idx="1">
                  <c:v>2040.1500000000233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4B-4A0A-87AA-DDF958791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คณะเทคโนโลยีสารสนเทศและการสื่อสาร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059942008495819"/>
          <c:y val="1.1574074074074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คณะเทคโนโลยีการสือสาร'!$C$31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คณะเทคโนโลยีการสือสาร'!$C$32:$C$43</c:f>
              <c:numCache>
                <c:formatCode>#,##0.00</c:formatCode>
                <c:ptCount val="12"/>
                <c:pt idx="0">
                  <c:v>10219.23341786705</c:v>
                </c:pt>
                <c:pt idx="1">
                  <c:v>11149.391898490951</c:v>
                </c:pt>
                <c:pt idx="2">
                  <c:v>10686.929058809999</c:v>
                </c:pt>
                <c:pt idx="3">
                  <c:v>10186.663963319999</c:v>
                </c:pt>
                <c:pt idx="4">
                  <c:v>17833.7865853</c:v>
                </c:pt>
                <c:pt idx="5">
                  <c:v>10818.77289002</c:v>
                </c:pt>
                <c:pt idx="6">
                  <c:v>16200.83848178886</c:v>
                </c:pt>
                <c:pt idx="7">
                  <c:v>13838.638621046324</c:v>
                </c:pt>
                <c:pt idx="8">
                  <c:v>19595.89385378256</c:v>
                </c:pt>
                <c:pt idx="9">
                  <c:v>9441.8029015707616</c:v>
                </c:pt>
                <c:pt idx="10">
                  <c:v>6575.9374305310275</c:v>
                </c:pt>
                <c:pt idx="11">
                  <c:v>7050.4874330220928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5-4003-AC25-4142BE080306}"/>
            </c:ext>
          </c:extLst>
        </c:ser>
        <c:ser>
          <c:idx val="1"/>
          <c:order val="1"/>
          <c:tx>
            <c:strRef>
              <c:f>'[8]กราฟ64-65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'[8]กราฟ65-66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'[8]กราฟ64-65 ส่วนกลาง'!$D$31:$D$41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E95-4003-AC25-4142BE080306}"/>
            </c:ext>
          </c:extLst>
        </c:ser>
        <c:ser>
          <c:idx val="2"/>
          <c:order val="2"/>
          <c:tx>
            <c:strRef>
              <c:f>'กราฟ68-69 คณะเทคโนโลยีการสือสาร'!$E$31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คณะเทคโนโลยีการสือสาร'!$E$32:$E$43</c:f>
              <c:numCache>
                <c:formatCode>#,##0.00</c:formatCode>
                <c:ptCount val="12"/>
                <c:pt idx="0">
                  <c:v>6826.4070694168176</c:v>
                </c:pt>
                <c:pt idx="1">
                  <c:v>8367.5921704935954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95-4003-AC25-4142BE080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คณะเศรษศาสตร์</a:t>
            </a:r>
            <a:endParaRPr 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95265445310608"/>
          <c:y val="0.19946120689655172"/>
          <c:w val="0.86345766162022763"/>
          <c:h val="0.539101389265996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คณะเศรษศาสตร์'!$C$3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คณะเศรษศาสตร์'!$B$4:$B$15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คณะเศรษศาสตร์'!$C$4:$C$15</c:f>
              <c:numCache>
                <c:formatCode>#,##0.00</c:formatCode>
                <c:ptCount val="12"/>
                <c:pt idx="0">
                  <c:v>5678.43</c:v>
                </c:pt>
                <c:pt idx="1">
                  <c:v>7844.4400000000005</c:v>
                </c:pt>
                <c:pt idx="2">
                  <c:v>9687.81</c:v>
                </c:pt>
                <c:pt idx="3">
                  <c:v>6465.16</c:v>
                </c:pt>
                <c:pt idx="4">
                  <c:v>6657.29</c:v>
                </c:pt>
                <c:pt idx="5">
                  <c:v>10755.16</c:v>
                </c:pt>
                <c:pt idx="6">
                  <c:v>13285.22</c:v>
                </c:pt>
                <c:pt idx="7">
                  <c:v>12848.13</c:v>
                </c:pt>
                <c:pt idx="8">
                  <c:v>12099.65</c:v>
                </c:pt>
                <c:pt idx="9">
                  <c:v>9572</c:v>
                </c:pt>
                <c:pt idx="10">
                  <c:v>4813</c:v>
                </c:pt>
                <c:pt idx="11">
                  <c:v>5214.43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6-486C-ADF0-5A828DE84564}"/>
            </c:ext>
          </c:extLst>
        </c:ser>
        <c:ser>
          <c:idx val="1"/>
          <c:order val="1"/>
          <c:tx>
            <c:strRef>
              <c:f>'กราฟ68-69 คณะเศรษศาสตร์'!$E$3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คณะเศรษศาสตร์'!$B$4:$B$15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คณะเศรษศาสตร์'!$E$4:$E$15</c:f>
              <c:numCache>
                <c:formatCode>#,##0.00</c:formatCode>
                <c:ptCount val="12"/>
                <c:pt idx="0">
                  <c:v>4584.82</c:v>
                </c:pt>
                <c:pt idx="1">
                  <c:v>5706.63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6-486C-ADF0-5A828DE84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คณะเศรษศาสตร์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คณะเศรษศาสตร์'!$C$31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คณะเศรษศาสตร์'!$C$32:$C$43</c:f>
              <c:numCache>
                <c:formatCode>#,##0.00</c:formatCode>
                <c:ptCount val="12"/>
                <c:pt idx="0">
                  <c:v>23824.445382033304</c:v>
                </c:pt>
                <c:pt idx="1">
                  <c:v>34080.479984490805</c:v>
                </c:pt>
                <c:pt idx="2">
                  <c:v>41629.649459280292</c:v>
                </c:pt>
                <c:pt idx="3">
                  <c:v>28473.157107262399</c:v>
                </c:pt>
                <c:pt idx="4">
                  <c:v>27419.096789018899</c:v>
                </c:pt>
                <c:pt idx="5">
                  <c:v>44908.388049335197</c:v>
                </c:pt>
                <c:pt idx="6">
                  <c:v>56055.177937262401</c:v>
                </c:pt>
                <c:pt idx="7">
                  <c:v>53289.882758543405</c:v>
                </c:pt>
                <c:pt idx="8">
                  <c:v>50744.561693641001</c:v>
                </c:pt>
                <c:pt idx="9">
                  <c:v>39673.269316279999</c:v>
                </c:pt>
                <c:pt idx="10">
                  <c:v>19224.23168528</c:v>
                </c:pt>
                <c:pt idx="11">
                  <c:v>20830.796750735401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B-4074-A090-B121D822DC53}"/>
            </c:ext>
          </c:extLst>
        </c:ser>
        <c:ser>
          <c:idx val="1"/>
          <c:order val="1"/>
          <c:tx>
            <c:strRef>
              <c:f>'[8]กราฟ64-65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'[8]กราฟ65-66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'[8]กราฟ64-65 ส่วนกลาง'!$D$31:$D$41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0FBB-4074-A090-B121D822DC53}"/>
            </c:ext>
          </c:extLst>
        </c:ser>
        <c:ser>
          <c:idx val="2"/>
          <c:order val="2"/>
          <c:tx>
            <c:strRef>
              <c:f>'กราฟ68-69 คณะเศรษศาสตร์'!$E$31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คณะเศรษศาสตร์'!$E$32:$E$43</c:f>
              <c:numCache>
                <c:formatCode>#,##0.00</c:formatCode>
                <c:ptCount val="12"/>
                <c:pt idx="0">
                  <c:v>17946.528088537198</c:v>
                </c:pt>
                <c:pt idx="1">
                  <c:v>23405.510628092703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BB-4074-A090-B121D822D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คณะวิทยาศาสตร์</a:t>
            </a:r>
            <a:endParaRPr 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คณะวิทยาศาสตร์'!$C$3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คณะวิทยาศาสตร์'!$B$4:$B$15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คณะวิทยาศาสตร์'!$C$4:$C$15</c:f>
              <c:numCache>
                <c:formatCode>#,##0.00</c:formatCode>
                <c:ptCount val="12"/>
                <c:pt idx="0">
                  <c:v>25257.96</c:v>
                </c:pt>
                <c:pt idx="1">
                  <c:v>70004.37</c:v>
                </c:pt>
                <c:pt idx="2">
                  <c:v>95345.38</c:v>
                </c:pt>
                <c:pt idx="3">
                  <c:v>102932.33</c:v>
                </c:pt>
                <c:pt idx="4">
                  <c:v>87772.909999999989</c:v>
                </c:pt>
                <c:pt idx="5">
                  <c:v>94515.24000000002</c:v>
                </c:pt>
                <c:pt idx="6">
                  <c:v>89036.65</c:v>
                </c:pt>
                <c:pt idx="7">
                  <c:v>128237.79000000001</c:v>
                </c:pt>
                <c:pt idx="8">
                  <c:v>168078.03000000003</c:v>
                </c:pt>
                <c:pt idx="9">
                  <c:v>94372.709999999963</c:v>
                </c:pt>
                <c:pt idx="10">
                  <c:v>73993.270000000033</c:v>
                </c:pt>
                <c:pt idx="11">
                  <c:v>73495.599999999948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3-422B-8840-DA188093FDDB}"/>
            </c:ext>
          </c:extLst>
        </c:ser>
        <c:ser>
          <c:idx val="1"/>
          <c:order val="1"/>
          <c:tx>
            <c:strRef>
              <c:f>'กราฟ68-69 คณะวิทยาศาสตร์'!$E$3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คณะวิทยาศาสตร์'!$B$4:$B$15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คณะวิทยาศาสตร์'!$E$4:$E$15</c:f>
              <c:numCache>
                <c:formatCode>#,##0.00</c:formatCode>
                <c:ptCount val="12"/>
                <c:pt idx="0">
                  <c:v>73080.670000000013</c:v>
                </c:pt>
                <c:pt idx="1">
                  <c:v>77905.790000000052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F3-422B-8840-DA188093F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คณะวิทยาศาสตร์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คณะวิทยาศาสตร์'!$C$31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คณะวิทยาศาสตร์'!$C$32:$C$43</c:f>
              <c:numCache>
                <c:formatCode>#,##0.00</c:formatCode>
                <c:ptCount val="12"/>
                <c:pt idx="0">
                  <c:v>106083.432</c:v>
                </c:pt>
                <c:pt idx="1">
                  <c:v>303924.57435648004</c:v>
                </c:pt>
                <c:pt idx="2">
                  <c:v>409904.81196190999</c:v>
                </c:pt>
                <c:pt idx="3">
                  <c:v>453046.47821835999</c:v>
                </c:pt>
                <c:pt idx="4">
                  <c:v>361589.87926663994</c:v>
                </c:pt>
                <c:pt idx="5">
                  <c:v>394955.20853922004</c:v>
                </c:pt>
                <c:pt idx="6">
                  <c:v>375711.32713304</c:v>
                </c:pt>
                <c:pt idx="7">
                  <c:v>532095.99037620006</c:v>
                </c:pt>
                <c:pt idx="8">
                  <c:v>704699.42990414356</c:v>
                </c:pt>
                <c:pt idx="9">
                  <c:v>390971.9568742665</c:v>
                </c:pt>
                <c:pt idx="10">
                  <c:v>295425.95282980334</c:v>
                </c:pt>
                <c:pt idx="11">
                  <c:v>293451.73125580361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3-45C4-B66B-06996E4747B3}"/>
            </c:ext>
          </c:extLst>
        </c:ser>
        <c:ser>
          <c:idx val="1"/>
          <c:order val="1"/>
          <c:tx>
            <c:strRef>
              <c:f>'[8]กราฟ64-65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'[8]กราฟ65-66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'[8]กราฟ64-65 ส่วนกลาง'!$D$31:$D$41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6EB3-45C4-B66B-06996E4747B3}"/>
            </c:ext>
          </c:extLst>
        </c:ser>
        <c:ser>
          <c:idx val="2"/>
          <c:order val="2"/>
          <c:tx>
            <c:strRef>
              <c:f>'กราฟ68-69 คณะวิทยาศาสตร์'!$E$31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คณะวิทยาศาสตร์'!$E$32:$E$43</c:f>
              <c:numCache>
                <c:formatCode>#,##0.00</c:formatCode>
                <c:ptCount val="12"/>
                <c:pt idx="0">
                  <c:v>285944.02380050829</c:v>
                </c:pt>
                <c:pt idx="1">
                  <c:v>319488.77684463933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B3-45C4-B66B-06996E474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ศูนย์กล้วยไม้</a:t>
            </a:r>
            <a:endParaRPr 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ศูนย์กล้วยไม้'!$C$3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ศูนย์กล้วยไม้'!$B$4:$B$15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ศูนย์กล้วยไม้'!$C$4:$C$15</c:f>
              <c:numCache>
                <c:formatCode>#,##0.00</c:formatCode>
                <c:ptCount val="12"/>
                <c:pt idx="0">
                  <c:v>8803.81</c:v>
                </c:pt>
                <c:pt idx="1">
                  <c:v>11281.87</c:v>
                </c:pt>
                <c:pt idx="2">
                  <c:v>16491.88</c:v>
                </c:pt>
                <c:pt idx="3">
                  <c:v>13913.23</c:v>
                </c:pt>
                <c:pt idx="4">
                  <c:v>14326.57</c:v>
                </c:pt>
                <c:pt idx="5">
                  <c:v>13241.44</c:v>
                </c:pt>
                <c:pt idx="6">
                  <c:v>14897.79</c:v>
                </c:pt>
                <c:pt idx="7">
                  <c:v>15664.04</c:v>
                </c:pt>
                <c:pt idx="8">
                  <c:v>10473.36</c:v>
                </c:pt>
                <c:pt idx="9">
                  <c:v>15595.64</c:v>
                </c:pt>
                <c:pt idx="10">
                  <c:v>10613.28</c:v>
                </c:pt>
                <c:pt idx="11">
                  <c:v>8995.06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1-43E2-A43F-33E462C88A61}"/>
            </c:ext>
          </c:extLst>
        </c:ser>
        <c:ser>
          <c:idx val="1"/>
          <c:order val="1"/>
          <c:tx>
            <c:strRef>
              <c:f>'กราฟ68-69 ศูนย์กล้วยไม้'!$E$3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ศูนย์กล้วยไม้'!$B$4:$B$15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ศูนย์กล้วยไม้'!$E$4:$E$15</c:f>
              <c:numCache>
                <c:formatCode>#,##0.00</c:formatCode>
                <c:ptCount val="12"/>
                <c:pt idx="0">
                  <c:v>9614.5300000000007</c:v>
                </c:pt>
                <c:pt idx="1">
                  <c:v>10712.96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41-43E2-A43F-33E462C88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ศูนย์กล้วยไม้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ศูนย์กล้วยไม้'!$C$31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ศูนย์กล้วยไม้'!$C$32:$C$43</c:f>
              <c:numCache>
                <c:formatCode>#,##0.00</c:formatCode>
                <c:ptCount val="12"/>
                <c:pt idx="0">
                  <c:v>36976.002</c:v>
                </c:pt>
                <c:pt idx="1">
                  <c:v>48963.315799999997</c:v>
                </c:pt>
                <c:pt idx="2">
                  <c:v>70915.084000000003</c:v>
                </c:pt>
                <c:pt idx="3">
                  <c:v>61218.212</c:v>
                </c:pt>
                <c:pt idx="4">
                  <c:v>59025.468399999998</c:v>
                </c:pt>
                <c:pt idx="5">
                  <c:v>55349.2192</c:v>
                </c:pt>
                <c:pt idx="6">
                  <c:v>62868.673799999997</c:v>
                </c:pt>
                <c:pt idx="7">
                  <c:v>65005.766000000011</c:v>
                </c:pt>
                <c:pt idx="8">
                  <c:v>43883.378400000009</c:v>
                </c:pt>
                <c:pt idx="9">
                  <c:v>64565.949599999993</c:v>
                </c:pt>
                <c:pt idx="10">
                  <c:v>42346.987200000003</c:v>
                </c:pt>
                <c:pt idx="11">
                  <c:v>35890.289400000001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0-4B4D-A960-77B570D25752}"/>
            </c:ext>
          </c:extLst>
        </c:ser>
        <c:ser>
          <c:idx val="1"/>
          <c:order val="1"/>
          <c:tx>
            <c:strRef>
              <c:f>'[8]กราฟ64-65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'[8]กราฟ65-66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'[8]กราฟ64-65 ส่วนกลาง'!$D$31:$D$41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300-4B4D-A960-77B570D25752}"/>
            </c:ext>
          </c:extLst>
        </c:ser>
        <c:ser>
          <c:idx val="2"/>
          <c:order val="2"/>
          <c:tx>
            <c:strRef>
              <c:f>'กราฟ68-69 ศูนย์กล้วยไม้'!$E$31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ศูนย์กล้วยไม้'!$E$32:$E$43</c:f>
              <c:numCache>
                <c:formatCode>#,##0.00</c:formatCode>
                <c:ptCount val="12"/>
                <c:pt idx="0">
                  <c:v>37592.812300000005</c:v>
                </c:pt>
                <c:pt idx="1">
                  <c:v>43923.135999999999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00-4B4D-A960-77B570D25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วิทยาลัยบริหารศาสตร์</a:t>
            </a:r>
            <a:endParaRPr 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วิทยาลัยบริหารศาสตร์'!$C$3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วิทยาลัยบริหารศาสตร์'!$B$4:$B$15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วิทยาลัยบริหารศาสตร์'!$C$4:$C$15</c:f>
              <c:numCache>
                <c:formatCode>#,##0.00</c:formatCode>
                <c:ptCount val="12"/>
                <c:pt idx="0">
                  <c:v>0</c:v>
                </c:pt>
                <c:pt idx="1">
                  <c:v>12712.12</c:v>
                </c:pt>
                <c:pt idx="2">
                  <c:v>11865.07</c:v>
                </c:pt>
                <c:pt idx="3">
                  <c:v>9177.33</c:v>
                </c:pt>
                <c:pt idx="4">
                  <c:v>9626.15</c:v>
                </c:pt>
                <c:pt idx="5">
                  <c:v>15363.67</c:v>
                </c:pt>
                <c:pt idx="6">
                  <c:v>22332.7</c:v>
                </c:pt>
                <c:pt idx="7">
                  <c:v>20984.25</c:v>
                </c:pt>
                <c:pt idx="8">
                  <c:v>23787.09</c:v>
                </c:pt>
                <c:pt idx="9">
                  <c:v>13755.2</c:v>
                </c:pt>
                <c:pt idx="10">
                  <c:v>8656.32</c:v>
                </c:pt>
                <c:pt idx="11">
                  <c:v>9123.32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B4-4970-91B6-4D7AE2937547}"/>
            </c:ext>
          </c:extLst>
        </c:ser>
        <c:ser>
          <c:idx val="1"/>
          <c:order val="1"/>
          <c:tx>
            <c:strRef>
              <c:f>'กราฟ68-69 วิทยาลัยบริหารศาสตร์'!$E$3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วิทยาลัยบริหารศาสตร์'!$B$4:$B$15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วิทยาลัยบริหารศาสตร์'!$E$4:$E$15</c:f>
              <c:numCache>
                <c:formatCode>#,##0.00</c:formatCode>
                <c:ptCount val="12"/>
                <c:pt idx="0">
                  <c:v>11632.44</c:v>
                </c:pt>
                <c:pt idx="1">
                  <c:v>12989.78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B4-4970-91B6-4D7AE2937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มหาวิทยาลัยแม่โจ้-แพร่ เฉลิมพระเกียรติ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แม่โจ้-แพร่1'!$C$31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แม่โจ้-แพร่1'!$C$32:$C$43</c:f>
              <c:numCache>
                <c:formatCode>#,##0.00</c:formatCode>
                <c:ptCount val="12"/>
                <c:pt idx="0">
                  <c:v>309592.83999999997</c:v>
                </c:pt>
                <c:pt idx="1">
                  <c:v>335643.18</c:v>
                </c:pt>
                <c:pt idx="2">
                  <c:v>477466.3</c:v>
                </c:pt>
                <c:pt idx="3">
                  <c:v>339208.9</c:v>
                </c:pt>
                <c:pt idx="4">
                  <c:v>335515.28000000003</c:v>
                </c:pt>
                <c:pt idx="5">
                  <c:v>419156.92</c:v>
                </c:pt>
                <c:pt idx="6">
                  <c:v>473524.87999999995</c:v>
                </c:pt>
                <c:pt idx="7">
                  <c:v>505793.19</c:v>
                </c:pt>
                <c:pt idx="8">
                  <c:v>529859.22</c:v>
                </c:pt>
                <c:pt idx="9">
                  <c:v>483714.69</c:v>
                </c:pt>
                <c:pt idx="10">
                  <c:v>325925.44</c:v>
                </c:pt>
                <c:pt idx="11">
                  <c:v>352354.13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0-4DED-A31A-70CF99E80A71}"/>
            </c:ext>
          </c:extLst>
        </c:ser>
        <c:ser>
          <c:idx val="1"/>
          <c:order val="1"/>
          <c:tx>
            <c:strRef>
              <c:f>'[8]กราฟ64-65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'[8]กราฟ65-66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'[8]กราฟ64-65 ส่วนกลาง'!$D$31:$D$41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3580-4DED-A31A-70CF99E80A71}"/>
            </c:ext>
          </c:extLst>
        </c:ser>
        <c:ser>
          <c:idx val="2"/>
          <c:order val="2"/>
          <c:tx>
            <c:strRef>
              <c:f>'กราฟ68-69 แม่โจ้-แพร่1'!$E$31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แม่โจ้-แพร่1'!$E$32:$E$43</c:f>
              <c:numCache>
                <c:formatCode>#,##0.00</c:formatCode>
                <c:ptCount val="12"/>
                <c:pt idx="0">
                  <c:v>339961.06</c:v>
                </c:pt>
                <c:pt idx="1">
                  <c:v>394156.27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80-4DED-A31A-70CF99E80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วิทยาลัยบริหารศาสตร์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9290123456790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วิทยาลัยบริหารศาสตร์'!$C$31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วิทยาลัยบริหารศาสตร์'!$C$32:$C$43</c:f>
              <c:numCache>
                <c:formatCode>#,##0.00</c:formatCode>
                <c:ptCount val="12"/>
                <c:pt idx="0">
                  <c:v>0</c:v>
                </c:pt>
                <c:pt idx="1">
                  <c:v>55228.308358588409</c:v>
                </c:pt>
                <c:pt idx="2">
                  <c:v>50985.589613114098</c:v>
                </c:pt>
                <c:pt idx="3">
                  <c:v>40417.802330521197</c:v>
                </c:pt>
                <c:pt idx="4">
                  <c:v>39646.814027271495</c:v>
                </c:pt>
                <c:pt idx="5">
                  <c:v>64151.314738407404</c:v>
                </c:pt>
                <c:pt idx="6">
                  <c:v>94229.788616184</c:v>
                </c:pt>
                <c:pt idx="7">
                  <c:v>88540.187338260002</c:v>
                </c:pt>
                <c:pt idx="8">
                  <c:v>100366.38930779281</c:v>
                </c:pt>
                <c:pt idx="9">
                  <c:v>58038.194592384003</c:v>
                </c:pt>
                <c:pt idx="10">
                  <c:v>36524.164287974403</c:v>
                </c:pt>
                <c:pt idx="11">
                  <c:v>38494.607238614401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0-480D-8BC0-3F5EBC9D1935}"/>
            </c:ext>
          </c:extLst>
        </c:ser>
        <c:ser>
          <c:idx val="1"/>
          <c:order val="1"/>
          <c:tx>
            <c:strRef>
              <c:f>'[8]กราฟ64-65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'[8]กราฟ65-66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'[8]กราฟ64-65 ส่วนกลาง'!$D$31:$D$41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9EC0-480D-8BC0-3F5EBC9D1935}"/>
            </c:ext>
          </c:extLst>
        </c:ser>
        <c:ser>
          <c:idx val="2"/>
          <c:order val="2"/>
          <c:tx>
            <c:strRef>
              <c:f>'กราฟ68-69 วิทยาลัยบริหารศาสตร์'!$E$31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วิทยาลัยบริหารศาสตร์'!$E$32:$E$43</c:f>
              <c:numCache>
                <c:formatCode>#,##0.00</c:formatCode>
                <c:ptCount val="12"/>
                <c:pt idx="0">
                  <c:v>45482.840400000001</c:v>
                </c:pt>
                <c:pt idx="1">
                  <c:v>53258.097999999998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C0-480D-8BC0-3F5EBC9D1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คณะบริหารธุรกิจ</a:t>
            </a:r>
            <a:endParaRPr 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คณะบริหารธุรกิจ'!$C$3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คณะบริหารธุรกิจ'!$B$4:$B$15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คณะบริหารธุรกิจ'!$C$4:$C$15</c:f>
              <c:numCache>
                <c:formatCode>#,##0.00</c:formatCode>
                <c:ptCount val="12"/>
                <c:pt idx="0">
                  <c:v>17415.11</c:v>
                </c:pt>
                <c:pt idx="1">
                  <c:v>20250.400000000001</c:v>
                </c:pt>
                <c:pt idx="2">
                  <c:v>18623.77</c:v>
                </c:pt>
                <c:pt idx="3">
                  <c:v>10372</c:v>
                </c:pt>
                <c:pt idx="4">
                  <c:v>12472.79</c:v>
                </c:pt>
                <c:pt idx="5">
                  <c:v>18017.41</c:v>
                </c:pt>
                <c:pt idx="6">
                  <c:v>31418.55</c:v>
                </c:pt>
                <c:pt idx="7">
                  <c:v>22130.13</c:v>
                </c:pt>
                <c:pt idx="8">
                  <c:v>36436.11</c:v>
                </c:pt>
                <c:pt idx="9">
                  <c:v>19660.419999999998</c:v>
                </c:pt>
                <c:pt idx="10">
                  <c:v>13268.96</c:v>
                </c:pt>
                <c:pt idx="11">
                  <c:v>18213.129999999997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F-4537-8733-465C7534D80C}"/>
            </c:ext>
          </c:extLst>
        </c:ser>
        <c:ser>
          <c:idx val="1"/>
          <c:order val="1"/>
          <c:tx>
            <c:strRef>
              <c:f>'กราฟ68-69 คณะบริหารธุรกิจ'!$E$3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คณะบริหารธุรกิจ'!$B$4:$B$15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คณะบริหารธุรกิจ'!$E$4:$E$15</c:f>
              <c:numCache>
                <c:formatCode>#,##0.00</c:formatCode>
                <c:ptCount val="12"/>
                <c:pt idx="0">
                  <c:v>15445.09</c:v>
                </c:pt>
                <c:pt idx="1">
                  <c:v>17509.010000000002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1F-4537-8733-465C7534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คณะบริหารธุรกิจ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9290123456790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คณะบริหารธุรกิจ'!$C$31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คณะบริหารธุรกิจ'!$C$32:$C$43</c:f>
              <c:numCache>
                <c:formatCode>#,##0.00</c:formatCode>
                <c:ptCount val="12"/>
                <c:pt idx="0">
                  <c:v>73121.725312950002</c:v>
                </c:pt>
                <c:pt idx="1">
                  <c:v>87905.570675930008</c:v>
                </c:pt>
                <c:pt idx="2">
                  <c:v>80060.669342729991</c:v>
                </c:pt>
                <c:pt idx="3">
                  <c:v>45651.484895959999</c:v>
                </c:pt>
                <c:pt idx="4">
                  <c:v>51380.404490390007</c:v>
                </c:pt>
                <c:pt idx="5">
                  <c:v>75294.142394979994</c:v>
                </c:pt>
                <c:pt idx="6">
                  <c:v>132581.91558295998</c:v>
                </c:pt>
                <c:pt idx="7">
                  <c:v>91838.180444000012</c:v>
                </c:pt>
                <c:pt idx="8">
                  <c:v>152705.54253486003</c:v>
                </c:pt>
                <c:pt idx="9">
                  <c:v>81423.120957609994</c:v>
                </c:pt>
                <c:pt idx="10">
                  <c:v>52957.005484000001</c:v>
                </c:pt>
                <c:pt idx="11">
                  <c:v>72684.207380460008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0-431F-AF20-DA30CD3D341B}"/>
            </c:ext>
          </c:extLst>
        </c:ser>
        <c:ser>
          <c:idx val="1"/>
          <c:order val="1"/>
          <c:tx>
            <c:strRef>
              <c:f>'[8]กราฟ64-65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'[8]กราฟ65-66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'[8]กราฟ64-65 ส่วนกลาง'!$D$31:$D$41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6E30-431F-AF20-DA30CD3D341B}"/>
            </c:ext>
          </c:extLst>
        </c:ser>
        <c:ser>
          <c:idx val="2"/>
          <c:order val="2"/>
          <c:tx>
            <c:strRef>
              <c:f>'กราฟ68-69 คณะบริหารธุรกิจ'!$E$31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คณะบริหารธุรกิจ'!$E$32:$E$43</c:f>
              <c:numCache>
                <c:formatCode>#,##0.00</c:formatCode>
                <c:ptCount val="12"/>
                <c:pt idx="0">
                  <c:v>60457.278914981398</c:v>
                </c:pt>
                <c:pt idx="1">
                  <c:v>71812.491723202911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30-431F-AF20-DA30CD3D3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u="none" strike="noStrike" baseline="0">
                <a:effectLst/>
              </a:rPr>
              <a:t>สำนักหอสมุด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สำนักหอสมุด'!$C$3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สำนักหอสมุด'!$B$4:$B$15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สำนักหอสมุด'!$C$4:$C$15</c:f>
              <c:numCache>
                <c:formatCode>#,##0.00</c:formatCode>
                <c:ptCount val="12"/>
                <c:pt idx="0">
                  <c:v>19198.34</c:v>
                </c:pt>
                <c:pt idx="1">
                  <c:v>26576.240000000002</c:v>
                </c:pt>
                <c:pt idx="2">
                  <c:v>43286.48</c:v>
                </c:pt>
                <c:pt idx="3">
                  <c:v>35287.69</c:v>
                </c:pt>
                <c:pt idx="4">
                  <c:v>31698.51</c:v>
                </c:pt>
                <c:pt idx="5">
                  <c:v>34175.449999999997</c:v>
                </c:pt>
                <c:pt idx="6">
                  <c:v>40774.89</c:v>
                </c:pt>
                <c:pt idx="7">
                  <c:v>45616.06</c:v>
                </c:pt>
                <c:pt idx="8">
                  <c:v>47525.64</c:v>
                </c:pt>
                <c:pt idx="9">
                  <c:v>41887.64</c:v>
                </c:pt>
                <c:pt idx="10">
                  <c:v>21761.14</c:v>
                </c:pt>
                <c:pt idx="11">
                  <c:v>20854.73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0-4A1D-861B-9DA59D9B1A69}"/>
            </c:ext>
          </c:extLst>
        </c:ser>
        <c:ser>
          <c:idx val="1"/>
          <c:order val="1"/>
          <c:tx>
            <c:strRef>
              <c:f>'กราฟ68-69 สำนักหอสมุด'!$E$3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สำนักหอสมุด'!$B$4:$B$15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สำนักหอสมุด'!$E$4:$E$15</c:f>
              <c:numCache>
                <c:formatCode>#,##0.00</c:formatCode>
                <c:ptCount val="12"/>
                <c:pt idx="0">
                  <c:v>20573.809999999998</c:v>
                </c:pt>
                <c:pt idx="1">
                  <c:v>34021.919999999998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0-4A1D-861B-9DA59D9B1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สำนักหอสมุด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สำนักหอสมุด'!$C$31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สำนักหอสมุด'!$C$32:$C$43</c:f>
              <c:numCache>
                <c:formatCode>#,##0.00</c:formatCode>
                <c:ptCount val="12"/>
                <c:pt idx="0">
                  <c:v>80571.056067845406</c:v>
                </c:pt>
                <c:pt idx="1">
                  <c:v>115434.28888181681</c:v>
                </c:pt>
                <c:pt idx="2">
                  <c:v>186033.8684031624</c:v>
                </c:pt>
                <c:pt idx="3">
                  <c:v>155368.48579591158</c:v>
                </c:pt>
                <c:pt idx="4">
                  <c:v>130565.37252245909</c:v>
                </c:pt>
                <c:pt idx="5">
                  <c:v>142736.568720599</c:v>
                </c:pt>
                <c:pt idx="6">
                  <c:v>172050.39689996879</c:v>
                </c:pt>
                <c:pt idx="7">
                  <c:v>189225.7427434508</c:v>
                </c:pt>
                <c:pt idx="8">
                  <c:v>199276.3406360136</c:v>
                </c:pt>
                <c:pt idx="9">
                  <c:v>173565.84292856359</c:v>
                </c:pt>
                <c:pt idx="10">
                  <c:v>86896.165384438398</c:v>
                </c:pt>
                <c:pt idx="11">
                  <c:v>83283.672794969403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3-4FEE-9C4B-B3FA94C28D3D}"/>
            </c:ext>
          </c:extLst>
        </c:ser>
        <c:ser>
          <c:idx val="1"/>
          <c:order val="1"/>
          <c:tx>
            <c:strRef>
              <c:f>'[8]กราฟ64-65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'[8]กราฟ65-66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'[8]กราฟ64-65 ส่วนกลาง'!$D$31:$D$41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A283-4FEE-9C4B-B3FA94C28D3D}"/>
            </c:ext>
          </c:extLst>
        </c:ser>
        <c:ser>
          <c:idx val="2"/>
          <c:order val="2"/>
          <c:tx>
            <c:strRef>
              <c:f>'กราฟ68-69 สำนักหอสมุด'!$E$31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สำนักหอสมุด'!$E$32:$E$43</c:f>
              <c:numCache>
                <c:formatCode>#,##0.00</c:formatCode>
                <c:ptCount val="12"/>
                <c:pt idx="0">
                  <c:v>80504.193968112595</c:v>
                </c:pt>
                <c:pt idx="1">
                  <c:v>139530.32632063678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83-4FEE-9C4B-B3FA94C28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u="none" strike="noStrike" baseline="0">
                <a:effectLst/>
              </a:rPr>
              <a:t>คณะศิลป์ศาสตร์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คณะศิลป์ศาสตร์'!$C$3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คณะศิลป์ศาสตร์'!$B$4:$B$15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คณะศิลป์ศาสตร์'!$C$4:$C$15</c:f>
              <c:numCache>
                <c:formatCode>#,##0.00</c:formatCode>
                <c:ptCount val="12"/>
                <c:pt idx="0">
                  <c:v>2108.12</c:v>
                </c:pt>
                <c:pt idx="1">
                  <c:v>2854.42</c:v>
                </c:pt>
                <c:pt idx="2">
                  <c:v>3176.8</c:v>
                </c:pt>
                <c:pt idx="3">
                  <c:v>2610.8000000000002</c:v>
                </c:pt>
                <c:pt idx="4">
                  <c:v>2791.06</c:v>
                </c:pt>
                <c:pt idx="5">
                  <c:v>3882.46</c:v>
                </c:pt>
                <c:pt idx="6">
                  <c:v>5964.81</c:v>
                </c:pt>
                <c:pt idx="7">
                  <c:v>4884.82</c:v>
                </c:pt>
                <c:pt idx="8">
                  <c:v>6342.8</c:v>
                </c:pt>
                <c:pt idx="9">
                  <c:v>3394.25</c:v>
                </c:pt>
                <c:pt idx="10">
                  <c:v>2111.4699999999998</c:v>
                </c:pt>
                <c:pt idx="11">
                  <c:v>2565.23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C-4483-817B-FCA55FD1B406}"/>
            </c:ext>
          </c:extLst>
        </c:ser>
        <c:ser>
          <c:idx val="1"/>
          <c:order val="1"/>
          <c:tx>
            <c:strRef>
              <c:f>'กราฟ68-69 คณะศิลป์ศาสตร์'!$E$3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คณะศิลป์ศาสตร์'!$B$4:$B$15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คณะศิลป์ศาสตร์'!$E$4:$E$15</c:f>
              <c:numCache>
                <c:formatCode>#,##0.00</c:formatCode>
                <c:ptCount val="12"/>
                <c:pt idx="0">
                  <c:v>1954</c:v>
                </c:pt>
                <c:pt idx="1">
                  <c:v>2655.72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1C-4483-817B-FCA55FD1B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คณะศิลป์ศาสตร์</a:t>
            </a:r>
            <a:endParaRPr lang="th-TH" sz="14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คณะศิลป์ศาสตร์'!$C$31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คณะศิลป์ศาสตร์'!$C$32:$C$43</c:f>
              <c:numCache>
                <c:formatCode>#,##0.00</c:formatCode>
                <c:ptCount val="12"/>
                <c:pt idx="0">
                  <c:v>8844.8373579971994</c:v>
                </c:pt>
                <c:pt idx="1">
                  <c:v>12401.1406393994</c:v>
                </c:pt>
                <c:pt idx="2">
                  <c:v>13651.080110183999</c:v>
                </c:pt>
                <c:pt idx="3">
                  <c:v>11498.202453712</c:v>
                </c:pt>
                <c:pt idx="4">
                  <c:v>11495.4199507546</c:v>
                </c:pt>
                <c:pt idx="5">
                  <c:v>16211.2902333412</c:v>
                </c:pt>
                <c:pt idx="6">
                  <c:v>25167.704103655204</c:v>
                </c:pt>
                <c:pt idx="7">
                  <c:v>20260.6515575876</c:v>
                </c:pt>
                <c:pt idx="8">
                  <c:v>26600.984814472002</c:v>
                </c:pt>
                <c:pt idx="9">
                  <c:v>14068.219220307499</c:v>
                </c:pt>
                <c:pt idx="10">
                  <c:v>8433.6980005231999</c:v>
                </c:pt>
                <c:pt idx="11">
                  <c:v>10247.6751531594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A-4CAA-A980-3BC93CAC8E17}"/>
            </c:ext>
          </c:extLst>
        </c:ser>
        <c:ser>
          <c:idx val="1"/>
          <c:order val="1"/>
          <c:tx>
            <c:strRef>
              <c:f>'[8]กราฟ64-65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'[8]กราฟ65-66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'[8]กราฟ64-65 ส่วนกลาง'!$D$31:$D$41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DAA-4CAA-A980-3BC93CAC8E17}"/>
            </c:ext>
          </c:extLst>
        </c:ser>
        <c:ser>
          <c:idx val="2"/>
          <c:order val="2"/>
          <c:tx>
            <c:strRef>
              <c:f>'กราฟ68-69 คณะศิลป์ศาสตร์'!$E$31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คณะศิลป์ศาสตร์'!$E$32:$E$43</c:f>
              <c:numCache>
                <c:formatCode>#,##0.00</c:formatCode>
                <c:ptCount val="12"/>
                <c:pt idx="0">
                  <c:v>7648.2968812600002</c:v>
                </c:pt>
                <c:pt idx="1">
                  <c:v>10892.054578408801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AA-4CAA-A980-3BC93CAC8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  <a:cs typeface="+mn-cs"/>
              </a:rPr>
              <a:t>คณะพัฒนาการท่องเที่ยว </a:t>
            </a:r>
            <a:endParaRPr lang="th-TH" sz="1400" b="0">
              <a:cs typeface="+mn-cs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 sz="1400" b="0" i="0" u="none" strike="noStrike" baseline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คณะพัฒนาการท่องเที่ยว'!$C$3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คณะพัฒนาการท่องเที่ยว'!$B$4:$B$15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คณะพัฒนาการท่องเที่ยว'!$C$4:$C$15</c:f>
              <c:numCache>
                <c:formatCode>#,##0.00</c:formatCode>
                <c:ptCount val="12"/>
                <c:pt idx="0">
                  <c:v>11379.00000000004</c:v>
                </c:pt>
                <c:pt idx="1">
                  <c:v>12989.799999999985</c:v>
                </c:pt>
                <c:pt idx="2">
                  <c:v>7480.2999999999884</c:v>
                </c:pt>
                <c:pt idx="3">
                  <c:v>10315.9</c:v>
                </c:pt>
                <c:pt idx="4">
                  <c:v>22636.999999999993</c:v>
                </c:pt>
                <c:pt idx="5">
                  <c:v>5534.1399999999994</c:v>
                </c:pt>
                <c:pt idx="6">
                  <c:v>8484.5600000000013</c:v>
                </c:pt>
                <c:pt idx="7">
                  <c:v>24162.599999999995</c:v>
                </c:pt>
                <c:pt idx="8">
                  <c:v>9227.7000000000007</c:v>
                </c:pt>
                <c:pt idx="9">
                  <c:v>8198</c:v>
                </c:pt>
                <c:pt idx="10">
                  <c:v>10501.000000000018</c:v>
                </c:pt>
                <c:pt idx="11">
                  <c:v>4923.9999999999955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8-4549-AD85-BCDF5E6F3C5F}"/>
            </c:ext>
          </c:extLst>
        </c:ser>
        <c:ser>
          <c:idx val="1"/>
          <c:order val="1"/>
          <c:tx>
            <c:strRef>
              <c:f>'กราฟ68-69 คณะพัฒนาการท่องเที่ยว'!$E$3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คณะพัฒนาการท่องเที่ยว'!$B$4:$B$15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คณะพัฒนาการท่องเที่ยว'!$E$4:$E$15</c:f>
              <c:numCache>
                <c:formatCode>#,##0.00</c:formatCode>
                <c:ptCount val="12"/>
                <c:pt idx="0">
                  <c:v>4239.7799999999988</c:v>
                </c:pt>
                <c:pt idx="1">
                  <c:v>4232.2200000000012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8-4549-AD85-BCDF5E6F3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คณะพัฒนาการท่องเที่ยว </a:t>
            </a:r>
            <a:endParaRPr lang="th-TH" sz="1400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คณะพัฒนาการท่องเที่ยว'!$C$31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คณะพัฒนาการท่องเที่ยว'!$C$32:$C$43</c:f>
              <c:numCache>
                <c:formatCode>#,##0.00</c:formatCode>
                <c:ptCount val="12"/>
                <c:pt idx="0">
                  <c:v>47791.800000000178</c:v>
                </c:pt>
                <c:pt idx="1">
                  <c:v>56375.731999999931</c:v>
                </c:pt>
                <c:pt idx="2">
                  <c:v>32165.289999999946</c:v>
                </c:pt>
                <c:pt idx="3">
                  <c:v>45389.96</c:v>
                </c:pt>
                <c:pt idx="4">
                  <c:v>93264.439999999973</c:v>
                </c:pt>
                <c:pt idx="5">
                  <c:v>23132.705199999997</c:v>
                </c:pt>
                <c:pt idx="6">
                  <c:v>35804.843200000003</c:v>
                </c:pt>
                <c:pt idx="7">
                  <c:v>100274.78999999998</c:v>
                </c:pt>
                <c:pt idx="8">
                  <c:v>38664.063000000009</c:v>
                </c:pt>
                <c:pt idx="9">
                  <c:v>33939.719999999994</c:v>
                </c:pt>
                <c:pt idx="10">
                  <c:v>41898.990000000078</c:v>
                </c:pt>
                <c:pt idx="11">
                  <c:v>19646.759999999984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6-4AA7-B4C8-72E2BBACEC4C}"/>
            </c:ext>
          </c:extLst>
        </c:ser>
        <c:ser>
          <c:idx val="1"/>
          <c:order val="1"/>
          <c:tx>
            <c:strRef>
              <c:f>'[8]กราฟ64-65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'[8]กราฟ65-66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'[8]กราฟ64-65 ส่วนกลาง'!$D$31:$D$41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5276-4AA7-B4C8-72E2BBACEC4C}"/>
            </c:ext>
          </c:extLst>
        </c:ser>
        <c:ser>
          <c:idx val="2"/>
          <c:order val="2"/>
          <c:tx>
            <c:strRef>
              <c:f>'กราฟ68-69 คณะพัฒนาการท่องเที่ยว'!$E$31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คณะพัฒนาการท่องเที่ยว'!$E$32:$E$43</c:f>
              <c:numCache>
                <c:formatCode>#,##0.00</c:formatCode>
                <c:ptCount val="12"/>
                <c:pt idx="0">
                  <c:v>16587.599433178795</c:v>
                </c:pt>
                <c:pt idx="1">
                  <c:v>17356.410145123806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76-4AA7-B4C8-72E2BBACE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หอพักนักศึกษา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หอพักนักศึกษา'!$C$3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หอพักนักศึกษา'!$B$4:$B$15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หอพักนักศึกษา'!$C$4:$C$15</c:f>
              <c:numCache>
                <c:formatCode>#,##0.00</c:formatCode>
                <c:ptCount val="12"/>
                <c:pt idx="0">
                  <c:v>67049.999999999956</c:v>
                </c:pt>
                <c:pt idx="1">
                  <c:v>71315</c:v>
                </c:pt>
                <c:pt idx="2">
                  <c:v>61628</c:v>
                </c:pt>
                <c:pt idx="3">
                  <c:v>27354</c:v>
                </c:pt>
                <c:pt idx="4">
                  <c:v>21772</c:v>
                </c:pt>
                <c:pt idx="5">
                  <c:v>43682</c:v>
                </c:pt>
                <c:pt idx="6">
                  <c:v>97728</c:v>
                </c:pt>
                <c:pt idx="7">
                  <c:v>102540</c:v>
                </c:pt>
                <c:pt idx="8">
                  <c:v>91712</c:v>
                </c:pt>
                <c:pt idx="9">
                  <c:v>99915</c:v>
                </c:pt>
                <c:pt idx="10">
                  <c:v>50036</c:v>
                </c:pt>
                <c:pt idx="11">
                  <c:v>63715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2-4AA3-A46D-F7737606FD8D}"/>
            </c:ext>
          </c:extLst>
        </c:ser>
        <c:ser>
          <c:idx val="1"/>
          <c:order val="1"/>
          <c:tx>
            <c:strRef>
              <c:f>'กราฟ68-69 หอพักนักศึกษา'!$E$3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หอพักนักศึกษา'!$B$4:$B$15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หอพักนักศึกษา'!$E$4:$E$15</c:f>
              <c:numCache>
                <c:formatCode>#,##0.00</c:formatCode>
                <c:ptCount val="12"/>
                <c:pt idx="0">
                  <c:v>42402</c:v>
                </c:pt>
                <c:pt idx="1">
                  <c:v>51136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A2-4AA3-A46D-F7737606F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สำนักฟาร์มมหาวิทยาลัยแม่โจ้ (ฟาร์มพร้าว) 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ฟาร์มพร้าว1'!$C$3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ฟาร์มพร้าว1'!$C$4:$C$15</c:f>
              <c:numCache>
                <c:formatCode>#,##0.00</c:formatCode>
                <c:ptCount val="12"/>
                <c:pt idx="0">
                  <c:v>6760</c:v>
                </c:pt>
                <c:pt idx="1">
                  <c:v>6892</c:v>
                </c:pt>
                <c:pt idx="2">
                  <c:v>6768</c:v>
                </c:pt>
                <c:pt idx="3">
                  <c:v>11000</c:v>
                </c:pt>
                <c:pt idx="4">
                  <c:v>1788</c:v>
                </c:pt>
                <c:pt idx="5">
                  <c:v>3432</c:v>
                </c:pt>
                <c:pt idx="6">
                  <c:v>1788</c:v>
                </c:pt>
                <c:pt idx="7">
                  <c:v>1336</c:v>
                </c:pt>
                <c:pt idx="8">
                  <c:v>2180</c:v>
                </c:pt>
                <c:pt idx="9">
                  <c:v>2908</c:v>
                </c:pt>
                <c:pt idx="10">
                  <c:v>3420</c:v>
                </c:pt>
                <c:pt idx="11">
                  <c:v>3964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4-4A93-BBEB-485B4706BEB2}"/>
            </c:ext>
          </c:extLst>
        </c:ser>
        <c:ser>
          <c:idx val="1"/>
          <c:order val="1"/>
          <c:tx>
            <c:strRef>
              <c:f>'กราฟ68-69 ฟาร์มพร้าว1'!$E$3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ฟาร์มพร้าว1'!$E$4:$E$15</c:f>
              <c:numCache>
                <c:formatCode>#,##0.00</c:formatCode>
                <c:ptCount val="12"/>
                <c:pt idx="0">
                  <c:v>4072</c:v>
                </c:pt>
                <c:pt idx="1">
                  <c:v>4496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24-4A93-BBEB-485B4706B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หอพักนักศึกษา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หอพักนักศึกษา'!$C$31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หอพักนักศึกษา'!$C$32:$C$43</c:f>
              <c:numCache>
                <c:formatCode>#,##0.00</c:formatCode>
                <c:ptCount val="12"/>
                <c:pt idx="0">
                  <c:v>281323.7087102998</c:v>
                </c:pt>
                <c:pt idx="1">
                  <c:v>309821.21554614999</c:v>
                </c:pt>
                <c:pt idx="2">
                  <c:v>264828.75875063997</c:v>
                </c:pt>
                <c:pt idx="3">
                  <c:v>120465.02191655998</c:v>
                </c:pt>
                <c:pt idx="4">
                  <c:v>89672.805424120015</c:v>
                </c:pt>
                <c:pt idx="5">
                  <c:v>182402.06270684002</c:v>
                </c:pt>
                <c:pt idx="6">
                  <c:v>412352.77048256004</c:v>
                </c:pt>
                <c:pt idx="7">
                  <c:v>425314.24164440006</c:v>
                </c:pt>
                <c:pt idx="8">
                  <c:v>384610.69567288004</c:v>
                </c:pt>
                <c:pt idx="9">
                  <c:v>414097.13696385</c:v>
                </c:pt>
                <c:pt idx="10">
                  <c:v>199843.98239936001</c:v>
                </c:pt>
                <c:pt idx="11">
                  <c:v>254516.99877570002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4-4D3A-9862-75AD1D3F0F00}"/>
            </c:ext>
          </c:extLst>
        </c:ser>
        <c:ser>
          <c:idx val="1"/>
          <c:order val="1"/>
          <c:tx>
            <c:strRef>
              <c:f>'[8]กราฟ64-65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'[8]กราฟ65-66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'[8]กราฟ64-65 ส่วนกลาง'!$D$31:$D$41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614-4D3A-9862-75AD1D3F0F00}"/>
            </c:ext>
          </c:extLst>
        </c:ser>
        <c:ser>
          <c:idx val="2"/>
          <c:order val="2"/>
          <c:tx>
            <c:strRef>
              <c:f>'กราฟ68-69 หอพักนักศึกษา'!$E$31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หอพักนักศึกษา'!$E$32:$E$43</c:f>
              <c:numCache>
                <c:formatCode>#,##0.00</c:formatCode>
                <c:ptCount val="12"/>
                <c:pt idx="0">
                  <c:v>165962.94538452002</c:v>
                </c:pt>
                <c:pt idx="1">
                  <c:v>209727.05636684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14-4D3A-9862-75AD1D3F0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โรงอาหาร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โรงอาหาร'!$C$3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โรงอาหาร'!$B$4:$B$15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โรงอาหาร'!$C$4:$C$15</c:f>
              <c:numCache>
                <c:formatCode>#,##0.00</c:formatCode>
                <c:ptCount val="12"/>
                <c:pt idx="0">
                  <c:v>2561</c:v>
                </c:pt>
                <c:pt idx="1">
                  <c:v>2537</c:v>
                </c:pt>
                <c:pt idx="2">
                  <c:v>3761</c:v>
                </c:pt>
                <c:pt idx="3">
                  <c:v>2426</c:v>
                </c:pt>
                <c:pt idx="4">
                  <c:v>665</c:v>
                </c:pt>
                <c:pt idx="5">
                  <c:v>1271</c:v>
                </c:pt>
                <c:pt idx="6">
                  <c:v>4885</c:v>
                </c:pt>
                <c:pt idx="7">
                  <c:v>4120</c:v>
                </c:pt>
                <c:pt idx="8">
                  <c:v>5308</c:v>
                </c:pt>
                <c:pt idx="9">
                  <c:v>895</c:v>
                </c:pt>
                <c:pt idx="10">
                  <c:v>2713</c:v>
                </c:pt>
                <c:pt idx="11">
                  <c:v>7160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F-4B4D-84DF-037FCCE23F3F}"/>
            </c:ext>
          </c:extLst>
        </c:ser>
        <c:ser>
          <c:idx val="1"/>
          <c:order val="1"/>
          <c:tx>
            <c:strRef>
              <c:f>'กราฟ68-69 โรงอาหาร'!$E$3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โรงอาหาร'!$B$4:$B$15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โรงอาหาร'!$E$4:$E$15</c:f>
              <c:numCache>
                <c:formatCode>#,##0.00</c:formatCode>
                <c:ptCount val="12"/>
                <c:pt idx="0">
                  <c:v>2477</c:v>
                </c:pt>
                <c:pt idx="1">
                  <c:v>2666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7F-4B4D-84DF-037FCCE23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โรงอาหาร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โรงอาหาร'!$C$31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โรงอาหาร'!$C$32:$C$43</c:f>
              <c:numCache>
                <c:formatCode>#,##0.00</c:formatCode>
                <c:ptCount val="12"/>
                <c:pt idx="0">
                  <c:v>10744.94263791</c:v>
                </c:pt>
                <c:pt idx="1">
                  <c:v>11022.09688909</c:v>
                </c:pt>
                <c:pt idx="2">
                  <c:v>16161.455645429998</c:v>
                </c:pt>
                <c:pt idx="3">
                  <c:v>10684.32631864</c:v>
                </c:pt>
                <c:pt idx="4">
                  <c:v>2738.90717765</c:v>
                </c:pt>
                <c:pt idx="5">
                  <c:v>5307.0861996200001</c:v>
                </c:pt>
                <c:pt idx="6">
                  <c:v>20611.592749200001</c:v>
                </c:pt>
                <c:pt idx="7">
                  <c:v>17088.425861600001</c:v>
                </c:pt>
                <c:pt idx="8">
                  <c:v>22261.150815919998</c:v>
                </c:pt>
                <c:pt idx="9">
                  <c:v>3709.5252860499995</c:v>
                </c:pt>
                <c:pt idx="10">
                  <c:v>10836.34750928</c:v>
                </c:pt>
                <c:pt idx="11">
                  <c:v>28603.031344800002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B-4DA7-B1EC-9F4ED59C2A0E}"/>
            </c:ext>
          </c:extLst>
        </c:ser>
        <c:ser>
          <c:idx val="1"/>
          <c:order val="1"/>
          <c:tx>
            <c:strRef>
              <c:f>'[8]กราฟ64-65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'[8]กราฟ65-66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'[8]กราฟ64-65 ส่วนกลาง'!$D$31:$D$41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6E5B-4DA7-B1EC-9F4ED59C2A0E}"/>
            </c:ext>
          </c:extLst>
        </c:ser>
        <c:ser>
          <c:idx val="2"/>
          <c:order val="2"/>
          <c:tx>
            <c:strRef>
              <c:f>'กราฟ68-69 โรงอาหาร'!$E$31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โรงอาหาร'!$E$32:$E$43</c:f>
              <c:numCache>
                <c:formatCode>#,##0.00</c:formatCode>
                <c:ptCount val="12"/>
                <c:pt idx="0">
                  <c:v>9695.2476716199999</c:v>
                </c:pt>
                <c:pt idx="1">
                  <c:v>10934.2044463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5B-4DA7-B1EC-9F4ED59C2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สระว่ายน้ำ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สระว่ายน้ำ'!$C$3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สระว่ายน้ำ'!$B$4:$B$15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สระว่ายน้ำ'!$C$4:$C$15</c:f>
              <c:numCache>
                <c:formatCode>#,##0.00</c:formatCode>
                <c:ptCount val="12"/>
                <c:pt idx="0">
                  <c:v>2400</c:v>
                </c:pt>
                <c:pt idx="1">
                  <c:v>3050</c:v>
                </c:pt>
                <c:pt idx="2">
                  <c:v>4050</c:v>
                </c:pt>
                <c:pt idx="3">
                  <c:v>4100</c:v>
                </c:pt>
                <c:pt idx="4">
                  <c:v>3250</c:v>
                </c:pt>
                <c:pt idx="5">
                  <c:v>3958</c:v>
                </c:pt>
                <c:pt idx="6">
                  <c:v>3433</c:v>
                </c:pt>
                <c:pt idx="7">
                  <c:v>4600</c:v>
                </c:pt>
                <c:pt idx="8">
                  <c:v>4500</c:v>
                </c:pt>
                <c:pt idx="9">
                  <c:v>3600</c:v>
                </c:pt>
                <c:pt idx="10">
                  <c:v>3350</c:v>
                </c:pt>
                <c:pt idx="11">
                  <c:v>4850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A-46D4-95DC-EF6462CBE440}"/>
            </c:ext>
          </c:extLst>
        </c:ser>
        <c:ser>
          <c:idx val="1"/>
          <c:order val="1"/>
          <c:tx>
            <c:strRef>
              <c:f>'กราฟ68-69 สระว่ายน้ำ'!$E$3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สระว่ายน้ำ'!$B$4:$B$15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สระว่ายน้ำ'!$E$4:$E$15</c:f>
              <c:numCache>
                <c:formatCode>#,##0.00</c:formatCode>
                <c:ptCount val="12"/>
                <c:pt idx="0">
                  <c:v>5006</c:v>
                </c:pt>
                <c:pt idx="1">
                  <c:v>5441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CA-46D4-95DC-EF6462CBE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สระว่ายน้ำ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สระว่ายน้ำ'!$C$31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สระว่ายน้ำ'!$C$32:$C$43</c:f>
              <c:numCache>
                <c:formatCode>#,##0.00</c:formatCode>
                <c:ptCount val="12"/>
                <c:pt idx="0">
                  <c:v>10069.450344000001</c:v>
                </c:pt>
                <c:pt idx="1">
                  <c:v>13250.845688500001</c:v>
                </c:pt>
                <c:pt idx="2">
                  <c:v>17403.322351499999</c:v>
                </c:pt>
                <c:pt idx="3">
                  <c:v>18056.775723999999</c:v>
                </c:pt>
                <c:pt idx="4">
                  <c:v>13385.636582499999</c:v>
                </c:pt>
                <c:pt idx="5">
                  <c:v>16526.709030760001</c:v>
                </c:pt>
                <c:pt idx="6">
                  <c:v>14485.07633736</c:v>
                </c:pt>
                <c:pt idx="7">
                  <c:v>19079.310428000001</c:v>
                </c:pt>
                <c:pt idx="8">
                  <c:v>18872.490330000001</c:v>
                </c:pt>
                <c:pt idx="9">
                  <c:v>14920.995563999999</c:v>
                </c:pt>
                <c:pt idx="10">
                  <c:v>13380.672376</c:v>
                </c:pt>
                <c:pt idx="11">
                  <c:v>23440.454538500002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6-4C6A-92F5-C20E62AB80F0}"/>
            </c:ext>
          </c:extLst>
        </c:ser>
        <c:ser>
          <c:idx val="1"/>
          <c:order val="1"/>
          <c:tx>
            <c:strRef>
              <c:f>'[8]กราฟ64-65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'[8]กราฟ65-66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'[8]กราฟ64-65 ส่วนกลาง'!$D$31:$D$41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F66-4C6A-92F5-C20E62AB80F0}"/>
            </c:ext>
          </c:extLst>
        </c:ser>
        <c:ser>
          <c:idx val="2"/>
          <c:order val="2"/>
          <c:tx>
            <c:strRef>
              <c:f>'กราฟ68-69 สระว่ายน้ำ'!$E$31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สระว่ายน้ำ'!$E$32:$E$43</c:f>
              <c:numCache>
                <c:formatCode>#,##0.00</c:formatCode>
                <c:ptCount val="12"/>
                <c:pt idx="0">
                  <c:v>19595.168318759999</c:v>
                </c:pt>
                <c:pt idx="1">
                  <c:v>22316.039996890002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66-4C6A-92F5-C20E62AB8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สำนักงานมหาวิทยาลัย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สำนักงานมหาวิทยาลัย 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สำนักงานมหาวิทยาลัย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สำนักงานมหาวิทยาลัย '!$C$4:$C$15</c:f>
              <c:numCache>
                <c:formatCode>#,##0.00</c:formatCode>
                <c:ptCount val="12"/>
                <c:pt idx="0">
                  <c:v>22274.89</c:v>
                </c:pt>
                <c:pt idx="1">
                  <c:v>22504.05</c:v>
                </c:pt>
                <c:pt idx="2">
                  <c:v>31290.31</c:v>
                </c:pt>
                <c:pt idx="3">
                  <c:v>40468.67</c:v>
                </c:pt>
                <c:pt idx="4">
                  <c:v>36473.520000000004</c:v>
                </c:pt>
                <c:pt idx="5">
                  <c:v>35962.94</c:v>
                </c:pt>
                <c:pt idx="6">
                  <c:v>38036.78</c:v>
                </c:pt>
                <c:pt idx="7">
                  <c:v>44236.36</c:v>
                </c:pt>
                <c:pt idx="8">
                  <c:v>39915.519999999997</c:v>
                </c:pt>
                <c:pt idx="9">
                  <c:v>31462.53</c:v>
                </c:pt>
                <c:pt idx="10">
                  <c:v>29201.03</c:v>
                </c:pt>
                <c:pt idx="11">
                  <c:v>22707.48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3-49CB-807B-7410B8BAAAB9}"/>
            </c:ext>
          </c:extLst>
        </c:ser>
        <c:ser>
          <c:idx val="1"/>
          <c:order val="1"/>
          <c:tx>
            <c:strRef>
              <c:f>'กราฟ68-69 สำนักงานมหาวิทยาลัย 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สำนักงานมหาวิทยาลัย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สำนักงานมหาวิทยาลัย '!$E$4:$E$15</c:f>
              <c:numCache>
                <c:formatCode>#,##0.00</c:formatCode>
                <c:ptCount val="12"/>
                <c:pt idx="0">
                  <c:v>33439.93</c:v>
                </c:pt>
                <c:pt idx="1">
                  <c:v>25242.84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53-49CB-807B-7410B8BAA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สำนักงานมหาวิทยาลัย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สำนักงานมหาวิทยาลัย 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สำนักงานมหาวิทยาลัย '!$C$32:$C$43</c:f>
              <c:numCache>
                <c:formatCode>#,##0.00</c:formatCode>
                <c:ptCount val="12"/>
                <c:pt idx="0">
                  <c:v>93504.4847614959</c:v>
                </c:pt>
                <c:pt idx="1">
                  <c:v>97730.6954082585</c:v>
                </c:pt>
                <c:pt idx="2">
                  <c:v>134484.23767442527</c:v>
                </c:pt>
                <c:pt idx="3">
                  <c:v>178170.69785895883</c:v>
                </c:pt>
                <c:pt idx="4">
                  <c:v>150237.06977644324</c:v>
                </c:pt>
                <c:pt idx="5">
                  <c:v>150200.28279798682</c:v>
                </c:pt>
                <c:pt idx="6">
                  <c:v>160496.7794136976</c:v>
                </c:pt>
                <c:pt idx="7">
                  <c:v>183514.90597070483</c:v>
                </c:pt>
                <c:pt idx="8">
                  <c:v>167356.2043531448</c:v>
                </c:pt>
                <c:pt idx="9">
                  <c:v>130360.93374247468</c:v>
                </c:pt>
                <c:pt idx="10">
                  <c:v>116588.93679651682</c:v>
                </c:pt>
                <c:pt idx="11">
                  <c:v>90677.570935874406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C-47A9-A24A-4B8AEC15A97E}"/>
            </c:ext>
          </c:extLst>
        </c:ser>
        <c:ser>
          <c:idx val="1"/>
          <c:order val="1"/>
          <c:tx>
            <c:strRef>
              <c:f>'[8]กราฟ64-65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'[8]กราฟ65-66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'[8]กราฟ64-65 ส่วนกลาง'!$D$31:$D$41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063C-47A9-A24A-4B8AEC15A97E}"/>
            </c:ext>
          </c:extLst>
        </c:ser>
        <c:ser>
          <c:idx val="2"/>
          <c:order val="2"/>
          <c:tx>
            <c:strRef>
              <c:f>'กราฟ68-69 สำนักงานมหาวิทยาลัย 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สำนักงานมหาวิทยาลัย '!$E$32:$E$43</c:f>
              <c:numCache>
                <c:formatCode>#,##0.00</c:formatCode>
                <c:ptCount val="12"/>
                <c:pt idx="0">
                  <c:v>130821.41609790981</c:v>
                </c:pt>
                <c:pt idx="1">
                  <c:v>103512.1336705491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3C-47A9-A24A-4B8AEC15A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baseline="0"/>
              <a:t>ส่วนกลาง</a:t>
            </a:r>
            <a:r>
              <a:rPr lang="en-US" baseline="0"/>
              <a:t>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ส่วนกลาง'!$C$3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ส่วนกลาง'!$B$4:$B$15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ส่วนกลาง'!$C$4:$C$15</c:f>
              <c:numCache>
                <c:formatCode>#,##0.00</c:formatCode>
                <c:ptCount val="12"/>
                <c:pt idx="0">
                  <c:v>99860.21</c:v>
                </c:pt>
                <c:pt idx="1">
                  <c:v>131671.59000000003</c:v>
                </c:pt>
                <c:pt idx="2">
                  <c:v>131325.25999999981</c:v>
                </c:pt>
                <c:pt idx="3">
                  <c:v>141959.43</c:v>
                </c:pt>
                <c:pt idx="4">
                  <c:v>83714.06999999992</c:v>
                </c:pt>
                <c:pt idx="5">
                  <c:v>151667.51999999999</c:v>
                </c:pt>
                <c:pt idx="6">
                  <c:v>200170.44000000003</c:v>
                </c:pt>
                <c:pt idx="7">
                  <c:v>194888.50000000003</c:v>
                </c:pt>
                <c:pt idx="8">
                  <c:v>194920.73000000004</c:v>
                </c:pt>
                <c:pt idx="9">
                  <c:v>158613.80000000002</c:v>
                </c:pt>
                <c:pt idx="10">
                  <c:v>126928.90000000001</c:v>
                </c:pt>
                <c:pt idx="11">
                  <c:v>101502.04000000002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83-4313-AEDF-7C0AA0D447F5}"/>
            </c:ext>
          </c:extLst>
        </c:ser>
        <c:ser>
          <c:idx val="1"/>
          <c:order val="1"/>
          <c:tx>
            <c:strRef>
              <c:f>'กราฟ68-69 ส่วนกลาง'!$E$3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ส่วนกลาง'!$B$4:$B$15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ส่วนกลาง'!$E$4:$E$15</c:f>
              <c:numCache>
                <c:formatCode>#,##0.00</c:formatCode>
                <c:ptCount val="12"/>
                <c:pt idx="0">
                  <c:v>161456.72999999989</c:v>
                </c:pt>
                <c:pt idx="1">
                  <c:v>172094.79000000012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83-4313-AEDF-7C0AA0D44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/>
              <a:t>ส่วนกลาง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ส่วนกลาง'!$C$30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ส่วนกลาง'!$C$31:$C$42</c:f>
              <c:numCache>
                <c:formatCode>#,##0.00</c:formatCode>
                <c:ptCount val="12"/>
                <c:pt idx="0">
                  <c:v>419223.30859384418</c:v>
                </c:pt>
                <c:pt idx="1">
                  <c:v>571735.47291370854</c:v>
                </c:pt>
                <c:pt idx="2">
                  <c:v>564541.56859236432</c:v>
                </c:pt>
                <c:pt idx="3">
                  <c:v>624819.4341275245</c:v>
                </c:pt>
                <c:pt idx="4">
                  <c:v>353275.98852792464</c:v>
                </c:pt>
                <c:pt idx="5">
                  <c:v>633718.23585069715</c:v>
                </c:pt>
                <c:pt idx="6">
                  <c:v>844652.36136681866</c:v>
                </c:pt>
                <c:pt idx="7">
                  <c:v>808558.84460943379</c:v>
                </c:pt>
                <c:pt idx="8">
                  <c:v>817072.88589143322</c:v>
                </c:pt>
                <c:pt idx="9">
                  <c:v>656984.02666038449</c:v>
                </c:pt>
                <c:pt idx="10">
                  <c:v>506624.68744342244</c:v>
                </c:pt>
                <c:pt idx="11">
                  <c:v>405229.83550672274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7-472C-97B7-8BF21A3EEC90}"/>
            </c:ext>
          </c:extLst>
        </c:ser>
        <c:ser>
          <c:idx val="1"/>
          <c:order val="1"/>
          <c:tx>
            <c:strRef>
              <c:f>'[8]กราฟ64-65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'[8]กราฟ64-65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'[8]กราฟ64-65 ส่วนกลาง'!$D$31:$D$41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70A7-472C-97B7-8BF21A3EEC90}"/>
            </c:ext>
          </c:extLst>
        </c:ser>
        <c:ser>
          <c:idx val="2"/>
          <c:order val="2"/>
          <c:tx>
            <c:strRef>
              <c:f>'กราฟ68-69 ส่วนกลาง'!$E$30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ส่วนกลาง'!$E$31:$E$42</c:f>
              <c:numCache>
                <c:formatCode>#,##0.00</c:formatCode>
                <c:ptCount val="12"/>
                <c:pt idx="0">
                  <c:v>631633.7284355812</c:v>
                </c:pt>
                <c:pt idx="1">
                  <c:v>705686.25284895627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A7-472C-97B7-8BF21A3EE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B19-4506-BB12-4EEDDD462E6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B19-4506-BB12-4EEDDD462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สำนักฟาร์มมหาวิทยาลัยแม่โจ้ (ฟาร์มพร้าว) 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ฟาร์มพร้าว1'!$C$31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ฟาร์มพร้าว1'!$C$32:$C$43</c:f>
              <c:numCache>
                <c:formatCode>#,##0.00</c:formatCode>
                <c:ptCount val="12"/>
                <c:pt idx="0">
                  <c:v>29523.07</c:v>
                </c:pt>
                <c:pt idx="1">
                  <c:v>29974.12</c:v>
                </c:pt>
                <c:pt idx="2">
                  <c:v>29309.42</c:v>
                </c:pt>
                <c:pt idx="3">
                  <c:v>46398.63</c:v>
                </c:pt>
                <c:pt idx="4">
                  <c:v>15325.83</c:v>
                </c:pt>
                <c:pt idx="5">
                  <c:v>14650.19</c:v>
                </c:pt>
                <c:pt idx="6">
                  <c:v>7931.26</c:v>
                </c:pt>
                <c:pt idx="7">
                  <c:v>6537.52</c:v>
                </c:pt>
                <c:pt idx="8">
                  <c:v>10152.09</c:v>
                </c:pt>
                <c:pt idx="9">
                  <c:v>13319.18</c:v>
                </c:pt>
                <c:pt idx="10">
                  <c:v>15546.58</c:v>
                </c:pt>
                <c:pt idx="11">
                  <c:v>17913.199999999997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2-4CF8-BBC1-F4DCC02F7694}"/>
            </c:ext>
          </c:extLst>
        </c:ser>
        <c:ser>
          <c:idx val="1"/>
          <c:order val="1"/>
          <c:tx>
            <c:strRef>
              <c:f>'[8]กราฟ64-65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'[8]กราฟ65-66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'[8]กราฟ64-65 ส่วนกลาง'!$D$31:$D$41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0502-4CF8-BBC1-F4DCC02F7694}"/>
            </c:ext>
          </c:extLst>
        </c:ser>
        <c:ser>
          <c:idx val="2"/>
          <c:order val="2"/>
          <c:tx>
            <c:strRef>
              <c:f>'กราฟ68-69 ฟาร์มพร้าว1'!$E$31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ฟาร์มพร้าว1'!$E$32:$E$43</c:f>
              <c:numCache>
                <c:formatCode>#,##0.00</c:formatCode>
                <c:ptCount val="12"/>
                <c:pt idx="0">
                  <c:v>18121.62</c:v>
                </c:pt>
                <c:pt idx="1">
                  <c:v>19938.98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02-4CF8-BBC1-F4DCC02F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D4-4837-AE48-B4470D4457D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8D4-4837-AE48-B4470D445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2A9-45E2-A692-8AE93FD9D65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2A9-45E2-A692-8AE93FD9D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1C-4AE2-894A-B8B9E85052A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81C-4AE2-894A-B8B9E8505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C38-4F3A-ADC0-EF8F6374292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C38-4F3A-ADC0-EF8F63742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E71-4338-9535-0818AA890AB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E71-4338-9535-0818AA890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95-43ED-A54F-E71D21DA871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95-43ED-A54F-E71D21DA8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63A-40B8-9711-05EADB8DED5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63A-40B8-9711-05EADB8DE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77-4303-ACA0-2948902340E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77-4303-ACA0-294890234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5E-4D48-BC26-41C3947C2FB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5E-4D48-BC26-41C3947C2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มหาวิทยาลัยแม่โจ้'!$C$4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มหาวิทยาลัยแม่โจ้'!$C$5:$C$16</c:f>
              <c:numCache>
                <c:formatCode>#,##0.00</c:formatCode>
                <c:ptCount val="12"/>
                <c:pt idx="0">
                  <c:v>621643</c:v>
                </c:pt>
                <c:pt idx="1">
                  <c:v>723443</c:v>
                </c:pt>
                <c:pt idx="2">
                  <c:v>854947</c:v>
                </c:pt>
                <c:pt idx="3">
                  <c:v>713467</c:v>
                </c:pt>
                <c:pt idx="4">
                  <c:v>703971.99</c:v>
                </c:pt>
                <c:pt idx="5">
                  <c:v>897765</c:v>
                </c:pt>
                <c:pt idx="6">
                  <c:v>1065556.5</c:v>
                </c:pt>
                <c:pt idx="7">
                  <c:v>1058378.5</c:v>
                </c:pt>
                <c:pt idx="8">
                  <c:v>1078213</c:v>
                </c:pt>
                <c:pt idx="9">
                  <c:v>928769</c:v>
                </c:pt>
                <c:pt idx="10">
                  <c:v>699110.6</c:v>
                </c:pt>
                <c:pt idx="11">
                  <c:v>660682.1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6-4C9C-AD05-048297B84491}"/>
            </c:ext>
          </c:extLst>
        </c:ser>
        <c:ser>
          <c:idx val="1"/>
          <c:order val="1"/>
          <c:tx>
            <c:strRef>
              <c:f>'กราฟ68-69 มหาวิทยาลัยแม่โจ้'!$D$4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มหาวิทยาลัยแม่โจ้'!$D$5:$D$16</c:f>
              <c:numCache>
                <c:formatCode>#,##0.00</c:formatCode>
                <c:ptCount val="12"/>
                <c:pt idx="0">
                  <c:v>662720.31000000006</c:v>
                </c:pt>
                <c:pt idx="1">
                  <c:v>784824.81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96-4C9C-AD05-048297B84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สำนักฟาร์มมหาวิทยาลัยแม่โจ้ (ฟาร์มบ้านโปง) 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ฟาร์มบ้านโปง'!$C$3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ฟาร์มบ้านโปง'!$B$4:$B$15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ฟาร์มบ้านโปง'!$C$4:$C$15</c:f>
              <c:numCache>
                <c:formatCode>#,##0.00</c:formatCode>
                <c:ptCount val="12"/>
                <c:pt idx="0">
                  <c:v>28629.279999999999</c:v>
                </c:pt>
                <c:pt idx="1">
                  <c:v>33224.18</c:v>
                </c:pt>
                <c:pt idx="2">
                  <c:v>42284.71</c:v>
                </c:pt>
                <c:pt idx="3">
                  <c:v>39727.120000000003</c:v>
                </c:pt>
                <c:pt idx="4">
                  <c:v>28219.48</c:v>
                </c:pt>
                <c:pt idx="5">
                  <c:v>31514.35</c:v>
                </c:pt>
                <c:pt idx="6">
                  <c:v>28219.48</c:v>
                </c:pt>
                <c:pt idx="7">
                  <c:v>28545.97</c:v>
                </c:pt>
                <c:pt idx="8">
                  <c:v>30440.3</c:v>
                </c:pt>
                <c:pt idx="9">
                  <c:v>33552.07</c:v>
                </c:pt>
                <c:pt idx="10">
                  <c:v>24021.13</c:v>
                </c:pt>
                <c:pt idx="11">
                  <c:v>23469.21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CC-4F99-A698-A51E186B4291}"/>
            </c:ext>
          </c:extLst>
        </c:ser>
        <c:ser>
          <c:idx val="1"/>
          <c:order val="1"/>
          <c:tx>
            <c:strRef>
              <c:f>'กราฟ68-69 ฟาร์มบ้านโปง'!$E$3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ฟาร์มบ้านโปง'!$B$4:$B$15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ฟาร์มบ้านโปง'!$E$4:$E$15</c:f>
              <c:numCache>
                <c:formatCode>#,##0.00</c:formatCode>
                <c:ptCount val="12"/>
                <c:pt idx="0">
                  <c:v>22808.400000000001</c:v>
                </c:pt>
                <c:pt idx="1">
                  <c:v>26239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CC-4F99-A698-A51E186B4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มหาวิทยาลัยแม่โจ้'!$C$30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มหาวิทยาลัยแม่โจ้'!$C$31:$C$42</c:f>
              <c:numCache>
                <c:formatCode>#,##0.00</c:formatCode>
                <c:ptCount val="12"/>
                <c:pt idx="0">
                  <c:v>2608168.0499999998</c:v>
                </c:pt>
                <c:pt idx="1">
                  <c:v>3143026.74</c:v>
                </c:pt>
                <c:pt idx="2">
                  <c:v>3673806.97</c:v>
                </c:pt>
                <c:pt idx="3">
                  <c:v>3142174.05</c:v>
                </c:pt>
                <c:pt idx="4">
                  <c:v>2899419.45</c:v>
                </c:pt>
                <c:pt idx="5">
                  <c:v>3748635.91</c:v>
                </c:pt>
                <c:pt idx="6">
                  <c:v>4495970.6500000004</c:v>
                </c:pt>
                <c:pt idx="7">
                  <c:v>4389811.29</c:v>
                </c:pt>
                <c:pt idx="8">
                  <c:v>4521903.2</c:v>
                </c:pt>
                <c:pt idx="9">
                  <c:v>3849488.37</c:v>
                </c:pt>
                <c:pt idx="10">
                  <c:v>2792408.92</c:v>
                </c:pt>
                <c:pt idx="11">
                  <c:v>2639317.15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6-405E-9181-568C5639C276}"/>
            </c:ext>
          </c:extLst>
        </c:ser>
        <c:ser>
          <c:idx val="1"/>
          <c:order val="1"/>
          <c:tx>
            <c:strRef>
              <c:f>'กราฟ68-69 มหาวิทยาลัยแม่โจ้'!$D$30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มหาวิทยาลัยแม่โจ้'!$D$31:$D$42</c:f>
              <c:numCache>
                <c:formatCode>#,##0.00</c:formatCode>
                <c:ptCount val="12"/>
                <c:pt idx="0">
                  <c:v>2594110.27</c:v>
                </c:pt>
                <c:pt idx="1">
                  <c:v>3218927.01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6-405E-9181-568C5639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คณะสัตวศาสตร์และเทคโนโลยี</a:t>
            </a: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คณะสัตวศาสตร์'!$C$4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คณะสัตวศาสตร์'!$C$5:$C$16</c:f>
              <c:numCache>
                <c:formatCode>#,##0.00</c:formatCode>
                <c:ptCount val="12"/>
                <c:pt idx="0">
                  <c:v>47268.01</c:v>
                </c:pt>
                <c:pt idx="1">
                  <c:v>53628</c:v>
                </c:pt>
                <c:pt idx="2">
                  <c:v>70820</c:v>
                </c:pt>
                <c:pt idx="3">
                  <c:v>65476</c:v>
                </c:pt>
                <c:pt idx="4">
                  <c:v>54860.01</c:v>
                </c:pt>
                <c:pt idx="5">
                  <c:v>50527.99</c:v>
                </c:pt>
                <c:pt idx="6">
                  <c:v>59984.01</c:v>
                </c:pt>
                <c:pt idx="7">
                  <c:v>54847.99</c:v>
                </c:pt>
                <c:pt idx="8">
                  <c:v>59884</c:v>
                </c:pt>
                <c:pt idx="9">
                  <c:v>51100</c:v>
                </c:pt>
                <c:pt idx="10">
                  <c:v>40088</c:v>
                </c:pt>
                <c:pt idx="11">
                  <c:v>39628.01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A-41A3-A8CA-6CE217076B66}"/>
            </c:ext>
          </c:extLst>
        </c:ser>
        <c:ser>
          <c:idx val="1"/>
          <c:order val="1"/>
          <c:tx>
            <c:strRef>
              <c:f>'กราฟ68-69 คณะสัตวศาสตร์'!$D$4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คณะสัตวศาสตร์'!$D$5:$D$16</c:f>
              <c:numCache>
                <c:formatCode>#,##0.00</c:formatCode>
                <c:ptCount val="12"/>
                <c:pt idx="0">
                  <c:v>44632</c:v>
                </c:pt>
                <c:pt idx="1">
                  <c:v>54860.01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AA-41A3-A8CA-6CE217076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คณะสัตวศาสตร์และเทคโนโลยี</a:t>
            </a:r>
            <a:endParaRPr lang="th-TH" sz="1400">
              <a:effectLst/>
            </a:endParaRP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layout>
        <c:manualLayout>
          <c:xMode val="edge"/>
          <c:yMode val="edge"/>
          <c:x val="0.32046442293217087"/>
          <c:y val="2.6773761713520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มหาวิทยาลัยแม่โจ้'!$C$30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มหาวิทยาลัยแม่โจ้'!$C$31:$C$42</c:f>
              <c:numCache>
                <c:formatCode>#,##0.00</c:formatCode>
                <c:ptCount val="12"/>
                <c:pt idx="0">
                  <c:v>2608168.0499999998</c:v>
                </c:pt>
                <c:pt idx="1">
                  <c:v>3143026.74</c:v>
                </c:pt>
                <c:pt idx="2">
                  <c:v>3673806.97</c:v>
                </c:pt>
                <c:pt idx="3">
                  <c:v>3142174.05</c:v>
                </c:pt>
                <c:pt idx="4">
                  <c:v>2899419.45</c:v>
                </c:pt>
                <c:pt idx="5">
                  <c:v>3748635.91</c:v>
                </c:pt>
                <c:pt idx="6">
                  <c:v>4495970.6500000004</c:v>
                </c:pt>
                <c:pt idx="7">
                  <c:v>4389811.29</c:v>
                </c:pt>
                <c:pt idx="8">
                  <c:v>4521903.2</c:v>
                </c:pt>
                <c:pt idx="9">
                  <c:v>3849488.37</c:v>
                </c:pt>
                <c:pt idx="10">
                  <c:v>2792408.92</c:v>
                </c:pt>
                <c:pt idx="11">
                  <c:v>2639317.15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D-40C9-A37D-A49299B59659}"/>
            </c:ext>
          </c:extLst>
        </c:ser>
        <c:ser>
          <c:idx val="1"/>
          <c:order val="1"/>
          <c:tx>
            <c:strRef>
              <c:f>'กราฟ68-69 มหาวิทยาลัยแม่โจ้'!$D$30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มหาวิทยาลัยแม่โจ้'!$D$31:$D$42</c:f>
              <c:numCache>
                <c:formatCode>#,##0.00</c:formatCode>
                <c:ptCount val="12"/>
                <c:pt idx="0">
                  <c:v>2594110.27</c:v>
                </c:pt>
                <c:pt idx="1">
                  <c:v>3218927.01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1D-40C9-A37D-A49299B59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พลังงานทดแทน'!$C$4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พลังงานทดแทน'!$C$5:$C$16</c:f>
              <c:numCache>
                <c:formatCode>#,##0.00</c:formatCode>
                <c:ptCount val="12"/>
                <c:pt idx="0">
                  <c:v>9220</c:v>
                </c:pt>
                <c:pt idx="1">
                  <c:v>8760</c:v>
                </c:pt>
                <c:pt idx="2">
                  <c:v>10620</c:v>
                </c:pt>
                <c:pt idx="3">
                  <c:v>10340</c:v>
                </c:pt>
                <c:pt idx="4">
                  <c:v>11280</c:v>
                </c:pt>
                <c:pt idx="5">
                  <c:v>11520</c:v>
                </c:pt>
                <c:pt idx="6">
                  <c:v>15020</c:v>
                </c:pt>
                <c:pt idx="7">
                  <c:v>13680</c:v>
                </c:pt>
                <c:pt idx="8">
                  <c:v>14400</c:v>
                </c:pt>
                <c:pt idx="9">
                  <c:v>14320</c:v>
                </c:pt>
                <c:pt idx="10">
                  <c:v>13640</c:v>
                </c:pt>
                <c:pt idx="11">
                  <c:v>18800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8-4397-A91E-6D0CF1E6D647}"/>
            </c:ext>
          </c:extLst>
        </c:ser>
        <c:ser>
          <c:idx val="1"/>
          <c:order val="1"/>
          <c:tx>
            <c:strRef>
              <c:f>'กราฟ68-69 พลังงานทดแทน'!$D$4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พลังงานทดแทน'!$D$5:$D$16</c:f>
              <c:numCache>
                <c:formatCode>#,##0.00</c:formatCode>
                <c:ptCount val="12"/>
                <c:pt idx="0">
                  <c:v>21680</c:v>
                </c:pt>
                <c:pt idx="1">
                  <c:v>11480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48-4397-A91E-6D0CF1E6D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layout>
        <c:manualLayout>
          <c:xMode val="edge"/>
          <c:yMode val="edge"/>
          <c:x val="0.34419675875926981"/>
          <c:y val="3.01204819277108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พลังงานทดแทน'!$C$30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พลังงานทดแทน'!$C$31:$C$42</c:f>
              <c:numCache>
                <c:formatCode>#,##0.00</c:formatCode>
                <c:ptCount val="12"/>
                <c:pt idx="0">
                  <c:v>40019.97</c:v>
                </c:pt>
                <c:pt idx="1">
                  <c:v>38733.29</c:v>
                </c:pt>
                <c:pt idx="2">
                  <c:v>46870.35</c:v>
                </c:pt>
                <c:pt idx="3">
                  <c:v>46649.1</c:v>
                </c:pt>
                <c:pt idx="4">
                  <c:v>49903.72</c:v>
                </c:pt>
                <c:pt idx="5">
                  <c:v>53192.2</c:v>
                </c:pt>
                <c:pt idx="6">
                  <c:v>73281.789999999994</c:v>
                </c:pt>
                <c:pt idx="7">
                  <c:v>63666.03</c:v>
                </c:pt>
                <c:pt idx="8">
                  <c:v>67664.240000000005</c:v>
                </c:pt>
                <c:pt idx="9">
                  <c:v>63364.12</c:v>
                </c:pt>
                <c:pt idx="10">
                  <c:v>58005.04</c:v>
                </c:pt>
                <c:pt idx="11">
                  <c:v>74465.91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D-4822-B792-C1D3A0214F9F}"/>
            </c:ext>
          </c:extLst>
        </c:ser>
        <c:ser>
          <c:idx val="1"/>
          <c:order val="1"/>
          <c:tx>
            <c:strRef>
              <c:f>'กราฟ68-69 พลังงานทดแทน'!$D$30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พลังงานทดแทน'!$D$31:$D$42</c:f>
              <c:numCache>
                <c:formatCode>#,##0.00</c:formatCode>
                <c:ptCount val="12"/>
                <c:pt idx="0">
                  <c:v>81019.039999999994</c:v>
                </c:pt>
                <c:pt idx="1">
                  <c:v>50232.65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ED-4822-B792-C1D3A021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โครงการแปรรูป'!$C$4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โครงการแปรรูป'!$C$5:$C$16</c:f>
              <c:numCache>
                <c:formatCode>#,##0.00</c:formatCode>
                <c:ptCount val="12"/>
                <c:pt idx="0">
                  <c:v>1675.5</c:v>
                </c:pt>
                <c:pt idx="1">
                  <c:v>2438</c:v>
                </c:pt>
                <c:pt idx="2">
                  <c:v>2387.5</c:v>
                </c:pt>
                <c:pt idx="3">
                  <c:v>1187.51</c:v>
                </c:pt>
                <c:pt idx="4">
                  <c:v>765.5</c:v>
                </c:pt>
                <c:pt idx="5">
                  <c:v>806</c:v>
                </c:pt>
                <c:pt idx="6">
                  <c:v>721</c:v>
                </c:pt>
                <c:pt idx="7">
                  <c:v>850.51</c:v>
                </c:pt>
                <c:pt idx="8">
                  <c:v>975.51</c:v>
                </c:pt>
                <c:pt idx="9">
                  <c:v>1162.5</c:v>
                </c:pt>
                <c:pt idx="10">
                  <c:v>957.5</c:v>
                </c:pt>
                <c:pt idx="11">
                  <c:v>636.99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D-4286-923F-C59AF5C43EBB}"/>
            </c:ext>
          </c:extLst>
        </c:ser>
        <c:ser>
          <c:idx val="1"/>
          <c:order val="1"/>
          <c:tx>
            <c:strRef>
              <c:f>'กราฟ68-69 โครงการแปรรูป'!$D$4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โครงการแปรรูป'!$D$5:$D$16</c:f>
              <c:numCache>
                <c:formatCode>#,##0.00</c:formatCode>
                <c:ptCount val="12"/>
                <c:pt idx="0">
                  <c:v>593.5</c:v>
                </c:pt>
                <c:pt idx="1">
                  <c:v>405.99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5D-4286-923F-C59AF5C43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โครงการแปรรูป'!$C$30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โครงการแปรรูป'!$C$31:$C$42</c:f>
              <c:numCache>
                <c:formatCode>#,##0.00</c:formatCode>
                <c:ptCount val="12"/>
                <c:pt idx="0">
                  <c:v>7999.68</c:v>
                </c:pt>
                <c:pt idx="1">
                  <c:v>11488.19</c:v>
                </c:pt>
                <c:pt idx="2">
                  <c:v>11257.17</c:v>
                </c:pt>
                <c:pt idx="3">
                  <c:v>5767.08</c:v>
                </c:pt>
                <c:pt idx="4">
                  <c:v>3697.1</c:v>
                </c:pt>
                <c:pt idx="5">
                  <c:v>3875.02</c:v>
                </c:pt>
                <c:pt idx="6">
                  <c:v>3501.6</c:v>
                </c:pt>
                <c:pt idx="7">
                  <c:v>4070.57</c:v>
                </c:pt>
                <c:pt idx="8">
                  <c:v>4577.97</c:v>
                </c:pt>
                <c:pt idx="9">
                  <c:v>5391.45</c:v>
                </c:pt>
                <c:pt idx="10">
                  <c:v>4499.6099999999997</c:v>
                </c:pt>
                <c:pt idx="11">
                  <c:v>3105.26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4-450D-948B-FAF5356A0621}"/>
            </c:ext>
          </c:extLst>
        </c:ser>
        <c:ser>
          <c:idx val="1"/>
          <c:order val="1"/>
          <c:tx>
            <c:strRef>
              <c:f>'กราฟ68-69 โครงการแปรรูป'!$D$30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โครงการแปรรูป'!$D$31:$D$42</c:f>
              <c:numCache>
                <c:formatCode>#,##0.00</c:formatCode>
                <c:ptCount val="12"/>
                <c:pt idx="0">
                  <c:v>2877.96</c:v>
                </c:pt>
                <c:pt idx="1">
                  <c:v>2074.25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04-450D-948B-FAF5356A0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th-TH"/>
              <a:t>9801 020025008422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โครงการพัฒนา 907 ไร่'!$C$4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โครงการพัฒนา 907 ไร่'!$C$5:$C$16</c:f>
              <c:numCache>
                <c:formatCode>#,##0.00</c:formatCode>
                <c:ptCount val="12"/>
                <c:pt idx="0">
                  <c:v>28131.279999999999</c:v>
                </c:pt>
                <c:pt idx="1">
                  <c:v>32671.18</c:v>
                </c:pt>
                <c:pt idx="2">
                  <c:v>41678.71</c:v>
                </c:pt>
                <c:pt idx="3">
                  <c:v>39121.120000000003</c:v>
                </c:pt>
                <c:pt idx="4">
                  <c:v>41111.360000000001</c:v>
                </c:pt>
                <c:pt idx="5">
                  <c:v>31015.35</c:v>
                </c:pt>
                <c:pt idx="6">
                  <c:v>27788.48</c:v>
                </c:pt>
                <c:pt idx="7">
                  <c:v>28100.97</c:v>
                </c:pt>
                <c:pt idx="8">
                  <c:v>29992.3</c:v>
                </c:pt>
                <c:pt idx="9">
                  <c:v>33133.07</c:v>
                </c:pt>
                <c:pt idx="10">
                  <c:v>23641.13</c:v>
                </c:pt>
                <c:pt idx="11">
                  <c:v>23030.21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0-4F54-A46B-1987ABDB042E}"/>
            </c:ext>
          </c:extLst>
        </c:ser>
        <c:ser>
          <c:idx val="1"/>
          <c:order val="1"/>
          <c:tx>
            <c:strRef>
              <c:f>'กราฟ68-69 โครงการพัฒนา 907 ไร่'!$D$4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โครงการพัฒนา 907 ไร่'!$D$5:$D$16</c:f>
              <c:numCache>
                <c:formatCode>#,##0.00</c:formatCode>
                <c:ptCount val="12"/>
                <c:pt idx="0">
                  <c:v>22315.4</c:v>
                </c:pt>
                <c:pt idx="1">
                  <c:v>25817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0-4F54-A46B-1987ABDB0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en-US" baseline="0"/>
              <a:t>9801 0200</a:t>
            </a:r>
            <a:r>
              <a:rPr lang="th-TH" baseline="0"/>
              <a:t>25008422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โครงการพัฒนา 907 ไร่'!$C$30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โครงการพัฒนา 907 ไร่'!$C$31:$C$42</c:f>
              <c:numCache>
                <c:formatCode>#,##0.00</c:formatCode>
                <c:ptCount val="12"/>
                <c:pt idx="0">
                  <c:v>123983.37</c:v>
                </c:pt>
                <c:pt idx="1">
                  <c:v>146407.42000000001</c:v>
                </c:pt>
                <c:pt idx="2">
                  <c:v>184611.74</c:v>
                </c:pt>
                <c:pt idx="3">
                  <c:v>174589.24</c:v>
                </c:pt>
                <c:pt idx="4">
                  <c:v>174546.29</c:v>
                </c:pt>
                <c:pt idx="5">
                  <c:v>132324.69</c:v>
                </c:pt>
                <c:pt idx="6">
                  <c:v>115968.72</c:v>
                </c:pt>
                <c:pt idx="7">
                  <c:v>117799.05</c:v>
                </c:pt>
                <c:pt idx="8">
                  <c:v>126048.1</c:v>
                </c:pt>
                <c:pt idx="9">
                  <c:v>138860.88</c:v>
                </c:pt>
                <c:pt idx="10">
                  <c:v>99147.7</c:v>
                </c:pt>
                <c:pt idx="11">
                  <c:v>94057.89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F-4823-B396-0BB955070800}"/>
            </c:ext>
          </c:extLst>
        </c:ser>
        <c:ser>
          <c:idx val="1"/>
          <c:order val="1"/>
          <c:tx>
            <c:strRef>
              <c:f>'กราฟ68-69 โครงการพัฒนา 907 ไร่'!$D$30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โครงการพัฒนา 907 ไร่'!$D$31:$D$42</c:f>
              <c:numCache>
                <c:formatCode>#,##0.00</c:formatCode>
                <c:ptCount val="12"/>
                <c:pt idx="0">
                  <c:v>91458.71</c:v>
                </c:pt>
                <c:pt idx="1">
                  <c:v>108777.58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F-4823-B396-0BB955070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 โครงการพัฒนาบ้านโปง'!$C$3:$C$4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 โครงการพัฒนาบ้านโปง'!$C$5:$C$16</c:f>
              <c:numCache>
                <c:formatCode>#,##0.00</c:formatCode>
                <c:ptCount val="12"/>
                <c:pt idx="0">
                  <c:v>498</c:v>
                </c:pt>
                <c:pt idx="1">
                  <c:v>553</c:v>
                </c:pt>
                <c:pt idx="2">
                  <c:v>606</c:v>
                </c:pt>
                <c:pt idx="3">
                  <c:v>606</c:v>
                </c:pt>
                <c:pt idx="4">
                  <c:v>469</c:v>
                </c:pt>
                <c:pt idx="5">
                  <c:v>499</c:v>
                </c:pt>
                <c:pt idx="6">
                  <c:v>431</c:v>
                </c:pt>
                <c:pt idx="7">
                  <c:v>445</c:v>
                </c:pt>
                <c:pt idx="8">
                  <c:v>448</c:v>
                </c:pt>
                <c:pt idx="9">
                  <c:v>419</c:v>
                </c:pt>
                <c:pt idx="10">
                  <c:v>380</c:v>
                </c:pt>
                <c:pt idx="11">
                  <c:v>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4-420C-BF0C-5B7EF1E751A1}"/>
            </c:ext>
          </c:extLst>
        </c:ser>
        <c:ser>
          <c:idx val="1"/>
          <c:order val="1"/>
          <c:tx>
            <c:strRef>
              <c:f>'กราฟ68-69  โครงการพัฒนาบ้านโปง'!$D$3:$D$4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 โครงการพัฒนาบ้านโปง'!$D$5:$D$16</c:f>
              <c:numCache>
                <c:formatCode>#,##0.00</c:formatCode>
                <c:ptCount val="12"/>
                <c:pt idx="0">
                  <c:v>493</c:v>
                </c:pt>
                <c:pt idx="1">
                  <c:v>422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B4-420C-BF0C-5B7EF1E751A1}"/>
            </c:ext>
          </c:extLst>
        </c:ser>
        <c:ser>
          <c:idx val="2"/>
          <c:order val="2"/>
          <c:tx>
            <c:strRef>
              <c:f>'กราฟ68-69  โครงการพัฒนาบ้านโปง'!$E$3:$E$4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 โครงการพัฒนาบ้านโปง'!$E$5:$E$16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B4-420C-BF0C-5B7EF1E751A1}"/>
            </c:ext>
          </c:extLst>
        </c:ser>
        <c:ser>
          <c:idx val="3"/>
          <c:order val="3"/>
          <c:tx>
            <c:strRef>
              <c:f>'กราฟ68-69  โครงการพัฒนาบ้านโปง'!$F$3:$F$4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 โครงการพัฒนาบ้านโปง'!$F$5:$F$16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B4-420C-BF0C-5B7EF1E75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สำนักฟาร์มมหาวิทยาลัยแม่โจ้ (ฟาร์มบ้านโปง) 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ฟาร์มบ้านโปง'!$C$31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ฟาร์มบ้านโปง'!$C$32:$C$43</c:f>
              <c:numCache>
                <c:formatCode>#,##0.00</c:formatCode>
                <c:ptCount val="12"/>
                <c:pt idx="0">
                  <c:v>126364.63999999998</c:v>
                </c:pt>
                <c:pt idx="1">
                  <c:v>149071.51</c:v>
                </c:pt>
                <c:pt idx="2">
                  <c:v>187546.40999999997</c:v>
                </c:pt>
                <c:pt idx="3">
                  <c:v>177523.90999999997</c:v>
                </c:pt>
                <c:pt idx="4">
                  <c:v>176693.65</c:v>
                </c:pt>
                <c:pt idx="5">
                  <c:v>134620.31</c:v>
                </c:pt>
                <c:pt idx="6">
                  <c:v>117928.26</c:v>
                </c:pt>
                <c:pt idx="7">
                  <c:v>119827.79</c:v>
                </c:pt>
                <c:pt idx="8">
                  <c:v>128072.5</c:v>
                </c:pt>
                <c:pt idx="9">
                  <c:v>140743.19</c:v>
                </c:pt>
                <c:pt idx="10">
                  <c:v>100843.20999999999</c:v>
                </c:pt>
                <c:pt idx="11">
                  <c:v>96038.189999999988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EF-430C-A26D-2046A00D0E3E}"/>
            </c:ext>
          </c:extLst>
        </c:ser>
        <c:ser>
          <c:idx val="1"/>
          <c:order val="1"/>
          <c:tx>
            <c:strRef>
              <c:f>'[8]กราฟ64-65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'[8]กราฟ65-66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'[8]กราฟ64-65 ส่วนกลาง'!$D$31:$D$41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01EF-430C-A26D-2046A00D0E3E}"/>
            </c:ext>
          </c:extLst>
        </c:ser>
        <c:ser>
          <c:idx val="2"/>
          <c:order val="2"/>
          <c:tx>
            <c:strRef>
              <c:f>'กราฟ68-69 ฟาร์มบ้านโปง'!$E$31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ฟาร์มบ้านโปง'!$E$32:$E$43</c:f>
              <c:numCache>
                <c:formatCode>#,##0.00</c:formatCode>
                <c:ptCount val="12"/>
                <c:pt idx="0">
                  <c:v>93671.930000000008</c:v>
                </c:pt>
                <c:pt idx="1">
                  <c:v>110647.5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EF-430C-A26D-2046A00D0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layout>
        <c:manualLayout>
          <c:xMode val="edge"/>
          <c:yMode val="edge"/>
          <c:x val="0.38171130749329124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 โครงการพัฒนาบ้านโปง'!$C$34:$C$35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 โครงการพัฒนาบ้านโปง'!$C$36:$C$47</c:f>
              <c:numCache>
                <c:formatCode>#,##0.00</c:formatCode>
                <c:ptCount val="12"/>
                <c:pt idx="0">
                  <c:v>2345.65</c:v>
                </c:pt>
                <c:pt idx="1">
                  <c:v>2627.47</c:v>
                </c:pt>
                <c:pt idx="2">
                  <c:v>2899.05</c:v>
                </c:pt>
                <c:pt idx="3">
                  <c:v>2899.05</c:v>
                </c:pt>
                <c:pt idx="4">
                  <c:v>2111.7399999999998</c:v>
                </c:pt>
                <c:pt idx="5">
                  <c:v>2260</c:v>
                </c:pt>
                <c:pt idx="6">
                  <c:v>1923.92</c:v>
                </c:pt>
                <c:pt idx="7">
                  <c:v>1993.12</c:v>
                </c:pt>
                <c:pt idx="8">
                  <c:v>1988.78</c:v>
                </c:pt>
                <c:pt idx="9">
                  <c:v>1846.69</c:v>
                </c:pt>
                <c:pt idx="10">
                  <c:v>1659.89</c:v>
                </c:pt>
                <c:pt idx="11">
                  <c:v>1944.68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8-4A6C-AE78-7A59332FBF7F}"/>
            </c:ext>
          </c:extLst>
        </c:ser>
        <c:ser>
          <c:idx val="1"/>
          <c:order val="1"/>
          <c:tx>
            <c:strRef>
              <c:f>'กราฟ68-69  โครงการพัฒนาบ้านโปง'!$D$34:$D$35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 โครงการพัฒนาบ้านโปง'!$D$36:$D$47</c:f>
              <c:numCache>
                <c:formatCode>#,##0.00</c:formatCode>
                <c:ptCount val="12"/>
                <c:pt idx="0">
                  <c:v>2177.6</c:v>
                </c:pt>
                <c:pt idx="1">
                  <c:v>1834.3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8-4A6C-AE78-7A59332FBF7F}"/>
            </c:ext>
          </c:extLst>
        </c:ser>
        <c:ser>
          <c:idx val="2"/>
          <c:order val="2"/>
          <c:tx>
            <c:strRef>
              <c:f>'กราฟ68-69  โครงการพัฒนาบ้านโปง'!$E$34:$E$35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 โครงการพัฒนาบ้านโปง'!$E$36:$E$47</c:f>
              <c:numCache>
                <c:formatCode>#,##0.00</c:formatCode>
                <c:ptCount val="12"/>
                <c:pt idx="0">
                  <c:v>35.619999999999997</c:v>
                </c:pt>
                <c:pt idx="1">
                  <c:v>36.619999999999997</c:v>
                </c:pt>
                <c:pt idx="2">
                  <c:v>35.619999999999997</c:v>
                </c:pt>
                <c:pt idx="3">
                  <c:v>35.619999999999997</c:v>
                </c:pt>
                <c:pt idx="4">
                  <c:v>35.619999999999997</c:v>
                </c:pt>
                <c:pt idx="5">
                  <c:v>35.619999999999997</c:v>
                </c:pt>
                <c:pt idx="6">
                  <c:v>35.619999999999997</c:v>
                </c:pt>
                <c:pt idx="7">
                  <c:v>35.619999999999997</c:v>
                </c:pt>
                <c:pt idx="8">
                  <c:v>35.619999999999997</c:v>
                </c:pt>
                <c:pt idx="9">
                  <c:v>35.619999999999997</c:v>
                </c:pt>
                <c:pt idx="10">
                  <c:v>35.619999999999997</c:v>
                </c:pt>
                <c:pt idx="11">
                  <c:v>35.619999999999997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88-4A6C-AE78-7A59332FBF7F}"/>
            </c:ext>
          </c:extLst>
        </c:ser>
        <c:ser>
          <c:idx val="3"/>
          <c:order val="3"/>
          <c:tx>
            <c:strRef>
              <c:f>'กราฟ68-69  โครงการพัฒนาบ้านโปง'!$F$34:$F$35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 โครงการพัฒนาบ้านโปง'!$F$36:$F$47</c:f>
              <c:numCache>
                <c:formatCode>#,##0.00</c:formatCode>
                <c:ptCount val="12"/>
                <c:pt idx="0">
                  <c:v>35.619999999999997</c:v>
                </c:pt>
                <c:pt idx="1">
                  <c:v>35.619999999999997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88-4A6C-AE78-7A59332FB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โรงเรือนเพาะพันธุ์กัญชา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718974556201041"/>
          <c:y val="0.22165450121654501"/>
          <c:w val="0.85924555863678997"/>
          <c:h val="0.3488661545044095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'กราฟ68-69เรือนเพาะพันธุ์กัญชา'!$C$2:$C$3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'กราฟ68-69เรือนเพาะพันธุ์กัญชา'!$C$4:$C$15</c:f>
              <c:numCache>
                <c:formatCode>#,##0.00</c:formatCode>
                <c:ptCount val="12"/>
                <c:pt idx="0">
                  <c:v>1836</c:v>
                </c:pt>
                <c:pt idx="1">
                  <c:v>2960</c:v>
                </c:pt>
                <c:pt idx="2">
                  <c:v>3952</c:v>
                </c:pt>
                <c:pt idx="3">
                  <c:v>4916</c:v>
                </c:pt>
                <c:pt idx="4">
                  <c:v>6384</c:v>
                </c:pt>
                <c:pt idx="5">
                  <c:v>5144</c:v>
                </c:pt>
                <c:pt idx="6">
                  <c:v>4012</c:v>
                </c:pt>
                <c:pt idx="7">
                  <c:v>2872</c:v>
                </c:pt>
                <c:pt idx="8">
                  <c:v>3892</c:v>
                </c:pt>
                <c:pt idx="9">
                  <c:v>2988</c:v>
                </c:pt>
                <c:pt idx="10">
                  <c:v>1976</c:v>
                </c:pt>
                <c:pt idx="11">
                  <c:v>2608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0D-43A4-95CE-9BE364254993}"/>
            </c:ext>
          </c:extLst>
        </c:ser>
        <c:ser>
          <c:idx val="1"/>
          <c:order val="1"/>
          <c:tx>
            <c:strRef>
              <c:f>'กราฟ68-69เรือนเพาะพันธุ์กัญชา'!$D$2:$D$3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'กราฟ68-69เรือนเพาะพันธุ์กัญชา'!$D$4:$D$15</c:f>
              <c:numCache>
                <c:formatCode>#,##0.00</c:formatCode>
                <c:ptCount val="12"/>
                <c:pt idx="0">
                  <c:v>3276</c:v>
                </c:pt>
                <c:pt idx="1">
                  <c:v>3584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0D-43A4-95CE-9BE364254993}"/>
            </c:ext>
          </c:extLst>
        </c:ser>
        <c:ser>
          <c:idx val="2"/>
          <c:order val="2"/>
          <c:tx>
            <c:strRef>
              <c:f>'กราฟ68-69เรือนเพาะพันธุ์กัญชา'!$E$2:$E$3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'กราฟ68-69เรือนเพาะพันธุ์กัญชา'!$E$4:$E$15</c:f>
              <c:numCache>
                <c:formatCode>#,##0.00</c:formatCode>
                <c:ptCount val="12"/>
                <c:pt idx="0">
                  <c:v>10471</c:v>
                </c:pt>
                <c:pt idx="1">
                  <c:v>9721.82</c:v>
                </c:pt>
                <c:pt idx="2">
                  <c:v>8389.2900000000009</c:v>
                </c:pt>
                <c:pt idx="3">
                  <c:v>4022.88</c:v>
                </c:pt>
                <c:pt idx="4">
                  <c:v>3500.64</c:v>
                </c:pt>
                <c:pt idx="5">
                  <c:v>3154.65</c:v>
                </c:pt>
                <c:pt idx="6">
                  <c:v>2362.31</c:v>
                </c:pt>
                <c:pt idx="7">
                  <c:v>2296.2199999999998</c:v>
                </c:pt>
                <c:pt idx="8">
                  <c:v>2045.71</c:v>
                </c:pt>
                <c:pt idx="9">
                  <c:v>638.92999999999995</c:v>
                </c:pt>
                <c:pt idx="10">
                  <c:v>257.86</c:v>
                </c:pt>
                <c:pt idx="11">
                  <c:v>180.8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7-407C-8998-312BAA2D6CD1}"/>
            </c:ext>
          </c:extLst>
        </c:ser>
        <c:ser>
          <c:idx val="3"/>
          <c:order val="3"/>
          <c:tx>
            <c:strRef>
              <c:f>'กราฟ68-69เรือนเพาะพันธุ์กัญชา'!$F$2:$F$3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'กราฟ68-69เรือนเพาะพันธุ์กัญชา'!$F$4:$F$15</c:f>
              <c:numCache>
                <c:formatCode>#,##0.00</c:formatCode>
                <c:ptCount val="12"/>
                <c:pt idx="0">
                  <c:v>113.6</c:v>
                </c:pt>
                <c:pt idx="1">
                  <c:v>40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57-407C-8998-312BAA2D6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508842243048667"/>
          <c:y val="0.78592667852002374"/>
          <c:w val="0.55680660418733008"/>
          <c:h val="0.17464679818248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โรงเรือนเพาะพันธุ์กัญชา</a:t>
            </a:r>
          </a:p>
        </c:rich>
      </c:tx>
      <c:layout>
        <c:manualLayout>
          <c:xMode val="edge"/>
          <c:yMode val="edge"/>
          <c:x val="0.31803104651444264"/>
          <c:y val="3.3467101483559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091597245996425"/>
          <c:y val="0.22881662149954832"/>
          <c:w val="0.8449294381680551"/>
          <c:h val="0.360570883924062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'กราฟ68-69เรือนเพาะพันธุ์กัญชา'!$C$30:$C$31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'กราฟ68-69เรือนเพาะพันธุ์กัญชา'!$C$32:$C$43</c:f>
              <c:numCache>
                <c:formatCode>#,##0.00</c:formatCode>
                <c:ptCount val="12"/>
                <c:pt idx="0">
                  <c:v>8733.99</c:v>
                </c:pt>
                <c:pt idx="1">
                  <c:v>13876.4</c:v>
                </c:pt>
                <c:pt idx="2">
                  <c:v>18414.91</c:v>
                </c:pt>
                <c:pt idx="3">
                  <c:v>22825.31</c:v>
                </c:pt>
                <c:pt idx="4">
                  <c:v>28380.33</c:v>
                </c:pt>
                <c:pt idx="5">
                  <c:v>22932.75</c:v>
                </c:pt>
                <c:pt idx="6">
                  <c:v>17959.64</c:v>
                </c:pt>
                <c:pt idx="7">
                  <c:v>12951.38</c:v>
                </c:pt>
                <c:pt idx="8">
                  <c:v>17265.87</c:v>
                </c:pt>
                <c:pt idx="9">
                  <c:v>13333.11</c:v>
                </c:pt>
                <c:pt idx="10">
                  <c:v>8930.51</c:v>
                </c:pt>
                <c:pt idx="11">
                  <c:v>11679.96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1-40E6-8D09-67FE43FE70A8}"/>
            </c:ext>
          </c:extLst>
        </c:ser>
        <c:ser>
          <c:idx val="1"/>
          <c:order val="1"/>
          <c:tx>
            <c:strRef>
              <c:f>'กราฟ68-69เรือนเพาะพันธุ์กัญชา'!$D$30:$D$31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'กราฟ68-69เรือนเพาะพันธุ์กัญชา'!$D$32:$D$43</c:f>
              <c:numCache>
                <c:formatCode>#,##0.00</c:formatCode>
                <c:ptCount val="12"/>
                <c:pt idx="0">
                  <c:v>14375.72</c:v>
                </c:pt>
                <c:pt idx="1">
                  <c:v>15695.86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41-40E6-8D09-67FE43FE70A8}"/>
            </c:ext>
          </c:extLst>
        </c:ser>
        <c:ser>
          <c:idx val="2"/>
          <c:order val="2"/>
          <c:tx>
            <c:strRef>
              <c:f>'กราฟ68-69เรือนเพาะพันธุ์กัญชา'!$E$30:$E$31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'กราฟ68-69เรือนเพาะพันธุ์กัญชา'!$E$32:$E$43</c:f>
              <c:numCache>
                <c:formatCode>#,##0.00</c:formatCode>
                <c:ptCount val="12"/>
                <c:pt idx="0">
                  <c:v>49133.75</c:v>
                </c:pt>
                <c:pt idx="1">
                  <c:v>47830.64</c:v>
                </c:pt>
                <c:pt idx="2">
                  <c:v>41274.51</c:v>
                </c:pt>
                <c:pt idx="3">
                  <c:v>20419.66</c:v>
                </c:pt>
                <c:pt idx="4">
                  <c:v>15592.7</c:v>
                </c:pt>
                <c:pt idx="5">
                  <c:v>14423.76</c:v>
                </c:pt>
                <c:pt idx="6">
                  <c:v>10875.73</c:v>
                </c:pt>
                <c:pt idx="7">
                  <c:v>10658.84</c:v>
                </c:pt>
                <c:pt idx="8">
                  <c:v>9823.64</c:v>
                </c:pt>
                <c:pt idx="9">
                  <c:v>7051.36</c:v>
                </c:pt>
                <c:pt idx="10">
                  <c:v>5288.26</c:v>
                </c:pt>
                <c:pt idx="11">
                  <c:v>1120.6400000000001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6-4702-96B9-572D4C154F5E}"/>
            </c:ext>
          </c:extLst>
        </c:ser>
        <c:ser>
          <c:idx val="3"/>
          <c:order val="3"/>
          <c:tx>
            <c:strRef>
              <c:f>'กราฟ68-69เรือนเพาะพันธุ์กัญชา'!$F$30:$F$31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'กราฟ68-69เรือนเพาะพันธุ์กัญชา'!$F$32:$F$43</c:f>
              <c:numCache>
                <c:formatCode>#,##0.00</c:formatCode>
                <c:ptCount val="12"/>
                <c:pt idx="0">
                  <c:v>821</c:v>
                </c:pt>
                <c:pt idx="1">
                  <c:v>505.55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6-4702-96B9-572D4C154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055979168611838E-2"/>
          <c:y val="0.74517082896826736"/>
          <c:w val="0.96426555870239539"/>
          <c:h val="0.23605319184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(โรงสูบน้ำศรีบุญเรือน)</a:t>
            </a:r>
          </a:p>
          <a:p>
            <a:pPr>
              <a:defRPr/>
            </a:pPr>
            <a:r>
              <a:rPr lang="th-TH"/>
              <a:t>9807 020005984751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โรงสูบน้ำศรีบุญเรือน'!$C$4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โรงสูบน้ำศรีบุญเรือน'!$B$5:$B$16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โรงสูบน้ำศรีบุญเรือน'!$C$5:$C$16</c:f>
              <c:numCache>
                <c:formatCode>#,##0.00</c:formatCode>
                <c:ptCount val="12"/>
                <c:pt idx="0">
                  <c:v>8154.29</c:v>
                </c:pt>
                <c:pt idx="1">
                  <c:v>8962.39</c:v>
                </c:pt>
                <c:pt idx="2">
                  <c:v>18128</c:v>
                </c:pt>
                <c:pt idx="3">
                  <c:v>15262.46</c:v>
                </c:pt>
                <c:pt idx="4">
                  <c:v>4111.01</c:v>
                </c:pt>
                <c:pt idx="5">
                  <c:v>2062.85</c:v>
                </c:pt>
                <c:pt idx="6">
                  <c:v>1682.59</c:v>
                </c:pt>
                <c:pt idx="7">
                  <c:v>1774.81</c:v>
                </c:pt>
                <c:pt idx="8">
                  <c:v>1551.22</c:v>
                </c:pt>
                <c:pt idx="9">
                  <c:v>1246.8499999999999</c:v>
                </c:pt>
                <c:pt idx="10">
                  <c:v>1529.18</c:v>
                </c:pt>
                <c:pt idx="11">
                  <c:v>4097.1400000000003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C-42CF-9134-2765546F3843}"/>
            </c:ext>
          </c:extLst>
        </c:ser>
        <c:ser>
          <c:idx val="1"/>
          <c:order val="1"/>
          <c:tx>
            <c:strRef>
              <c:f>'กราฟ68-69 โรงสูบน้ำศรีบุญเรือน'!$D$4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โรงสูบน้ำศรีบุญเรือน'!$B$5:$B$16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โรงสูบน้ำศรีบุญเรือน'!$D$5:$D$16</c:f>
              <c:numCache>
                <c:formatCode>#,##0.00</c:formatCode>
                <c:ptCount val="12"/>
                <c:pt idx="0">
                  <c:v>12612.1</c:v>
                </c:pt>
                <c:pt idx="1">
                  <c:v>13455.83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1C-42CF-9134-2765546F3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(โรงสูบน้ำศรีบุญเรือน)</a:t>
            </a:r>
          </a:p>
          <a:p>
            <a:pPr>
              <a:defRPr/>
            </a:pPr>
            <a:r>
              <a:rPr lang="en-US" baseline="0"/>
              <a:t>9807 020005984751</a:t>
            </a:r>
            <a:endParaRPr lang="th-TH"/>
          </a:p>
        </c:rich>
      </c:tx>
      <c:layout>
        <c:manualLayout>
          <c:xMode val="edge"/>
          <c:yMode val="edge"/>
          <c:x val="0.23197730738769873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โรงสูบน้ำศรีบุญเรือน'!$C$30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โรงสูบน้ำศรีบุญเรือน'!$B$31:$B$42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โรงสูบน้ำศรีบุญเรือน'!$C$31:$C$42</c:f>
              <c:numCache>
                <c:formatCode>#,##0.00</c:formatCode>
                <c:ptCount val="12"/>
                <c:pt idx="0">
                  <c:v>49461.17</c:v>
                </c:pt>
                <c:pt idx="1">
                  <c:v>51869.62</c:v>
                </c:pt>
                <c:pt idx="2">
                  <c:v>91946.63</c:v>
                </c:pt>
                <c:pt idx="3">
                  <c:v>75426.95</c:v>
                </c:pt>
                <c:pt idx="4">
                  <c:v>27372.92</c:v>
                </c:pt>
                <c:pt idx="5">
                  <c:v>19760.03</c:v>
                </c:pt>
                <c:pt idx="6">
                  <c:v>17984.41</c:v>
                </c:pt>
                <c:pt idx="7">
                  <c:v>18791.650000000001</c:v>
                </c:pt>
                <c:pt idx="8">
                  <c:v>16994.64</c:v>
                </c:pt>
                <c:pt idx="9">
                  <c:v>17478.240000000002</c:v>
                </c:pt>
                <c:pt idx="10">
                  <c:v>18648.47</c:v>
                </c:pt>
                <c:pt idx="11">
                  <c:v>27766.55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0-4B3B-BD3D-160EFFF75C08}"/>
            </c:ext>
          </c:extLst>
        </c:ser>
        <c:ser>
          <c:idx val="1"/>
          <c:order val="1"/>
          <c:tx>
            <c:strRef>
              <c:f>'กราฟ68-69 โรงสูบน้ำศรีบุญเรือน'!$D$30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โรงสูบน้ำศรีบุญเรือน'!$B$31:$B$42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โรงสูบน้ำศรีบุญเรือน'!$D$31:$D$42</c:f>
              <c:numCache>
                <c:formatCode>#,##0.00</c:formatCode>
                <c:ptCount val="12"/>
                <c:pt idx="0">
                  <c:v>62104.42</c:v>
                </c:pt>
                <c:pt idx="1">
                  <c:v>65986.070000000007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20-4B3B-BD3D-160EFFF75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th-TH"/>
              <a:t>0633 020005539809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หมู่ 6 ตำบลป่าไผ่'!$C$4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หมู่ 6 ตำบลป่าไผ่'!$C$5:$C$16</c:f>
              <c:numCache>
                <c:formatCode>#,##0.00</c:formatCode>
                <c:ptCount val="12"/>
                <c:pt idx="0">
                  <c:v>1117</c:v>
                </c:pt>
                <c:pt idx="1">
                  <c:v>1090</c:v>
                </c:pt>
                <c:pt idx="2">
                  <c:v>474</c:v>
                </c:pt>
                <c:pt idx="3">
                  <c:v>235</c:v>
                </c:pt>
                <c:pt idx="4">
                  <c:v>173</c:v>
                </c:pt>
                <c:pt idx="5">
                  <c:v>121</c:v>
                </c:pt>
                <c:pt idx="6">
                  <c:v>113</c:v>
                </c:pt>
                <c:pt idx="7">
                  <c:v>219</c:v>
                </c:pt>
                <c:pt idx="8">
                  <c:v>136</c:v>
                </c:pt>
                <c:pt idx="9">
                  <c:v>197</c:v>
                </c:pt>
                <c:pt idx="10">
                  <c:v>247</c:v>
                </c:pt>
                <c:pt idx="11">
                  <c:v>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9-46B5-8946-BB20DA94F690}"/>
            </c:ext>
          </c:extLst>
        </c:ser>
        <c:ser>
          <c:idx val="1"/>
          <c:order val="1"/>
          <c:tx>
            <c:strRef>
              <c:f>'กราฟ68-69 หมู่ 6 ตำบลป่าไผ่'!$D$4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หมู่ 6 ตำบลป่าไผ่'!$D$5:$D$16</c:f>
              <c:numCache>
                <c:formatCode>#,##0.00</c:formatCode>
                <c:ptCount val="12"/>
                <c:pt idx="0">
                  <c:v>580</c:v>
                </c:pt>
                <c:pt idx="1">
                  <c:v>518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E9-46B5-8946-BB20DA94F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en-US" baseline="0"/>
              <a:t>0633 020005539809</a:t>
            </a:r>
            <a:endParaRPr lang="th-TH"/>
          </a:p>
        </c:rich>
      </c:tx>
      <c:layout>
        <c:manualLayout>
          <c:xMode val="edge"/>
          <c:yMode val="edge"/>
          <c:x val="0.26938379117822242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หมู่ 6 ตำบลป่าไผ่'!$C$30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หมู่ 6 ตำบลป่าไผ่'!$C$31:$C$42</c:f>
              <c:numCache>
                <c:formatCode>#,##0.00</c:formatCode>
                <c:ptCount val="12"/>
                <c:pt idx="0">
                  <c:v>5517.48</c:v>
                </c:pt>
                <c:pt idx="1">
                  <c:v>5379.13</c:v>
                </c:pt>
                <c:pt idx="2">
                  <c:v>2222.67</c:v>
                </c:pt>
                <c:pt idx="3">
                  <c:v>1033.29</c:v>
                </c:pt>
                <c:pt idx="4">
                  <c:v>697.39</c:v>
                </c:pt>
                <c:pt idx="5">
                  <c:v>481.72</c:v>
                </c:pt>
                <c:pt idx="6">
                  <c:v>452.22</c:v>
                </c:pt>
                <c:pt idx="7">
                  <c:v>914.89</c:v>
                </c:pt>
                <c:pt idx="8">
                  <c:v>531.20000000000005</c:v>
                </c:pt>
                <c:pt idx="9">
                  <c:v>802.44</c:v>
                </c:pt>
                <c:pt idx="10">
                  <c:v>1036.71</c:v>
                </c:pt>
                <c:pt idx="11">
                  <c:v>1706.75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7-4297-B27E-378E47883151}"/>
            </c:ext>
          </c:extLst>
        </c:ser>
        <c:ser>
          <c:idx val="1"/>
          <c:order val="1"/>
          <c:tx>
            <c:strRef>
              <c:f>'กราฟ68-69 หมู่ 6 ตำบลป่าไผ่'!$D$30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หมู่ 6 ตำบลป่าไผ่'!$D$31:$D$42</c:f>
              <c:numCache>
                <c:formatCode>#,##0.00</c:formatCode>
                <c:ptCount val="12"/>
                <c:pt idx="0">
                  <c:v>2598.27</c:v>
                </c:pt>
                <c:pt idx="1">
                  <c:v>2298.48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27-4297-B27E-378E47883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(ฟาร์มพร้าว)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ฟาร์มพร้าว'!$C$3:$C$4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ฟาร์มพร้าว'!$C$5:$C$16</c:f>
              <c:numCache>
                <c:formatCode>#,##0.00</c:formatCode>
                <c:ptCount val="12"/>
                <c:pt idx="0">
                  <c:v>6760</c:v>
                </c:pt>
                <c:pt idx="1">
                  <c:v>6892</c:v>
                </c:pt>
                <c:pt idx="2">
                  <c:v>6768</c:v>
                </c:pt>
                <c:pt idx="3">
                  <c:v>11000</c:v>
                </c:pt>
                <c:pt idx="4">
                  <c:v>3592</c:v>
                </c:pt>
                <c:pt idx="5">
                  <c:v>3432</c:v>
                </c:pt>
                <c:pt idx="6">
                  <c:v>1788</c:v>
                </c:pt>
                <c:pt idx="7">
                  <c:v>1336</c:v>
                </c:pt>
                <c:pt idx="8">
                  <c:v>2180</c:v>
                </c:pt>
                <c:pt idx="9">
                  <c:v>2908</c:v>
                </c:pt>
                <c:pt idx="10">
                  <c:v>3420</c:v>
                </c:pt>
                <c:pt idx="11">
                  <c:v>3964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8-4014-A59F-6BDBB61BDC35}"/>
            </c:ext>
          </c:extLst>
        </c:ser>
        <c:ser>
          <c:idx val="1"/>
          <c:order val="1"/>
          <c:tx>
            <c:strRef>
              <c:f>'กราฟ68-69 ฟาร์มพร้าว'!$D$3:$D$4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ฟาร์มพร้าว'!$D$5:$D$16</c:f>
              <c:numCache>
                <c:formatCode>#,##0.00</c:formatCode>
                <c:ptCount val="12"/>
                <c:pt idx="0">
                  <c:v>4072</c:v>
                </c:pt>
                <c:pt idx="1">
                  <c:v>4496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18-4014-A59F-6BDBB61BDC35}"/>
            </c:ext>
          </c:extLst>
        </c:ser>
        <c:ser>
          <c:idx val="2"/>
          <c:order val="2"/>
          <c:tx>
            <c:strRef>
              <c:f>'กราฟ68-69 ฟาร์มพร้าว'!$E$3:$E$4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ฟาร์มพร้าว'!$E$5:$E$16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18-4014-A59F-6BDBB61BDC35}"/>
            </c:ext>
          </c:extLst>
        </c:ser>
        <c:ser>
          <c:idx val="3"/>
          <c:order val="3"/>
          <c:tx>
            <c:strRef>
              <c:f>'กราฟ68-69 ฟาร์มพร้าว'!$F$3:$F$4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ฟาร์มพร้าว'!$F$5:$F$16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18-4014-A59F-6BDBB61BD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 ) </a:t>
            </a:r>
          </a:p>
        </c:rich>
      </c:tx>
      <c:layout>
        <c:manualLayout>
          <c:xMode val="edge"/>
          <c:yMode val="edge"/>
          <c:x val="0.28826924157416101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ฟาร์มพร้าว'!$C$34:$C$35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ฟาร์มพร้าว'!$C$36:$C$47</c:f>
              <c:numCache>
                <c:formatCode>#,##0.00</c:formatCode>
                <c:ptCount val="12"/>
                <c:pt idx="0">
                  <c:v>29188.97</c:v>
                </c:pt>
                <c:pt idx="1">
                  <c:v>29640.02</c:v>
                </c:pt>
                <c:pt idx="2">
                  <c:v>28975.32</c:v>
                </c:pt>
                <c:pt idx="3">
                  <c:v>46064.53</c:v>
                </c:pt>
                <c:pt idx="4">
                  <c:v>14991.73</c:v>
                </c:pt>
                <c:pt idx="5">
                  <c:v>14316.09</c:v>
                </c:pt>
                <c:pt idx="6">
                  <c:v>7597.16</c:v>
                </c:pt>
                <c:pt idx="7">
                  <c:v>6203.42</c:v>
                </c:pt>
                <c:pt idx="8">
                  <c:v>9817.99</c:v>
                </c:pt>
                <c:pt idx="9">
                  <c:v>12985.08</c:v>
                </c:pt>
                <c:pt idx="10">
                  <c:v>15212.48</c:v>
                </c:pt>
                <c:pt idx="11">
                  <c:v>17579.099999999999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8-4654-95BB-BC4ED3D46C57}"/>
            </c:ext>
          </c:extLst>
        </c:ser>
        <c:ser>
          <c:idx val="1"/>
          <c:order val="1"/>
          <c:tx>
            <c:strRef>
              <c:f>'กราฟ68-69 ฟาร์มพร้าว'!$D$34:$D$35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ฟาร์มพร้าว'!$D$36:$D$47</c:f>
              <c:numCache>
                <c:formatCode>#,##0.00</c:formatCode>
                <c:ptCount val="12"/>
                <c:pt idx="0">
                  <c:v>17787.52</c:v>
                </c:pt>
                <c:pt idx="1">
                  <c:v>19604.88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8-4654-95BB-BC4ED3D46C57}"/>
            </c:ext>
          </c:extLst>
        </c:ser>
        <c:ser>
          <c:idx val="2"/>
          <c:order val="2"/>
          <c:tx>
            <c:strRef>
              <c:f>'กราฟ68-69 ฟาร์มพร้าว'!$E$34:$E$35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ฟาร์มพร้าว'!$E$36:$E$47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334.1</c:v>
                </c:pt>
                <c:pt idx="3">
                  <c:v>334.1</c:v>
                </c:pt>
                <c:pt idx="4">
                  <c:v>334.1</c:v>
                </c:pt>
                <c:pt idx="5">
                  <c:v>334.1</c:v>
                </c:pt>
                <c:pt idx="6">
                  <c:v>334.1</c:v>
                </c:pt>
                <c:pt idx="7">
                  <c:v>334.1</c:v>
                </c:pt>
                <c:pt idx="8">
                  <c:v>334.1</c:v>
                </c:pt>
                <c:pt idx="9">
                  <c:v>334.1</c:v>
                </c:pt>
                <c:pt idx="10">
                  <c:v>334.1</c:v>
                </c:pt>
                <c:pt idx="11">
                  <c:v>334.1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D8-4654-95BB-BC4ED3D46C57}"/>
            </c:ext>
          </c:extLst>
        </c:ser>
        <c:ser>
          <c:idx val="3"/>
          <c:order val="3"/>
          <c:tx>
            <c:strRef>
              <c:f>'กราฟ68-69 ฟาร์มพร้าว'!$F$34:$F$35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ฟาร์มพร้าว'!$F$36:$F$47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D8-4654-95BB-BC4ED3D4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มหาวิทยาลัยแม่โจ้-แพร่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แม่โจ้-แพร่'!$C$3:$C$4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แม่โจ้-แพร่'!$C$5:$C$16</c:f>
              <c:numCache>
                <c:formatCode>#,##0.00</c:formatCode>
                <c:ptCount val="12"/>
                <c:pt idx="0">
                  <c:v>62880</c:v>
                </c:pt>
                <c:pt idx="1">
                  <c:v>66720</c:v>
                </c:pt>
                <c:pt idx="2">
                  <c:v>91440</c:v>
                </c:pt>
                <c:pt idx="3">
                  <c:v>66600</c:v>
                </c:pt>
                <c:pt idx="4">
                  <c:v>66840</c:v>
                </c:pt>
                <c:pt idx="5">
                  <c:v>78720</c:v>
                </c:pt>
                <c:pt idx="6">
                  <c:v>99480</c:v>
                </c:pt>
                <c:pt idx="7">
                  <c:v>106560</c:v>
                </c:pt>
                <c:pt idx="8">
                  <c:v>111360</c:v>
                </c:pt>
                <c:pt idx="9">
                  <c:v>100440</c:v>
                </c:pt>
                <c:pt idx="10">
                  <c:v>68640</c:v>
                </c:pt>
                <c:pt idx="11">
                  <c:v>74520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5-4FDD-89E1-63D6601AA7CA}"/>
            </c:ext>
          </c:extLst>
        </c:ser>
        <c:ser>
          <c:idx val="1"/>
          <c:order val="1"/>
          <c:tx>
            <c:strRef>
              <c:f>'กราฟ68-69 แม่โจ้-แพร่'!$D$3:$D$4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แม่โจ้-แพร่'!$D$5:$D$16</c:f>
              <c:numCache>
                <c:formatCode>#,##0.00</c:formatCode>
                <c:ptCount val="12"/>
                <c:pt idx="0">
                  <c:v>69120</c:v>
                </c:pt>
                <c:pt idx="1">
                  <c:v>80880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75-4FDD-89E1-63D6601AA7CA}"/>
            </c:ext>
          </c:extLst>
        </c:ser>
        <c:ser>
          <c:idx val="2"/>
          <c:order val="2"/>
          <c:tx>
            <c:strRef>
              <c:f>'กราฟ68-69 แม่โจ้-แพร่'!$E$3:$E$4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แม่โจ้-แพร่'!$E$5:$E$16</c:f>
              <c:numCache>
                <c:formatCode>#,##0.00</c:formatCode>
                <c:ptCount val="12"/>
                <c:pt idx="0">
                  <c:v>6953.34</c:v>
                </c:pt>
                <c:pt idx="1">
                  <c:v>7347.57</c:v>
                </c:pt>
                <c:pt idx="2">
                  <c:v>8967.33</c:v>
                </c:pt>
                <c:pt idx="3">
                  <c:v>6492.3</c:v>
                </c:pt>
                <c:pt idx="4">
                  <c:v>7046.67</c:v>
                </c:pt>
                <c:pt idx="5">
                  <c:v>11688.18</c:v>
                </c:pt>
                <c:pt idx="6">
                  <c:v>9504.36</c:v>
                </c:pt>
                <c:pt idx="7">
                  <c:v>7890.72</c:v>
                </c:pt>
                <c:pt idx="8">
                  <c:v>11180.22</c:v>
                </c:pt>
                <c:pt idx="9">
                  <c:v>12348.63</c:v>
                </c:pt>
                <c:pt idx="10">
                  <c:v>6884.49</c:v>
                </c:pt>
                <c:pt idx="11">
                  <c:v>10224.99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75-4FDD-89E1-63D6601AA7CA}"/>
            </c:ext>
          </c:extLst>
        </c:ser>
        <c:ser>
          <c:idx val="3"/>
          <c:order val="3"/>
          <c:tx>
            <c:strRef>
              <c:f>'กราฟ68-69 แม่โจ้-แพร่'!$F$3:$F$4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แม่โจ้-แพร่'!$F$5:$F$16</c:f>
              <c:numCache>
                <c:formatCode>#,##0.00</c:formatCode>
                <c:ptCount val="12"/>
                <c:pt idx="0">
                  <c:v>11988.57</c:v>
                </c:pt>
                <c:pt idx="1">
                  <c:v>9853.2000000000007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75-4FDD-89E1-63D6601AA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โครงการแปรรูปผลิตผลทางการเกษตร</a:t>
            </a:r>
            <a:endParaRPr lang="en-US" sz="1400"/>
          </a:p>
        </c:rich>
      </c:tx>
      <c:layout>
        <c:manualLayout>
          <c:xMode val="edge"/>
          <c:yMode val="edge"/>
          <c:x val="0.28367614428495691"/>
          <c:y val="3.2327586206896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'กราฟ68-69โครงการแปรรูปผลิต'!$C$3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'กราฟ68-69โครงการแปรรูปผลิต'!$B$4:$B$15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'กราฟ68-69โครงการแปรรูปผลิต'!$C$4:$C$15</c:f>
              <c:numCache>
                <c:formatCode>#,##0.00</c:formatCode>
                <c:ptCount val="12"/>
                <c:pt idx="0">
                  <c:v>1675.5</c:v>
                </c:pt>
                <c:pt idx="1">
                  <c:v>2438</c:v>
                </c:pt>
                <c:pt idx="2">
                  <c:v>2387.5</c:v>
                </c:pt>
                <c:pt idx="3">
                  <c:v>1187.51</c:v>
                </c:pt>
                <c:pt idx="4">
                  <c:v>765.5</c:v>
                </c:pt>
                <c:pt idx="5">
                  <c:v>806</c:v>
                </c:pt>
                <c:pt idx="6">
                  <c:v>721</c:v>
                </c:pt>
                <c:pt idx="7">
                  <c:v>850.51</c:v>
                </c:pt>
                <c:pt idx="8">
                  <c:v>975.51</c:v>
                </c:pt>
                <c:pt idx="9">
                  <c:v>1162.5</c:v>
                </c:pt>
                <c:pt idx="10">
                  <c:v>957.5</c:v>
                </c:pt>
                <c:pt idx="11">
                  <c:v>636.99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7-4978-BCA9-FA61F112A8FB}"/>
            </c:ext>
          </c:extLst>
        </c:ser>
        <c:ser>
          <c:idx val="1"/>
          <c:order val="1"/>
          <c:tx>
            <c:strRef>
              <c:f>'กราฟ68-69โครงการแปรรูปผลิต'!$E$3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'กราฟ68-69โครงการแปรรูปผลิต'!$B$4:$B$15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'กราฟ68-69โครงการแปรรูปผลิต'!$E$4:$E$15</c:f>
              <c:numCache>
                <c:formatCode>#,##0.00</c:formatCode>
                <c:ptCount val="12"/>
                <c:pt idx="0">
                  <c:v>593.5</c:v>
                </c:pt>
                <c:pt idx="1">
                  <c:v>405.99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D7-4978-BCA9-FA61F112A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มหาวิทยาลัยแม่โจ้-แพร่ </a:t>
            </a:r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แม่โจ้-แพร่'!$C$34:$C$35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แม่โจ้-แพร่'!$C$36:$C$47</c:f>
              <c:numCache>
                <c:formatCode>#,##0.00</c:formatCode>
                <c:ptCount val="12"/>
                <c:pt idx="0">
                  <c:v>273707.18</c:v>
                </c:pt>
                <c:pt idx="1">
                  <c:v>296918.49</c:v>
                </c:pt>
                <c:pt idx="2">
                  <c:v>427956.04</c:v>
                </c:pt>
                <c:pt idx="3">
                  <c:v>301741.14</c:v>
                </c:pt>
                <c:pt idx="4">
                  <c:v>297447.3</c:v>
                </c:pt>
                <c:pt idx="5">
                  <c:v>363307.78</c:v>
                </c:pt>
                <c:pt idx="6">
                  <c:v>426658.48</c:v>
                </c:pt>
                <c:pt idx="7">
                  <c:v>463822.24</c:v>
                </c:pt>
                <c:pt idx="8">
                  <c:v>476401.29</c:v>
                </c:pt>
                <c:pt idx="9">
                  <c:v>425188.7</c:v>
                </c:pt>
                <c:pt idx="10">
                  <c:v>290641.98</c:v>
                </c:pt>
                <c:pt idx="11">
                  <c:v>305171.89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8-4D43-B538-BEB4B1592A92}"/>
            </c:ext>
          </c:extLst>
        </c:ser>
        <c:ser>
          <c:idx val="1"/>
          <c:order val="1"/>
          <c:tx>
            <c:strRef>
              <c:f>'กราฟ68-69 แม่โจ้-แพร่'!$D$34:$D$35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แม่โจ้-แพร่'!$D$36:$D$47</c:f>
              <c:numCache>
                <c:formatCode>#,##0.00</c:formatCode>
                <c:ptCount val="12"/>
                <c:pt idx="0">
                  <c:v>283721.49</c:v>
                </c:pt>
                <c:pt idx="1">
                  <c:v>346828.18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08-4D43-B538-BEB4B1592A92}"/>
            </c:ext>
          </c:extLst>
        </c:ser>
        <c:ser>
          <c:idx val="2"/>
          <c:order val="2"/>
          <c:tx>
            <c:strRef>
              <c:f>'กราฟ68-69 แม่โจ้-แพร่'!$E$34:$E$35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แม่โจ้-แพร่'!$E$36:$E$47</c:f>
              <c:numCache>
                <c:formatCode>#,##0.00</c:formatCode>
                <c:ptCount val="12"/>
                <c:pt idx="0">
                  <c:v>32223.11</c:v>
                </c:pt>
                <c:pt idx="1">
                  <c:v>34662.46</c:v>
                </c:pt>
                <c:pt idx="2">
                  <c:v>43106.31</c:v>
                </c:pt>
                <c:pt idx="3">
                  <c:v>31125.3</c:v>
                </c:pt>
                <c:pt idx="4">
                  <c:v>32269.34</c:v>
                </c:pt>
                <c:pt idx="5">
                  <c:v>50406.35</c:v>
                </c:pt>
                <c:pt idx="6">
                  <c:v>41146.839999999997</c:v>
                </c:pt>
                <c:pt idx="7">
                  <c:v>37037.199999999997</c:v>
                </c:pt>
                <c:pt idx="8">
                  <c:v>48632.39</c:v>
                </c:pt>
                <c:pt idx="9">
                  <c:v>53406.48</c:v>
                </c:pt>
                <c:pt idx="10">
                  <c:v>31075.25</c:v>
                </c:pt>
                <c:pt idx="11">
                  <c:v>42723.39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08-4D43-B538-BEB4B1592A92}"/>
            </c:ext>
          </c:extLst>
        </c:ser>
        <c:ser>
          <c:idx val="3"/>
          <c:order val="3"/>
          <c:tx>
            <c:strRef>
              <c:f>'กราฟ68-69 แม่โจ้-แพร่'!$F$34:$F$35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แม่โจ้-แพร่'!$F$36:$F$47</c:f>
              <c:numCache>
                <c:formatCode>#,##0.00</c:formatCode>
                <c:ptCount val="12"/>
                <c:pt idx="0">
                  <c:v>52949.87</c:v>
                </c:pt>
                <c:pt idx="1">
                  <c:v>43569.38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08-4D43-B538-BEB4B1592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th-TH"/>
              <a:t>0025 020023324092</a:t>
            </a:r>
          </a:p>
        </c:rich>
      </c:tx>
      <c:layout>
        <c:manualLayout>
          <c:xMode val="edge"/>
          <c:yMode val="edge"/>
          <c:x val="0.29835303473599462"/>
          <c:y val="2.0080321285140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ศูนย์ประสานงาน แพร่'!$C$4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ศูนย์ประสานงาน แพร่'!$C$5:$C$16</c:f>
              <c:numCache>
                <c:formatCode>#,##0.00</c:formatCode>
                <c:ptCount val="12"/>
                <c:pt idx="0">
                  <c:v>755</c:v>
                </c:pt>
                <c:pt idx="1">
                  <c:v>833</c:v>
                </c:pt>
                <c:pt idx="2">
                  <c:v>1290</c:v>
                </c:pt>
                <c:pt idx="3">
                  <c:v>1278</c:v>
                </c:pt>
                <c:pt idx="4">
                  <c:v>1215</c:v>
                </c:pt>
                <c:pt idx="5">
                  <c:v>1143</c:v>
                </c:pt>
                <c:pt idx="6">
                  <c:v>1199</c:v>
                </c:pt>
                <c:pt idx="7">
                  <c:v>1040</c:v>
                </c:pt>
                <c:pt idx="8">
                  <c:v>1027</c:v>
                </c:pt>
                <c:pt idx="9">
                  <c:v>1087</c:v>
                </c:pt>
                <c:pt idx="10">
                  <c:v>901</c:v>
                </c:pt>
                <c:pt idx="11">
                  <c:v>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A-4217-A79F-C87F02652151}"/>
            </c:ext>
          </c:extLst>
        </c:ser>
        <c:ser>
          <c:idx val="1"/>
          <c:order val="1"/>
          <c:tx>
            <c:strRef>
              <c:f>'กราฟ68-69 ศูนย์ประสานงาน แพร่'!$D$4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ศูนย์ประสานงาน แพร่'!$D$5:$D$16</c:f>
              <c:numCache>
                <c:formatCode>#,##0.00</c:formatCode>
                <c:ptCount val="12"/>
                <c:pt idx="0">
                  <c:v>723</c:v>
                </c:pt>
                <c:pt idx="1">
                  <c:v>820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FA-4217-A79F-C87F02652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en-US" baseline="0"/>
              <a:t>0025 020023324092</a:t>
            </a:r>
            <a:endParaRPr lang="th-TH"/>
          </a:p>
        </c:rich>
      </c:tx>
      <c:layout>
        <c:manualLayout>
          <c:xMode val="edge"/>
          <c:yMode val="edge"/>
          <c:x val="0.31510282692219577"/>
          <c:y val="3.6813922356091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ศูนย์ประสานงาน แพร่'!$C$30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ศูนย์ประสานงาน แพร่'!$C$31:$C$42</c:f>
              <c:numCache>
                <c:formatCode>#,##0.00</c:formatCode>
                <c:ptCount val="12"/>
                <c:pt idx="0">
                  <c:v>3662.55</c:v>
                </c:pt>
                <c:pt idx="1">
                  <c:v>4062.23</c:v>
                </c:pt>
                <c:pt idx="2">
                  <c:v>6403.95</c:v>
                </c:pt>
                <c:pt idx="3">
                  <c:v>6342.46</c:v>
                </c:pt>
                <c:pt idx="4">
                  <c:v>5798.64</c:v>
                </c:pt>
                <c:pt idx="5">
                  <c:v>5442.79</c:v>
                </c:pt>
                <c:pt idx="6">
                  <c:v>5719.56</c:v>
                </c:pt>
                <c:pt idx="7">
                  <c:v>4933.75</c:v>
                </c:pt>
                <c:pt idx="8">
                  <c:v>4825.54</c:v>
                </c:pt>
                <c:pt idx="9">
                  <c:v>5119.51</c:v>
                </c:pt>
                <c:pt idx="10">
                  <c:v>4208.21</c:v>
                </c:pt>
                <c:pt idx="11">
                  <c:v>3355.71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5-4957-9764-E9492A85DA61}"/>
            </c:ext>
          </c:extLst>
        </c:ser>
        <c:ser>
          <c:idx val="1"/>
          <c:order val="1"/>
          <c:tx>
            <c:strRef>
              <c:f>'กราฟ68-69 ศูนย์ประสานงาน แพร่'!$D$30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ศูนย์ประสานงาน แพร่'!$D$31:$D$42</c:f>
              <c:numCache>
                <c:formatCode>#,##0.00</c:formatCode>
                <c:ptCount val="12"/>
                <c:pt idx="0">
                  <c:v>3289.7</c:v>
                </c:pt>
                <c:pt idx="1">
                  <c:v>3758.71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A5-4957-9764-E9492A85D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layout>
        <c:manualLayout>
          <c:xMode val="edge"/>
          <c:yMode val="edge"/>
          <c:x val="0.3489348963762422"/>
          <c:y val="1.9762845849802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 - ชุมพร (1)'!$C$3:$C$4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(1)'!$C$5:$C$16</c:f>
              <c:numCache>
                <c:formatCode>#,##0.00</c:formatCode>
                <c:ptCount val="12"/>
                <c:pt idx="0">
                  <c:v>9572.49</c:v>
                </c:pt>
                <c:pt idx="1">
                  <c:v>8718.14</c:v>
                </c:pt>
                <c:pt idx="2">
                  <c:v>12551.71</c:v>
                </c:pt>
                <c:pt idx="3">
                  <c:v>10631.67</c:v>
                </c:pt>
                <c:pt idx="4">
                  <c:v>12933.6</c:v>
                </c:pt>
                <c:pt idx="5">
                  <c:v>12333.02</c:v>
                </c:pt>
                <c:pt idx="6">
                  <c:v>12167.38</c:v>
                </c:pt>
                <c:pt idx="7">
                  <c:v>11138.4</c:v>
                </c:pt>
                <c:pt idx="8">
                  <c:v>10528.86</c:v>
                </c:pt>
                <c:pt idx="9">
                  <c:v>10048.23</c:v>
                </c:pt>
                <c:pt idx="10">
                  <c:v>9770.7900000000009</c:v>
                </c:pt>
                <c:pt idx="11">
                  <c:v>9323.6200000000008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2-4AA5-AA18-DDD534773213}"/>
            </c:ext>
          </c:extLst>
        </c:ser>
        <c:ser>
          <c:idx val="1"/>
          <c:order val="1"/>
          <c:tx>
            <c:strRef>
              <c:f>'กราฟ68-69 แม่โจ้ - ชุมพร (1)'!$D$3:$D$4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(1)'!$D$5:$D$16</c:f>
              <c:numCache>
                <c:formatCode>#,##0.00</c:formatCode>
                <c:ptCount val="12"/>
                <c:pt idx="0">
                  <c:v>9230.59</c:v>
                </c:pt>
                <c:pt idx="1">
                  <c:v>10685.51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B2-4AA5-AA18-DDD534773213}"/>
            </c:ext>
          </c:extLst>
        </c:ser>
        <c:ser>
          <c:idx val="2"/>
          <c:order val="2"/>
          <c:tx>
            <c:strRef>
              <c:f>'กราฟ68-69 แม่โจ้ - ชุมพร (1)'!$E$3:$E$4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(1)'!$E$5:$E$16</c:f>
              <c:numCache>
                <c:formatCode>#,##0.00</c:formatCode>
                <c:ptCount val="12"/>
                <c:pt idx="0">
                  <c:v>6624</c:v>
                </c:pt>
                <c:pt idx="1">
                  <c:v>6888</c:v>
                </c:pt>
                <c:pt idx="2">
                  <c:v>8988</c:v>
                </c:pt>
                <c:pt idx="3">
                  <c:v>8028</c:v>
                </c:pt>
                <c:pt idx="4">
                  <c:v>8448</c:v>
                </c:pt>
                <c:pt idx="5">
                  <c:v>7224</c:v>
                </c:pt>
                <c:pt idx="6">
                  <c:v>11700</c:v>
                </c:pt>
                <c:pt idx="7">
                  <c:v>11256</c:v>
                </c:pt>
                <c:pt idx="8">
                  <c:v>10080</c:v>
                </c:pt>
                <c:pt idx="9">
                  <c:v>9204</c:v>
                </c:pt>
                <c:pt idx="10">
                  <c:v>8064</c:v>
                </c:pt>
                <c:pt idx="11">
                  <c:v>9528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B2-4AA5-AA18-DDD534773213}"/>
            </c:ext>
          </c:extLst>
        </c:ser>
        <c:ser>
          <c:idx val="3"/>
          <c:order val="3"/>
          <c:tx>
            <c:strRef>
              <c:f>'กราฟ68-69 แม่โจ้ - ชุมพร (1)'!$F$3:$F$4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(1)'!$F$5:$F$16</c:f>
              <c:numCache>
                <c:formatCode>#,##0.00</c:formatCode>
                <c:ptCount val="12"/>
                <c:pt idx="0">
                  <c:v>9348</c:v>
                </c:pt>
                <c:pt idx="1">
                  <c:v>9804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B2-4AA5-AA18-DDD534773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 - ชุมพร (1)'!$C$35:$C$36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(1)'!$C$37:$C$48</c:f>
              <c:numCache>
                <c:formatCode>#,##0.00</c:formatCode>
                <c:ptCount val="12"/>
                <c:pt idx="0">
                  <c:v>46850.37</c:v>
                </c:pt>
                <c:pt idx="1">
                  <c:v>43918.5</c:v>
                </c:pt>
                <c:pt idx="2">
                  <c:v>63116</c:v>
                </c:pt>
                <c:pt idx="3">
                  <c:v>51206.35</c:v>
                </c:pt>
                <c:pt idx="4">
                  <c:v>60980.54</c:v>
                </c:pt>
                <c:pt idx="5">
                  <c:v>60961.38</c:v>
                </c:pt>
                <c:pt idx="6">
                  <c:v>53738.98</c:v>
                </c:pt>
                <c:pt idx="7">
                  <c:v>52613.34</c:v>
                </c:pt>
                <c:pt idx="8">
                  <c:v>49479.45</c:v>
                </c:pt>
                <c:pt idx="9">
                  <c:v>46516.63</c:v>
                </c:pt>
                <c:pt idx="10">
                  <c:v>47076.66</c:v>
                </c:pt>
                <c:pt idx="11">
                  <c:v>43429.88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5E-4C27-BC9A-5082B155BCF5}"/>
            </c:ext>
          </c:extLst>
        </c:ser>
        <c:ser>
          <c:idx val="1"/>
          <c:order val="1"/>
          <c:tx>
            <c:strRef>
              <c:f>'กราฟ68-69 แม่โจ้ - ชุมพร (1)'!$D$35:$D$36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(1)'!$D$37:$D$48</c:f>
              <c:numCache>
                <c:formatCode>#,##0.00</c:formatCode>
                <c:ptCount val="12"/>
                <c:pt idx="0">
                  <c:v>41613.949999999997</c:v>
                </c:pt>
                <c:pt idx="1">
                  <c:v>50310.77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5E-4C27-BC9A-5082B155BCF5}"/>
            </c:ext>
          </c:extLst>
        </c:ser>
        <c:ser>
          <c:idx val="2"/>
          <c:order val="2"/>
          <c:tx>
            <c:strRef>
              <c:f>'กราฟ68-69 แม่โจ้ - ชุมพร (1)'!$E$35:$E$36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(1)'!$E$37:$E$48</c:f>
              <c:numCache>
                <c:formatCode>#,##0.00</c:formatCode>
                <c:ptCount val="12"/>
                <c:pt idx="0">
                  <c:v>33740.550000000003</c:v>
                </c:pt>
                <c:pt idx="1">
                  <c:v>35609.24</c:v>
                </c:pt>
                <c:pt idx="2">
                  <c:v>47403.33</c:v>
                </c:pt>
                <c:pt idx="3">
                  <c:v>40741.14</c:v>
                </c:pt>
                <c:pt idx="4">
                  <c:v>42270.16</c:v>
                </c:pt>
                <c:pt idx="5">
                  <c:v>40509.35</c:v>
                </c:pt>
                <c:pt idx="6">
                  <c:v>61913.01</c:v>
                </c:pt>
                <c:pt idx="7">
                  <c:v>62294.239999999998</c:v>
                </c:pt>
                <c:pt idx="8">
                  <c:v>54483.199999999997</c:v>
                </c:pt>
                <c:pt idx="9">
                  <c:v>46708.12</c:v>
                </c:pt>
                <c:pt idx="10">
                  <c:v>40062.89</c:v>
                </c:pt>
                <c:pt idx="11">
                  <c:v>45760.36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5E-4C27-BC9A-5082B155BCF5}"/>
            </c:ext>
          </c:extLst>
        </c:ser>
        <c:ser>
          <c:idx val="3"/>
          <c:order val="3"/>
          <c:tx>
            <c:strRef>
              <c:f>'กราฟ68-69 แม่โจ้ - ชุมพร (1)'!$F$35:$F$36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(1)'!$F$37:$F$48</c:f>
              <c:numCache>
                <c:formatCode>#,##0.00</c:formatCode>
                <c:ptCount val="12"/>
                <c:pt idx="0">
                  <c:v>44307.41</c:v>
                </c:pt>
                <c:pt idx="1">
                  <c:v>49263.13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5E-4C27-BC9A-5082B155B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 - ชุมพร (2)'!$C$3:$C$4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(2)'!$C$5:$C$16</c:f>
              <c:numCache>
                <c:formatCode>#,##0.00</c:formatCode>
                <c:ptCount val="12"/>
                <c:pt idx="0">
                  <c:v>3136.8</c:v>
                </c:pt>
                <c:pt idx="1">
                  <c:v>3088.8</c:v>
                </c:pt>
                <c:pt idx="2">
                  <c:v>3359.2</c:v>
                </c:pt>
                <c:pt idx="3">
                  <c:v>1855.2</c:v>
                </c:pt>
                <c:pt idx="4">
                  <c:v>1351.2</c:v>
                </c:pt>
                <c:pt idx="5">
                  <c:v>1436.8</c:v>
                </c:pt>
                <c:pt idx="6">
                  <c:v>4145.6000000000004</c:v>
                </c:pt>
                <c:pt idx="7">
                  <c:v>4555.2</c:v>
                </c:pt>
                <c:pt idx="8">
                  <c:v>4450.3999999999996</c:v>
                </c:pt>
                <c:pt idx="9">
                  <c:v>4344.8</c:v>
                </c:pt>
                <c:pt idx="10">
                  <c:v>2928</c:v>
                </c:pt>
                <c:pt idx="11">
                  <c:v>4507.2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4-4C5F-A1F9-E2817E5C7677}"/>
            </c:ext>
          </c:extLst>
        </c:ser>
        <c:ser>
          <c:idx val="1"/>
          <c:order val="1"/>
          <c:tx>
            <c:strRef>
              <c:f>'กราฟ68-69 แม่โจ้ - ชุมพร (2)'!$D$3:$D$4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(2)'!$D$5:$D$16</c:f>
              <c:numCache>
                <c:formatCode>#,##0.00</c:formatCode>
                <c:ptCount val="12"/>
                <c:pt idx="0">
                  <c:v>4054.4</c:v>
                </c:pt>
                <c:pt idx="1">
                  <c:v>4126.3999999999996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64-4C5F-A1F9-E2817E5C7677}"/>
            </c:ext>
          </c:extLst>
        </c:ser>
        <c:ser>
          <c:idx val="2"/>
          <c:order val="2"/>
          <c:tx>
            <c:strRef>
              <c:f>'กราฟ68-69 แม่โจ้ - ชุมพร (2)'!$E$3:$E$4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(2)'!$E$5:$E$16</c:f>
              <c:numCache>
                <c:formatCode>#,##0.00</c:formatCode>
                <c:ptCount val="12"/>
                <c:pt idx="0">
                  <c:v>3742.5</c:v>
                </c:pt>
                <c:pt idx="1">
                  <c:v>4016</c:v>
                </c:pt>
                <c:pt idx="2">
                  <c:v>5946</c:v>
                </c:pt>
                <c:pt idx="3">
                  <c:v>5132.5</c:v>
                </c:pt>
                <c:pt idx="4">
                  <c:v>5637.5</c:v>
                </c:pt>
                <c:pt idx="5">
                  <c:v>4957.5</c:v>
                </c:pt>
                <c:pt idx="6">
                  <c:v>5343</c:v>
                </c:pt>
                <c:pt idx="7">
                  <c:v>5432.5</c:v>
                </c:pt>
                <c:pt idx="8">
                  <c:v>4742</c:v>
                </c:pt>
                <c:pt idx="9">
                  <c:v>5298.5</c:v>
                </c:pt>
                <c:pt idx="10">
                  <c:v>4580</c:v>
                </c:pt>
                <c:pt idx="11">
                  <c:v>4645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64-4C5F-A1F9-E2817E5C7677}"/>
            </c:ext>
          </c:extLst>
        </c:ser>
        <c:ser>
          <c:idx val="3"/>
          <c:order val="3"/>
          <c:tx>
            <c:strRef>
              <c:f>'กราฟ68-69 แม่โจ้ - ชุมพร (2)'!$F$3:$F$4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(2)'!$F$5:$F$16</c:f>
              <c:numCache>
                <c:formatCode>#,##0.00</c:formatCode>
                <c:ptCount val="12"/>
                <c:pt idx="0">
                  <c:v>4607.5</c:v>
                </c:pt>
                <c:pt idx="1">
                  <c:v>4886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64-4C5F-A1F9-E2817E5C7677}"/>
            </c:ext>
          </c:extLst>
        </c:ser>
        <c:ser>
          <c:idx val="4"/>
          <c:order val="4"/>
          <c:tx>
            <c:strRef>
              <c:f>'กราฟ68-69 แม่โจ้ - ชุมพร (2)'!$G$3:$G$4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(2)'!$G$5:$G$16</c:f>
              <c:numCache>
                <c:formatCode>#,##0.00</c:formatCode>
                <c:ptCount val="12"/>
                <c:pt idx="0">
                  <c:v>109.5</c:v>
                </c:pt>
                <c:pt idx="1">
                  <c:v>82</c:v>
                </c:pt>
                <c:pt idx="2">
                  <c:v>39.5</c:v>
                </c:pt>
                <c:pt idx="3">
                  <c:v>64</c:v>
                </c:pt>
                <c:pt idx="4">
                  <c:v>27.59</c:v>
                </c:pt>
                <c:pt idx="5">
                  <c:v>35</c:v>
                </c:pt>
                <c:pt idx="6">
                  <c:v>222.5</c:v>
                </c:pt>
                <c:pt idx="7">
                  <c:v>693.5</c:v>
                </c:pt>
                <c:pt idx="8">
                  <c:v>521.5</c:v>
                </c:pt>
                <c:pt idx="9">
                  <c:v>480</c:v>
                </c:pt>
                <c:pt idx="10">
                  <c:v>202.5</c:v>
                </c:pt>
                <c:pt idx="11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64-4C5F-A1F9-E2817E5C7677}"/>
            </c:ext>
          </c:extLst>
        </c:ser>
        <c:ser>
          <c:idx val="5"/>
          <c:order val="5"/>
          <c:tx>
            <c:strRef>
              <c:f>'กราฟ68-69 แม่โจ้ - ชุมพร (2)'!$H$3:$H$4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(2)'!$H$5:$H$16</c:f>
              <c:numCache>
                <c:formatCode>#,##0.00</c:formatCode>
                <c:ptCount val="12"/>
                <c:pt idx="0">
                  <c:v>264</c:v>
                </c:pt>
                <c:pt idx="1">
                  <c:v>198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4-4C5F-A1F9-E2817E5C7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0520084445965989"/>
          <c:w val="0.9120467711806296"/>
          <c:h val="0.19479915554034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 - ชุมพร (2)'!$C$34:$C$35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(2)'!$C$36:$C$47</c:f>
              <c:numCache>
                <c:formatCode>#,##0.00</c:formatCode>
                <c:ptCount val="12"/>
                <c:pt idx="0">
                  <c:v>14685.28</c:v>
                </c:pt>
                <c:pt idx="1">
                  <c:v>14465.68</c:v>
                </c:pt>
                <c:pt idx="2">
                  <c:v>15702.8</c:v>
                </c:pt>
                <c:pt idx="3">
                  <c:v>8821.84</c:v>
                </c:pt>
                <c:pt idx="4">
                  <c:v>6270.2</c:v>
                </c:pt>
                <c:pt idx="5">
                  <c:v>6646.25</c:v>
                </c:pt>
                <c:pt idx="6">
                  <c:v>18546.57</c:v>
                </c:pt>
                <c:pt idx="7">
                  <c:v>20346.04</c:v>
                </c:pt>
                <c:pt idx="8">
                  <c:v>19695.150000000001</c:v>
                </c:pt>
                <c:pt idx="9">
                  <c:v>19235.73</c:v>
                </c:pt>
                <c:pt idx="10">
                  <c:v>13072.09</c:v>
                </c:pt>
                <c:pt idx="11">
                  <c:v>19942.25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0-4887-B174-A62A594C2311}"/>
            </c:ext>
          </c:extLst>
        </c:ser>
        <c:ser>
          <c:idx val="1"/>
          <c:order val="1"/>
          <c:tx>
            <c:strRef>
              <c:f>'กราฟ68-69 แม่โจ้ - ชุมพร (2)'!$D$34:$D$35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(2)'!$D$36:$D$47</c:f>
              <c:numCache>
                <c:formatCode>#,##0.00</c:formatCode>
                <c:ptCount val="12"/>
                <c:pt idx="0">
                  <c:v>17712.099999999999</c:v>
                </c:pt>
                <c:pt idx="1">
                  <c:v>18020.689999999999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20-4887-B174-A62A594C2311}"/>
            </c:ext>
          </c:extLst>
        </c:ser>
        <c:ser>
          <c:idx val="2"/>
          <c:order val="2"/>
          <c:tx>
            <c:strRef>
              <c:f>'กราฟ68-69 แม่โจ้ - ชุมพร (2)'!$E$34:$E$35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(2)'!$E$36:$E$47</c:f>
              <c:numCache>
                <c:formatCode>#,##0.00</c:formatCode>
                <c:ptCount val="12"/>
                <c:pt idx="0">
                  <c:v>17456.439999999999</c:v>
                </c:pt>
                <c:pt idx="1">
                  <c:v>18707.72</c:v>
                </c:pt>
                <c:pt idx="2">
                  <c:v>27537.68</c:v>
                </c:pt>
                <c:pt idx="3">
                  <c:v>23815.82</c:v>
                </c:pt>
                <c:pt idx="4">
                  <c:v>25100.799999999999</c:v>
                </c:pt>
                <c:pt idx="5">
                  <c:v>22113.41</c:v>
                </c:pt>
                <c:pt idx="6">
                  <c:v>23807</c:v>
                </c:pt>
                <c:pt idx="7">
                  <c:v>24200.19</c:v>
                </c:pt>
                <c:pt idx="8">
                  <c:v>20963.73</c:v>
                </c:pt>
                <c:pt idx="9">
                  <c:v>23387.72</c:v>
                </c:pt>
                <c:pt idx="10">
                  <c:v>20258.96</c:v>
                </c:pt>
                <c:pt idx="11">
                  <c:v>20541.73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20-4887-B174-A62A594C2311}"/>
            </c:ext>
          </c:extLst>
        </c:ser>
        <c:ser>
          <c:idx val="3"/>
          <c:order val="3"/>
          <c:tx>
            <c:strRef>
              <c:f>'กราฟ68-69 แม่โจ้ - ชุมพร (2)'!$F$34:$F$35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(2)'!$F$36:$F$47</c:f>
              <c:numCache>
                <c:formatCode>#,##0.00</c:formatCode>
                <c:ptCount val="12"/>
                <c:pt idx="0">
                  <c:v>20082.79</c:v>
                </c:pt>
                <c:pt idx="1">
                  <c:v>21276.5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20-4887-B174-A62A594C2311}"/>
            </c:ext>
          </c:extLst>
        </c:ser>
        <c:ser>
          <c:idx val="4"/>
          <c:order val="4"/>
          <c:tx>
            <c:strRef>
              <c:f>'กราฟ68-69 แม่โจ้ - ชุมพร (2)'!$G$34:$G$35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(2)'!$G$36:$G$47</c:f>
              <c:numCache>
                <c:formatCode>#,##0.00</c:formatCode>
                <c:ptCount val="12"/>
                <c:pt idx="0">
                  <c:v>835.07</c:v>
                </c:pt>
                <c:pt idx="1">
                  <c:v>709.26</c:v>
                </c:pt>
                <c:pt idx="2">
                  <c:v>514.82000000000005</c:v>
                </c:pt>
                <c:pt idx="3">
                  <c:v>583.44000000000005</c:v>
                </c:pt>
                <c:pt idx="4">
                  <c:v>454.9</c:v>
                </c:pt>
                <c:pt idx="5">
                  <c:v>487.87</c:v>
                </c:pt>
                <c:pt idx="6">
                  <c:v>1311.58</c:v>
                </c:pt>
                <c:pt idx="7">
                  <c:v>3380.78</c:v>
                </c:pt>
                <c:pt idx="8">
                  <c:v>2602.83</c:v>
                </c:pt>
                <c:pt idx="9">
                  <c:v>2422.3000000000002</c:v>
                </c:pt>
                <c:pt idx="10">
                  <c:v>1215.04</c:v>
                </c:pt>
                <c:pt idx="11">
                  <c:v>1091.06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20-4887-B174-A62A594C2311}"/>
            </c:ext>
          </c:extLst>
        </c:ser>
        <c:ser>
          <c:idx val="5"/>
          <c:order val="5"/>
          <c:tx>
            <c:strRef>
              <c:f>'กราฟ68-69 แม่โจ้ - ชุมพร (2)'!$H$34:$H$35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(2)'!$H$36:$H$47</c:f>
              <c:numCache>
                <c:formatCode>#,##0.00</c:formatCode>
                <c:ptCount val="12"/>
                <c:pt idx="0">
                  <c:v>1465.65</c:v>
                </c:pt>
                <c:pt idx="1">
                  <c:v>1182.78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20-4887-B174-A62A594C2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803-4F0C-A663-E6C762ED4EE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803-4F0C-A663-E6C762ED4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9B6-401A-B4DF-FC36CBE2DFC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9B6-401A-B4DF-FC36CBE2D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D74-4984-83F6-6E2EA698650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D74-4984-83F6-6E2EA6986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10" Type="http://schemas.openxmlformats.org/officeDocument/2006/relationships/chart" Target="../charts/chart68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0.xml"/><Relationship Id="rId1" Type="http://schemas.openxmlformats.org/officeDocument/2006/relationships/chart" Target="../charts/chart69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2.xml"/><Relationship Id="rId1" Type="http://schemas.openxmlformats.org/officeDocument/2006/relationships/chart" Target="../charts/chart71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4.xml"/><Relationship Id="rId1" Type="http://schemas.openxmlformats.org/officeDocument/2006/relationships/chart" Target="../charts/chart73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6.xml"/><Relationship Id="rId1" Type="http://schemas.openxmlformats.org/officeDocument/2006/relationships/chart" Target="../charts/chart75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8.xml"/><Relationship Id="rId1" Type="http://schemas.openxmlformats.org/officeDocument/2006/relationships/chart" Target="../charts/chart77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0.xml"/><Relationship Id="rId1" Type="http://schemas.openxmlformats.org/officeDocument/2006/relationships/chart" Target="../charts/chart79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2.xml"/><Relationship Id="rId1" Type="http://schemas.openxmlformats.org/officeDocument/2006/relationships/chart" Target="../charts/chart81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4.xml"/><Relationship Id="rId1" Type="http://schemas.openxmlformats.org/officeDocument/2006/relationships/chart" Target="../charts/chart83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6.xml"/><Relationship Id="rId1" Type="http://schemas.openxmlformats.org/officeDocument/2006/relationships/chart" Target="../charts/chart8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8.xml"/><Relationship Id="rId1" Type="http://schemas.openxmlformats.org/officeDocument/2006/relationships/chart" Target="../charts/chart87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0.xml"/><Relationship Id="rId1" Type="http://schemas.openxmlformats.org/officeDocument/2006/relationships/chart" Target="../charts/chart89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2.xml"/><Relationship Id="rId1" Type="http://schemas.openxmlformats.org/officeDocument/2006/relationships/chart" Target="../charts/chart91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4.xml"/><Relationship Id="rId1" Type="http://schemas.openxmlformats.org/officeDocument/2006/relationships/chart" Target="../charts/chart93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6.xml"/><Relationship Id="rId1" Type="http://schemas.openxmlformats.org/officeDocument/2006/relationships/chart" Target="../charts/chart95.xml"/></Relationships>
</file>

<file path=xl/drawings/_rels/drawing4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4.xml"/><Relationship Id="rId3" Type="http://schemas.openxmlformats.org/officeDocument/2006/relationships/chart" Target="../charts/chart99.xml"/><Relationship Id="rId7" Type="http://schemas.openxmlformats.org/officeDocument/2006/relationships/chart" Target="../charts/chart103.xml"/><Relationship Id="rId2" Type="http://schemas.openxmlformats.org/officeDocument/2006/relationships/chart" Target="../charts/chart98.xml"/><Relationship Id="rId1" Type="http://schemas.openxmlformats.org/officeDocument/2006/relationships/chart" Target="../charts/chart97.xml"/><Relationship Id="rId6" Type="http://schemas.openxmlformats.org/officeDocument/2006/relationships/chart" Target="../charts/chart102.xml"/><Relationship Id="rId5" Type="http://schemas.openxmlformats.org/officeDocument/2006/relationships/chart" Target="../charts/chart101.xml"/><Relationship Id="rId10" Type="http://schemas.openxmlformats.org/officeDocument/2006/relationships/chart" Target="../charts/chart106.xml"/><Relationship Id="rId4" Type="http://schemas.openxmlformats.org/officeDocument/2006/relationships/chart" Target="../charts/chart100.xml"/><Relationship Id="rId9" Type="http://schemas.openxmlformats.org/officeDocument/2006/relationships/chart" Target="../charts/chart10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243840</xdr:colOff>
      <xdr:row>1</xdr:row>
      <xdr:rowOff>38100</xdr:rowOff>
    </xdr:from>
    <xdr:to>
      <xdr:col>14</xdr:col>
      <xdr:colOff>441960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0</xdr:row>
      <xdr:rowOff>243840</xdr:rowOff>
    </xdr:from>
    <xdr:to>
      <xdr:col>14</xdr:col>
      <xdr:colOff>480060</xdr:colOff>
      <xdr:row>14</xdr:row>
      <xdr:rowOff>243840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0</xdr:row>
      <xdr:rowOff>243840</xdr:rowOff>
    </xdr:from>
    <xdr:to>
      <xdr:col>14</xdr:col>
      <xdr:colOff>434340</xdr:colOff>
      <xdr:row>14</xdr:row>
      <xdr:rowOff>243840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</xdr:row>
      <xdr:rowOff>45720</xdr:rowOff>
    </xdr:from>
    <xdr:to>
      <xdr:col>14</xdr:col>
      <xdr:colOff>396240</xdr:colOff>
      <xdr:row>15</xdr:row>
      <xdr:rowOff>45720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167640</xdr:colOff>
      <xdr:row>1</xdr:row>
      <xdr:rowOff>30480</xdr:rowOff>
    </xdr:from>
    <xdr:to>
      <xdr:col>14</xdr:col>
      <xdr:colOff>365760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1</xdr:row>
      <xdr:rowOff>38100</xdr:rowOff>
    </xdr:from>
    <xdr:to>
      <xdr:col>14</xdr:col>
      <xdr:colOff>434340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</xdr:row>
      <xdr:rowOff>38100</xdr:rowOff>
    </xdr:from>
    <xdr:to>
      <xdr:col>14</xdr:col>
      <xdr:colOff>396240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1</xdr:row>
      <xdr:rowOff>30480</xdr:rowOff>
    </xdr:from>
    <xdr:to>
      <xdr:col>14</xdr:col>
      <xdr:colOff>434340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0</xdr:row>
      <xdr:rowOff>236220</xdr:rowOff>
    </xdr:from>
    <xdr:to>
      <xdr:col>14</xdr:col>
      <xdr:colOff>434340</xdr:colOff>
      <xdr:row>14</xdr:row>
      <xdr:rowOff>236220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1</xdr:row>
      <xdr:rowOff>53340</xdr:rowOff>
    </xdr:from>
    <xdr:to>
      <xdr:col>14</xdr:col>
      <xdr:colOff>350520</xdr:colOff>
      <xdr:row>15</xdr:row>
      <xdr:rowOff>53340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274320</xdr:colOff>
      <xdr:row>1</xdr:row>
      <xdr:rowOff>15240</xdr:rowOff>
    </xdr:from>
    <xdr:to>
      <xdr:col>14</xdr:col>
      <xdr:colOff>472440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</xdr:row>
      <xdr:rowOff>53340</xdr:rowOff>
    </xdr:from>
    <xdr:to>
      <xdr:col>14</xdr:col>
      <xdr:colOff>426720</xdr:colOff>
      <xdr:row>15</xdr:row>
      <xdr:rowOff>53340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1</xdr:row>
      <xdr:rowOff>15240</xdr:rowOff>
    </xdr:from>
    <xdr:to>
      <xdr:col>14</xdr:col>
      <xdr:colOff>533400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38100</xdr:colOff>
      <xdr:row>29</xdr:row>
      <xdr:rowOff>0</xdr:rowOff>
    </xdr:from>
    <xdr:to>
      <xdr:col>14</xdr:col>
      <xdr:colOff>502920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28</xdr:row>
      <xdr:rowOff>0</xdr:rowOff>
    </xdr:from>
    <xdr:to>
      <xdr:col>14</xdr:col>
      <xdr:colOff>464820</xdr:colOff>
      <xdr:row>42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220980</xdr:colOff>
      <xdr:row>1</xdr:row>
      <xdr:rowOff>60960</xdr:rowOff>
    </xdr:from>
    <xdr:to>
      <xdr:col>14</xdr:col>
      <xdr:colOff>419100</xdr:colOff>
      <xdr:row>15</xdr:row>
      <xdr:rowOff>60960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83</xdr:col>
      <xdr:colOff>0</xdr:colOff>
      <xdr:row>73</xdr:row>
      <xdr:rowOff>243840</xdr:rowOff>
    </xdr:from>
    <xdr:to>
      <xdr:col>91</xdr:col>
      <xdr:colOff>506730</xdr:colOff>
      <xdr:row>87</xdr:row>
      <xdr:rowOff>190500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83</xdr:col>
      <xdr:colOff>7620</xdr:colOff>
      <xdr:row>90</xdr:row>
      <xdr:rowOff>7620</xdr:rowOff>
    </xdr:from>
    <xdr:to>
      <xdr:col>91</xdr:col>
      <xdr:colOff>514350</xdr:colOff>
      <xdr:row>103</xdr:row>
      <xdr:rowOff>213360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82</xdr:col>
      <xdr:colOff>609600</xdr:colOff>
      <xdr:row>106</xdr:row>
      <xdr:rowOff>15240</xdr:rowOff>
    </xdr:from>
    <xdr:to>
      <xdr:col>91</xdr:col>
      <xdr:colOff>491490</xdr:colOff>
      <xdr:row>119</xdr:row>
      <xdr:rowOff>220980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83</xdr:col>
      <xdr:colOff>0</xdr:colOff>
      <xdr:row>122</xdr:row>
      <xdr:rowOff>15240</xdr:rowOff>
    </xdr:from>
    <xdr:to>
      <xdr:col>91</xdr:col>
      <xdr:colOff>506730</xdr:colOff>
      <xdr:row>135</xdr:row>
      <xdr:rowOff>220980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15" name="แผนภูมิ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83</xdr:col>
      <xdr:colOff>0</xdr:colOff>
      <xdr:row>73</xdr:row>
      <xdr:rowOff>243840</xdr:rowOff>
    </xdr:from>
    <xdr:to>
      <xdr:col>91</xdr:col>
      <xdr:colOff>506730</xdr:colOff>
      <xdr:row>87</xdr:row>
      <xdr:rowOff>190500</xdr:rowOff>
    </xdr:to>
    <xdr:graphicFrame macro="">
      <xdr:nvGraphicFramePr>
        <xdr:cNvPr id="18" name="แผนภูมิ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83</xdr:col>
      <xdr:colOff>7620</xdr:colOff>
      <xdr:row>90</xdr:row>
      <xdr:rowOff>7620</xdr:rowOff>
    </xdr:from>
    <xdr:to>
      <xdr:col>91</xdr:col>
      <xdr:colOff>514350</xdr:colOff>
      <xdr:row>103</xdr:row>
      <xdr:rowOff>213360</xdr:rowOff>
    </xdr:to>
    <xdr:graphicFrame macro="">
      <xdr:nvGraphicFramePr>
        <xdr:cNvPr id="19" name="แผนภูมิ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82</xdr:col>
      <xdr:colOff>609600</xdr:colOff>
      <xdr:row>106</xdr:row>
      <xdr:rowOff>15240</xdr:rowOff>
    </xdr:from>
    <xdr:to>
      <xdr:col>91</xdr:col>
      <xdr:colOff>491490</xdr:colOff>
      <xdr:row>119</xdr:row>
      <xdr:rowOff>220980</xdr:rowOff>
    </xdr:to>
    <xdr:graphicFrame macro="">
      <xdr:nvGraphicFramePr>
        <xdr:cNvPr id="20" name="แผนภูมิ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83</xdr:col>
      <xdr:colOff>0</xdr:colOff>
      <xdr:row>122</xdr:row>
      <xdr:rowOff>15240</xdr:rowOff>
    </xdr:from>
    <xdr:to>
      <xdr:col>91</xdr:col>
      <xdr:colOff>506730</xdr:colOff>
      <xdr:row>135</xdr:row>
      <xdr:rowOff>220980</xdr:rowOff>
    </xdr:to>
    <xdr:graphicFrame macro="">
      <xdr:nvGraphicFramePr>
        <xdr:cNvPr id="21" name="แผนภูมิ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</xdr:row>
      <xdr:rowOff>7620</xdr:rowOff>
    </xdr:from>
    <xdr:to>
      <xdr:col>12</xdr:col>
      <xdr:colOff>502920</xdr:colOff>
      <xdr:row>16</xdr:row>
      <xdr:rowOff>7620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266700</xdr:colOff>
      <xdr:row>27</xdr:row>
      <xdr:rowOff>0</xdr:rowOff>
    </xdr:from>
    <xdr:to>
      <xdr:col>12</xdr:col>
      <xdr:colOff>464820</xdr:colOff>
      <xdr:row>42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1</xdr:row>
      <xdr:rowOff>0</xdr:rowOff>
    </xdr:from>
    <xdr:to>
      <xdr:col>14</xdr:col>
      <xdr:colOff>251460</xdr:colOff>
      <xdr:row>16</xdr:row>
      <xdr:rowOff>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27</xdr:row>
      <xdr:rowOff>0</xdr:rowOff>
    </xdr:from>
    <xdr:to>
      <xdr:col>14</xdr:col>
      <xdr:colOff>327660</xdr:colOff>
      <xdr:row>42</xdr:row>
      <xdr:rowOff>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1</xdr:row>
      <xdr:rowOff>0</xdr:rowOff>
    </xdr:from>
    <xdr:to>
      <xdr:col>14</xdr:col>
      <xdr:colOff>251460</xdr:colOff>
      <xdr:row>16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27</xdr:row>
      <xdr:rowOff>0</xdr:rowOff>
    </xdr:from>
    <xdr:to>
      <xdr:col>14</xdr:col>
      <xdr:colOff>327660</xdr:colOff>
      <xdr:row>42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350520</xdr:colOff>
      <xdr:row>1</xdr:row>
      <xdr:rowOff>7620</xdr:rowOff>
    </xdr:from>
    <xdr:to>
      <xdr:col>14</xdr:col>
      <xdr:colOff>365760</xdr:colOff>
      <xdr:row>16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350520</xdr:colOff>
      <xdr:row>27</xdr:row>
      <xdr:rowOff>7620</xdr:rowOff>
    </xdr:from>
    <xdr:to>
      <xdr:col>14</xdr:col>
      <xdr:colOff>365760</xdr:colOff>
      <xdr:row>42</xdr:row>
      <xdr:rowOff>7620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274320</xdr:colOff>
      <xdr:row>27</xdr:row>
      <xdr:rowOff>7620</xdr:rowOff>
    </xdr:from>
    <xdr:to>
      <xdr:col>14</xdr:col>
      <xdr:colOff>289560</xdr:colOff>
      <xdr:row>42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434340</xdr:colOff>
      <xdr:row>16</xdr:row>
      <xdr:rowOff>45720</xdr:rowOff>
    </xdr:from>
    <xdr:to>
      <xdr:col>12</xdr:col>
      <xdr:colOff>411480</xdr:colOff>
      <xdr:row>29</xdr:row>
      <xdr:rowOff>114300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411480</xdr:colOff>
      <xdr:row>47</xdr:row>
      <xdr:rowOff>83820</xdr:rowOff>
    </xdr:from>
    <xdr:to>
      <xdr:col>12</xdr:col>
      <xdr:colOff>381000</xdr:colOff>
      <xdr:row>58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15</xdr:row>
      <xdr:rowOff>76200</xdr:rowOff>
    </xdr:from>
    <xdr:to>
      <xdr:col>9</xdr:col>
      <xdr:colOff>7620</xdr:colOff>
      <xdr:row>26</xdr:row>
      <xdr:rowOff>152400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43</xdr:row>
      <xdr:rowOff>53340</xdr:rowOff>
    </xdr:from>
    <xdr:to>
      <xdr:col>8</xdr:col>
      <xdr:colOff>525780</xdr:colOff>
      <xdr:row>54</xdr:row>
      <xdr:rowOff>99060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45720</xdr:rowOff>
    </xdr:from>
    <xdr:to>
      <xdr:col>14</xdr:col>
      <xdr:colOff>502920</xdr:colOff>
      <xdr:row>15</xdr:row>
      <xdr:rowOff>45720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16</xdr:row>
      <xdr:rowOff>30480</xdr:rowOff>
    </xdr:from>
    <xdr:to>
      <xdr:col>12</xdr:col>
      <xdr:colOff>289560</xdr:colOff>
      <xdr:row>30</xdr:row>
      <xdr:rowOff>114300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220980</xdr:colOff>
      <xdr:row>47</xdr:row>
      <xdr:rowOff>106680</xdr:rowOff>
    </xdr:from>
    <xdr:to>
      <xdr:col>12</xdr:col>
      <xdr:colOff>190500</xdr:colOff>
      <xdr:row>60</xdr:row>
      <xdr:rowOff>83820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601980</xdr:colOff>
      <xdr:row>16</xdr:row>
      <xdr:rowOff>45720</xdr:rowOff>
    </xdr:from>
    <xdr:to>
      <xdr:col>12</xdr:col>
      <xdr:colOff>579120</xdr:colOff>
      <xdr:row>31</xdr:row>
      <xdr:rowOff>129540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47</xdr:row>
      <xdr:rowOff>106680</xdr:rowOff>
    </xdr:from>
    <xdr:to>
      <xdr:col>12</xdr:col>
      <xdr:colOff>601980</xdr:colOff>
      <xdr:row>62</xdr:row>
      <xdr:rowOff>129540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487680</xdr:colOff>
      <xdr:row>16</xdr:row>
      <xdr:rowOff>68580</xdr:rowOff>
    </xdr:from>
    <xdr:to>
      <xdr:col>12</xdr:col>
      <xdr:colOff>464820</xdr:colOff>
      <xdr:row>30</xdr:row>
      <xdr:rowOff>137160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563880</xdr:colOff>
      <xdr:row>48</xdr:row>
      <xdr:rowOff>99060</xdr:rowOff>
    </xdr:from>
    <xdr:to>
      <xdr:col>12</xdr:col>
      <xdr:colOff>533400</xdr:colOff>
      <xdr:row>59</xdr:row>
      <xdr:rowOff>175260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16</xdr:row>
      <xdr:rowOff>45720</xdr:rowOff>
    </xdr:from>
    <xdr:to>
      <xdr:col>12</xdr:col>
      <xdr:colOff>495300</xdr:colOff>
      <xdr:row>29</xdr:row>
      <xdr:rowOff>175260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129540</xdr:colOff>
      <xdr:row>47</xdr:row>
      <xdr:rowOff>83820</xdr:rowOff>
    </xdr:from>
    <xdr:to>
      <xdr:col>12</xdr:col>
      <xdr:colOff>99060</xdr:colOff>
      <xdr:row>62</xdr:row>
      <xdr:rowOff>106680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83</xdr:col>
      <xdr:colOff>0</xdr:colOff>
      <xdr:row>73</xdr:row>
      <xdr:rowOff>243840</xdr:rowOff>
    </xdr:from>
    <xdr:to>
      <xdr:col>91</xdr:col>
      <xdr:colOff>506730</xdr:colOff>
      <xdr:row>87</xdr:row>
      <xdr:rowOff>190500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83</xdr:col>
      <xdr:colOff>7620</xdr:colOff>
      <xdr:row>90</xdr:row>
      <xdr:rowOff>7620</xdr:rowOff>
    </xdr:from>
    <xdr:to>
      <xdr:col>91</xdr:col>
      <xdr:colOff>514350</xdr:colOff>
      <xdr:row>103</xdr:row>
      <xdr:rowOff>213360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82</xdr:col>
      <xdr:colOff>609600</xdr:colOff>
      <xdr:row>106</xdr:row>
      <xdr:rowOff>15240</xdr:rowOff>
    </xdr:from>
    <xdr:to>
      <xdr:col>91</xdr:col>
      <xdr:colOff>491490</xdr:colOff>
      <xdr:row>119</xdr:row>
      <xdr:rowOff>220980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83</xdr:col>
      <xdr:colOff>0</xdr:colOff>
      <xdr:row>122</xdr:row>
      <xdr:rowOff>15240</xdr:rowOff>
    </xdr:from>
    <xdr:to>
      <xdr:col>91</xdr:col>
      <xdr:colOff>506730</xdr:colOff>
      <xdr:row>135</xdr:row>
      <xdr:rowOff>220980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83</xdr:col>
      <xdr:colOff>0</xdr:colOff>
      <xdr:row>73</xdr:row>
      <xdr:rowOff>243840</xdr:rowOff>
    </xdr:from>
    <xdr:to>
      <xdr:col>91</xdr:col>
      <xdr:colOff>506730</xdr:colOff>
      <xdr:row>87</xdr:row>
      <xdr:rowOff>190500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83</xdr:col>
      <xdr:colOff>7620</xdr:colOff>
      <xdr:row>90</xdr:row>
      <xdr:rowOff>7620</xdr:rowOff>
    </xdr:from>
    <xdr:to>
      <xdr:col>91</xdr:col>
      <xdr:colOff>514350</xdr:colOff>
      <xdr:row>103</xdr:row>
      <xdr:rowOff>213360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82</xdr:col>
      <xdr:colOff>609600</xdr:colOff>
      <xdr:row>106</xdr:row>
      <xdr:rowOff>15240</xdr:rowOff>
    </xdr:from>
    <xdr:to>
      <xdr:col>91</xdr:col>
      <xdr:colOff>491490</xdr:colOff>
      <xdr:row>119</xdr:row>
      <xdr:rowOff>220980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83</xdr:col>
      <xdr:colOff>0</xdr:colOff>
      <xdr:row>122</xdr:row>
      <xdr:rowOff>15240</xdr:rowOff>
    </xdr:from>
    <xdr:to>
      <xdr:col>91</xdr:col>
      <xdr:colOff>506730</xdr:colOff>
      <xdr:row>135</xdr:row>
      <xdr:rowOff>220980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</xdr:row>
      <xdr:rowOff>7620</xdr:rowOff>
    </xdr:from>
    <xdr:to>
      <xdr:col>14</xdr:col>
      <xdr:colOff>464820</xdr:colOff>
      <xdr:row>15</xdr:row>
      <xdr:rowOff>7620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1</xdr:row>
      <xdr:rowOff>30480</xdr:rowOff>
    </xdr:from>
    <xdr:to>
      <xdr:col>14</xdr:col>
      <xdr:colOff>487680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320040</xdr:colOff>
      <xdr:row>1</xdr:row>
      <xdr:rowOff>15240</xdr:rowOff>
    </xdr:from>
    <xdr:to>
      <xdr:col>14</xdr:col>
      <xdr:colOff>518160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259080</xdr:colOff>
      <xdr:row>1</xdr:row>
      <xdr:rowOff>22860</xdr:rowOff>
    </xdr:from>
    <xdr:to>
      <xdr:col>14</xdr:col>
      <xdr:colOff>457200</xdr:colOff>
      <xdr:row>15</xdr:row>
      <xdr:rowOff>22860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1</xdr:row>
      <xdr:rowOff>30480</xdr:rowOff>
    </xdr:from>
    <xdr:to>
      <xdr:col>14</xdr:col>
      <xdr:colOff>487680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5%20(&#3621;&#3591;&#3651;&#3609;&#3591;&#3634;&#3609;&#3592;&#3633;&#3604;&#3585;&#3634;&#3619;&#3614;&#3621;&#3633;&#3591;&#3591;&#3634;&#3609;)/&#3585;&#3619;&#3634;&#3615;&#3648;&#3611;&#3619;&#3637;&#3618;&#3610;&#3648;&#3607;&#3637;&#3618;&#3610;&#3585;&#3634;&#3619;&#3651;&#3594;&#3657;&#3614;&#3621;&#3633;&#3591;&#3591;&#3634;&#3609;&#3652;&#3615;&#3615;&#3657;&#3634;%20&#3588;&#3603;&#3632;,&#3626;&#3635;&#3609;&#3633;&#3585;%2064-6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05;&#3634;&#3619;&#3634;&#3591;&#3592;&#3604;&#3627;&#3609;&#3656;&#3623;&#3618;&#3617;&#3636;&#3648;&#3605;&#3629;&#3619;&#3660;-256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_&#3619;&#3657;&#3634;&#3609;&#3588;&#3657;&#3634;/&#3592;&#3604;&#3617;&#3636;&#3648;&#3605;&#3629;&#3619;&#3660;_&#3619;&#3657;&#3634;&#3609;&#3588;&#3657;&#3634;6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6%20(&#3621;&#3591;&#3651;&#3609;&#3591;&#3634;&#3609;&#3592;&#3633;&#3604;&#3585;&#3634;&#3619;&#3614;&#3621;&#3633;&#3591;&#3591;&#3634;&#3609;)/&#3585;&#3619;&#3634;&#3615;&#3648;&#3611;&#3619;&#3637;&#3618;&#3610;&#3648;&#3607;&#3637;&#3618;&#3610;&#3585;&#3634;&#3619;&#3651;&#3594;&#3657;&#3614;&#3621;&#3633;&#3591;&#3591;&#3634;&#3609;&#3652;&#3615;&#3615;&#3657;&#3634;%20&#3588;&#3603;&#3632;,&#3626;&#3635;&#3609;&#3633;&#3585;%2065-6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5-คณะ,สำนัก"/>
      <sheetName val="กราฟ64-65 แม่โจ้-ชุมพร1 "/>
      <sheetName val="กราฟ64-65 แม่โจ้-แพร่1"/>
      <sheetName val="กราฟ64-65 ฟาร์มพร้าว1"/>
      <sheetName val="กราฟ64-65 ฟาร์มบ้านโปง"/>
      <sheetName val="กราฟ64-65โครงการแปรรูปผลิต"/>
      <sheetName val="กราฟ64-65 วิทยาลัยพลังงานทดแทน"/>
      <sheetName val="กราฟ64-65 สัตวศาสตร์"/>
      <sheetName val="กราฟ64-65-คลินิกรักษาสัตว์"/>
      <sheetName val="กราฟ64-65 คณะเทคโนโลยีการประมง"/>
      <sheetName val="กราฟ64-65 คณะวิศกรรมศาสตร์"/>
      <sheetName val="กราฟ64-65 ศูนย์อาคารที่พัก"/>
      <sheetName val="กราฟ64-65 ศูนย์วิจัยพลังงาน"/>
      <sheetName val="กราฟ64-65 สำนักวิจัยและส่งเสริม"/>
      <sheetName val="กราฟ64-65 คณะผลิตกรรมการเกษตร"/>
      <sheetName val="กราฟ64-65 คณะสถาปัตยกรรมศาสตร์"/>
      <sheetName val="กราฟ64-65 คณะเทคโนโลยีการสือสาร"/>
      <sheetName val="กราฟ64-65 คณะเศรษศาสตร์"/>
      <sheetName val="กราฟ64-65 คณะวิทยาศาสตร์"/>
      <sheetName val="กราฟ64-65 ศูนย์กล้วยไม้"/>
      <sheetName val="กราฟ64-65 วิทยาลัยบริหารศาสตร์"/>
      <sheetName val="กราฟ64-65 คณะบริหารธุรกิจ"/>
      <sheetName val="กราฟ64-65 สำนักหอสมุด"/>
      <sheetName val="กราฟ64-65 คณะศิลป์ศาสตร์"/>
      <sheetName val="กราฟ64-65 คณะพัฒนาการท่องเที่ยว"/>
      <sheetName val="กราฟ64-65 หอพักนักศึกษา"/>
      <sheetName val="กราฟ64-65 โรงอาหาร"/>
      <sheetName val="กราฟ64-65 สระว่ายน้ำ"/>
      <sheetName val="กราฟ64-65 สำนักงานมหาวิทยาลัย "/>
      <sheetName val="กราฟ64-65 ส่วนกลาง"/>
    </sheetNames>
    <sheetDataSet>
      <sheetData sheetId="0">
        <row r="5">
          <cell r="K5">
            <v>83714.06999999992</v>
          </cell>
          <cell r="L5">
            <v>353275.98852792464</v>
          </cell>
        </row>
        <row r="9">
          <cell r="Y9">
            <v>4850</v>
          </cell>
          <cell r="Z9">
            <v>23440.454538500002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มิเตอร์มัปัญหา"/>
      <sheetName val="ตารางจด"/>
      <sheetName val="ธันวาคม 68 "/>
      <sheetName val="มกราคม 69"/>
      <sheetName val="กุมภาพันธ์ 69"/>
      <sheetName val="มีนาคม 69"/>
      <sheetName val="เมษายน 69"/>
      <sheetName val="พฤษภาคม 69"/>
      <sheetName val="มิถุนายน 69"/>
      <sheetName val="กรกฏาคม 69"/>
      <sheetName val="สิงหาคม 69"/>
      <sheetName val="กันยายน 69"/>
      <sheetName val="ตุลาคม 69"/>
      <sheetName val="พฤศจิกายน 69"/>
      <sheetName val="ธันวาคม 69"/>
      <sheetName val="คำนวณหน่วย"/>
      <sheetName val="ค่าไฟฟ้า-2569"/>
    </sheetNames>
    <sheetDataSet>
      <sheetData sheetId="0" refreshError="1"/>
      <sheetData sheetId="1">
        <row r="4">
          <cell r="A4" t="str">
            <v>ส่วนกลาง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A5">
            <v>1</v>
          </cell>
          <cell r="B5" t="str">
            <v>อาคารเทพศาสตร์สถิตย์</v>
          </cell>
          <cell r="C5">
            <v>0</v>
          </cell>
          <cell r="D5">
            <v>60</v>
          </cell>
          <cell r="E5">
            <v>8419187</v>
          </cell>
          <cell r="L5">
            <v>5340</v>
          </cell>
          <cell r="M5">
            <v>20879.400000000001</v>
          </cell>
          <cell r="P5">
            <v>2340</v>
          </cell>
          <cell r="Q5">
            <v>9594</v>
          </cell>
          <cell r="T5">
            <v>-318900</v>
          </cell>
          <cell r="U5" t="e">
            <v>#DIV/0!</v>
          </cell>
          <cell r="X5">
            <v>0</v>
          </cell>
          <cell r="Y5" t="e">
            <v>#DIV/0!</v>
          </cell>
          <cell r="AB5">
            <v>0</v>
          </cell>
          <cell r="AC5" t="e">
            <v>#DIV/0!</v>
          </cell>
          <cell r="AF5">
            <v>0</v>
          </cell>
          <cell r="AG5" t="e">
            <v>#DIV/0!</v>
          </cell>
          <cell r="AJ5">
            <v>0</v>
          </cell>
          <cell r="AK5" t="e">
            <v>#DIV/0!</v>
          </cell>
          <cell r="AN5">
            <v>0</v>
          </cell>
          <cell r="AO5" t="e">
            <v>#DIV/0!</v>
          </cell>
          <cell r="AR5">
            <v>0</v>
          </cell>
          <cell r="AS5" t="e">
            <v>#DIV/0!</v>
          </cell>
          <cell r="AV5">
            <v>0</v>
          </cell>
          <cell r="AW5" t="e">
            <v>#DIV/0!</v>
          </cell>
          <cell r="AZ5">
            <v>0</v>
          </cell>
          <cell r="BA5" t="e">
            <v>#DIV/0!</v>
          </cell>
          <cell r="BD5">
            <v>0</v>
          </cell>
          <cell r="BE5" t="e">
            <v>#DIV/0!</v>
          </cell>
        </row>
        <row r="6">
          <cell r="A6">
            <v>2</v>
          </cell>
          <cell r="B6" t="str">
            <v>สนามบาสเกตบอล</v>
          </cell>
          <cell r="C6">
            <v>0</v>
          </cell>
          <cell r="D6">
            <v>1</v>
          </cell>
          <cell r="E6">
            <v>8419168</v>
          </cell>
          <cell r="L6">
            <v>0</v>
          </cell>
          <cell r="M6">
            <v>0</v>
          </cell>
          <cell r="P6">
            <v>0</v>
          </cell>
          <cell r="Q6">
            <v>0</v>
          </cell>
          <cell r="T6">
            <v>-1998</v>
          </cell>
          <cell r="U6" t="e">
            <v>#DIV/0!</v>
          </cell>
          <cell r="X6">
            <v>0</v>
          </cell>
          <cell r="Y6" t="e">
            <v>#DIV/0!</v>
          </cell>
          <cell r="AB6">
            <v>0</v>
          </cell>
          <cell r="AC6" t="e">
            <v>#DIV/0!</v>
          </cell>
          <cell r="AF6">
            <v>0</v>
          </cell>
          <cell r="AG6" t="e">
            <v>#DIV/0!</v>
          </cell>
          <cell r="AJ6">
            <v>0</v>
          </cell>
          <cell r="AK6" t="e">
            <v>#DIV/0!</v>
          </cell>
          <cell r="AN6">
            <v>0</v>
          </cell>
          <cell r="AO6" t="e">
            <v>#DIV/0!</v>
          </cell>
          <cell r="AR6">
            <v>0</v>
          </cell>
          <cell r="AS6" t="e">
            <v>#DIV/0!</v>
          </cell>
          <cell r="AV6">
            <v>0</v>
          </cell>
          <cell r="AW6" t="e">
            <v>#DIV/0!</v>
          </cell>
          <cell r="AZ6">
            <v>0</v>
          </cell>
          <cell r="BA6" t="e">
            <v>#DIV/0!</v>
          </cell>
          <cell r="BD6">
            <v>0</v>
          </cell>
          <cell r="BE6" t="e">
            <v>#DIV/0!</v>
          </cell>
        </row>
        <row r="7">
          <cell r="A7">
            <v>3</v>
          </cell>
          <cell r="B7" t="str">
            <v>โรงประชุม (รวมอาคารห้องน้ำ) (ชูติวัตร เดิม)</v>
          </cell>
          <cell r="C7">
            <v>0</v>
          </cell>
          <cell r="D7">
            <v>1</v>
          </cell>
          <cell r="E7">
            <v>8708273</v>
          </cell>
          <cell r="L7" t="str">
            <v>เสีย</v>
          </cell>
          <cell r="M7" t="str">
            <v>เสีย</v>
          </cell>
          <cell r="P7" t="str">
            <v>เสีย</v>
          </cell>
          <cell r="Q7" t="str">
            <v>เสีย</v>
          </cell>
          <cell r="T7" t="str">
            <v>เสีย</v>
          </cell>
          <cell r="U7" t="str">
            <v>เสีย</v>
          </cell>
          <cell r="X7" t="str">
            <v>เสีย</v>
          </cell>
          <cell r="Y7" t="str">
            <v>เสีย</v>
          </cell>
          <cell r="AB7" t="str">
            <v>เสีย</v>
          </cell>
          <cell r="AC7" t="str">
            <v>เสีย</v>
          </cell>
          <cell r="AF7" t="str">
            <v>เสีย</v>
          </cell>
          <cell r="AG7" t="str">
            <v>เสีย</v>
          </cell>
          <cell r="AJ7" t="str">
            <v>เสีย</v>
          </cell>
          <cell r="AK7" t="str">
            <v>เสีย</v>
          </cell>
          <cell r="AN7" t="str">
            <v>เสีย</v>
          </cell>
          <cell r="AO7" t="str">
            <v>เสีย</v>
          </cell>
          <cell r="AR7" t="str">
            <v>เสีย</v>
          </cell>
          <cell r="AS7" t="str">
            <v>เสีย</v>
          </cell>
          <cell r="AV7" t="str">
            <v>เสีย</v>
          </cell>
          <cell r="AW7" t="str">
            <v>เสีย</v>
          </cell>
          <cell r="AZ7" t="str">
            <v>เสีย</v>
          </cell>
          <cell r="BA7" t="str">
            <v>เสีย</v>
          </cell>
          <cell r="BD7" t="str">
            <v>เสีย</v>
          </cell>
          <cell r="BE7" t="str">
            <v>เสีย</v>
          </cell>
        </row>
        <row r="8">
          <cell r="A8">
            <v>4</v>
          </cell>
          <cell r="B8" t="str">
            <v>สนามเทนนิส</v>
          </cell>
          <cell r="C8">
            <v>0</v>
          </cell>
          <cell r="D8">
            <v>1</v>
          </cell>
          <cell r="E8">
            <v>8585262</v>
          </cell>
          <cell r="L8">
            <v>413</v>
          </cell>
          <cell r="M8">
            <v>1614.8300000000002</v>
          </cell>
          <cell r="P8">
            <v>189</v>
          </cell>
          <cell r="Q8">
            <v>774.9</v>
          </cell>
          <cell r="T8">
            <v>-98375</v>
          </cell>
          <cell r="U8" t="e">
            <v>#DIV/0!</v>
          </cell>
          <cell r="X8">
            <v>0</v>
          </cell>
          <cell r="Y8" t="e">
            <v>#DIV/0!</v>
          </cell>
          <cell r="AB8">
            <v>0</v>
          </cell>
          <cell r="AC8" t="e">
            <v>#DIV/0!</v>
          </cell>
          <cell r="AF8">
            <v>0</v>
          </cell>
          <cell r="AG8" t="e">
            <v>#DIV/0!</v>
          </cell>
          <cell r="AJ8">
            <v>0</v>
          </cell>
          <cell r="AK8" t="e">
            <v>#DIV/0!</v>
          </cell>
          <cell r="AN8">
            <v>0</v>
          </cell>
          <cell r="AO8" t="e">
            <v>#DIV/0!</v>
          </cell>
          <cell r="AR8">
            <v>0</v>
          </cell>
          <cell r="AS8" t="e">
            <v>#DIV/0!</v>
          </cell>
          <cell r="AV8">
            <v>0</v>
          </cell>
          <cell r="AW8" t="e">
            <v>#DIV/0!</v>
          </cell>
          <cell r="AZ8">
            <v>0</v>
          </cell>
          <cell r="BA8" t="e">
            <v>#DIV/0!</v>
          </cell>
          <cell r="BD8">
            <v>0</v>
          </cell>
          <cell r="BE8" t="e">
            <v>#DIV/0!</v>
          </cell>
        </row>
        <row r="9">
          <cell r="A9">
            <v>5</v>
          </cell>
          <cell r="B9" t="str">
            <v>ลานจตุรัสนานาชาติ</v>
          </cell>
          <cell r="C9">
            <v>0</v>
          </cell>
          <cell r="D9">
            <v>1</v>
          </cell>
          <cell r="E9">
            <v>9842044</v>
          </cell>
          <cell r="L9">
            <v>2329</v>
          </cell>
          <cell r="M9">
            <v>9106.3900000000012</v>
          </cell>
          <cell r="P9">
            <v>1039</v>
          </cell>
          <cell r="Q9">
            <v>4259.8999999999996</v>
          </cell>
          <cell r="T9">
            <v>-22597</v>
          </cell>
          <cell r="U9" t="e">
            <v>#DIV/0!</v>
          </cell>
          <cell r="X9">
            <v>0</v>
          </cell>
          <cell r="Y9" t="e">
            <v>#DIV/0!</v>
          </cell>
          <cell r="AB9">
            <v>0</v>
          </cell>
          <cell r="AC9" t="e">
            <v>#DIV/0!</v>
          </cell>
          <cell r="AF9">
            <v>0</v>
          </cell>
          <cell r="AG9" t="e">
            <v>#DIV/0!</v>
          </cell>
          <cell r="AJ9">
            <v>0</v>
          </cell>
          <cell r="AK9" t="e">
            <v>#DIV/0!</v>
          </cell>
          <cell r="AN9">
            <v>0</v>
          </cell>
          <cell r="AO9" t="e">
            <v>#DIV/0!</v>
          </cell>
          <cell r="AR9">
            <v>0</v>
          </cell>
          <cell r="AS9" t="e">
            <v>#DIV/0!</v>
          </cell>
          <cell r="AV9">
            <v>0</v>
          </cell>
          <cell r="AW9" t="e">
            <v>#DIV/0!</v>
          </cell>
          <cell r="AZ9">
            <v>0</v>
          </cell>
          <cell r="BA9" t="e">
            <v>#DIV/0!</v>
          </cell>
          <cell r="BD9">
            <v>0</v>
          </cell>
          <cell r="BE9" t="e">
            <v>#DIV/0!</v>
          </cell>
        </row>
        <row r="10">
          <cell r="A10">
            <v>6</v>
          </cell>
          <cell r="B10" t="str">
            <v>อาคารแผ่พืชน์</v>
          </cell>
          <cell r="C10">
            <v>0</v>
          </cell>
          <cell r="D10">
            <v>20</v>
          </cell>
          <cell r="E10">
            <v>41293</v>
          </cell>
          <cell r="L10">
            <v>1100</v>
          </cell>
          <cell r="M10">
            <v>4301</v>
          </cell>
          <cell r="P10">
            <v>1480</v>
          </cell>
          <cell r="Q10">
            <v>6067.9999999999991</v>
          </cell>
          <cell r="T10">
            <v>-249760</v>
          </cell>
          <cell r="U10" t="e">
            <v>#DIV/0!</v>
          </cell>
          <cell r="X10">
            <v>0</v>
          </cell>
          <cell r="Y10" t="e">
            <v>#DIV/0!</v>
          </cell>
          <cell r="AB10">
            <v>0</v>
          </cell>
          <cell r="AC10" t="e">
            <v>#DIV/0!</v>
          </cell>
          <cell r="AF10">
            <v>0</v>
          </cell>
          <cell r="AG10" t="e">
            <v>#DIV/0!</v>
          </cell>
          <cell r="AJ10">
            <v>0</v>
          </cell>
          <cell r="AK10" t="e">
            <v>#DIV/0!</v>
          </cell>
          <cell r="AN10">
            <v>0</v>
          </cell>
          <cell r="AO10" t="e">
            <v>#DIV/0!</v>
          </cell>
          <cell r="AR10">
            <v>0</v>
          </cell>
          <cell r="AS10" t="e">
            <v>#DIV/0!</v>
          </cell>
          <cell r="AV10">
            <v>0</v>
          </cell>
          <cell r="AW10" t="e">
            <v>#DIV/0!</v>
          </cell>
          <cell r="AZ10">
            <v>0</v>
          </cell>
          <cell r="BA10" t="e">
            <v>#DIV/0!</v>
          </cell>
          <cell r="BD10">
            <v>0</v>
          </cell>
          <cell r="BE10" t="e">
            <v>#DIV/0!</v>
          </cell>
        </row>
        <row r="11">
          <cell r="A11">
            <v>7</v>
          </cell>
          <cell r="B11" t="str">
            <v>อาคารวุฒากาศ</v>
          </cell>
          <cell r="C11">
            <v>0</v>
          </cell>
          <cell r="D11">
            <v>1</v>
          </cell>
          <cell r="E11">
            <v>9850772</v>
          </cell>
          <cell r="L11">
            <v>2988</v>
          </cell>
          <cell r="M11">
            <v>11683.08</v>
          </cell>
          <cell r="P11">
            <v>1899</v>
          </cell>
          <cell r="Q11">
            <v>7785.9</v>
          </cell>
          <cell r="T11">
            <v>-60364</v>
          </cell>
          <cell r="U11" t="e">
            <v>#DIV/0!</v>
          </cell>
          <cell r="X11">
            <v>0</v>
          </cell>
          <cell r="Y11" t="e">
            <v>#DIV/0!</v>
          </cell>
          <cell r="AB11">
            <v>0</v>
          </cell>
          <cell r="AC11" t="e">
            <v>#DIV/0!</v>
          </cell>
          <cell r="AF11">
            <v>0</v>
          </cell>
          <cell r="AG11" t="e">
            <v>#DIV/0!</v>
          </cell>
          <cell r="AJ11">
            <v>0</v>
          </cell>
          <cell r="AK11" t="e">
            <v>#DIV/0!</v>
          </cell>
          <cell r="AN11">
            <v>0</v>
          </cell>
          <cell r="AO11" t="e">
            <v>#DIV/0!</v>
          </cell>
          <cell r="AR11">
            <v>0</v>
          </cell>
          <cell r="AS11" t="e">
            <v>#DIV/0!</v>
          </cell>
          <cell r="AV11">
            <v>0</v>
          </cell>
          <cell r="AW11" t="e">
            <v>#DIV/0!</v>
          </cell>
          <cell r="AZ11">
            <v>0</v>
          </cell>
          <cell r="BA11" t="e">
            <v>#DIV/0!</v>
          </cell>
          <cell r="BD11">
            <v>0</v>
          </cell>
          <cell r="BE11" t="e">
            <v>#DIV/0!</v>
          </cell>
        </row>
        <row r="12">
          <cell r="A12">
            <v>8</v>
          </cell>
          <cell r="B12" t="str">
            <v>อาคารเฉลิมพระเกียรติ โซน A , B มิเตอร์ตัวที่ 1</v>
          </cell>
          <cell r="C12">
            <v>200</v>
          </cell>
          <cell r="D12">
            <v>1</v>
          </cell>
          <cell r="E12">
            <v>8419207</v>
          </cell>
          <cell r="L12">
            <v>21828</v>
          </cell>
          <cell r="M12">
            <v>85347.48</v>
          </cell>
          <cell r="P12">
            <v>21165.15</v>
          </cell>
          <cell r="Q12">
            <v>86777.115000000005</v>
          </cell>
          <cell r="T12">
            <v>0</v>
          </cell>
          <cell r="U12" t="e">
            <v>#DIV/0!</v>
          </cell>
          <cell r="X12">
            <v>0</v>
          </cell>
          <cell r="Y12" t="e">
            <v>#DIV/0!</v>
          </cell>
          <cell r="AB12">
            <v>0</v>
          </cell>
          <cell r="AC12" t="e">
            <v>#DIV/0!</v>
          </cell>
          <cell r="AF12">
            <v>0</v>
          </cell>
          <cell r="AG12" t="e">
            <v>#DIV/0!</v>
          </cell>
          <cell r="AJ12">
            <v>0</v>
          </cell>
          <cell r="AK12" t="e">
            <v>#DIV/0!</v>
          </cell>
          <cell r="AN12">
            <v>0</v>
          </cell>
          <cell r="AO12" t="e">
            <v>#DIV/0!</v>
          </cell>
          <cell r="AR12">
            <v>0</v>
          </cell>
          <cell r="AS12" t="e">
            <v>#DIV/0!</v>
          </cell>
          <cell r="AV12">
            <v>0</v>
          </cell>
          <cell r="AW12" t="e">
            <v>#DIV/0!</v>
          </cell>
          <cell r="AZ12">
            <v>0</v>
          </cell>
          <cell r="BA12" t="e">
            <v>#DIV/0!</v>
          </cell>
          <cell r="BD12">
            <v>0</v>
          </cell>
          <cell r="BE12" t="e">
            <v>#DIV/0!</v>
          </cell>
        </row>
        <row r="13">
          <cell r="A13">
            <v>9</v>
          </cell>
          <cell r="B13" t="str">
            <v>อาคารเฉลิมพระเกียรติ โซน A , B มิเตอร์ตัวที่ 2</v>
          </cell>
          <cell r="C13">
            <v>200</v>
          </cell>
          <cell r="D13">
            <v>1</v>
          </cell>
          <cell r="E13">
            <v>8419191</v>
          </cell>
          <cell r="L13">
            <v>14280.34</v>
          </cell>
          <cell r="P13">
            <v>18434.97</v>
          </cell>
          <cell r="T13">
            <v>0</v>
          </cell>
          <cell r="X13">
            <v>0</v>
          </cell>
          <cell r="AB13">
            <v>0</v>
          </cell>
          <cell r="AF13">
            <v>0</v>
          </cell>
          <cell r="AJ13">
            <v>0</v>
          </cell>
          <cell r="AN13">
            <v>0</v>
          </cell>
          <cell r="AR13">
            <v>0</v>
          </cell>
          <cell r="AV13">
            <v>0</v>
          </cell>
          <cell r="AZ13">
            <v>0</v>
          </cell>
          <cell r="BD13">
            <v>0</v>
          </cell>
        </row>
        <row r="14">
          <cell r="A14">
            <v>10</v>
          </cell>
          <cell r="B14" t="str">
            <v>สนามกีฬาอินทนิล (อัฒจัททร์ 2 หลัง)</v>
          </cell>
          <cell r="C14">
            <v>0</v>
          </cell>
          <cell r="D14">
            <v>80</v>
          </cell>
          <cell r="E14">
            <v>8279819</v>
          </cell>
          <cell r="L14">
            <v>16960</v>
          </cell>
          <cell r="P14">
            <v>1760</v>
          </cell>
          <cell r="T14">
            <v>-3440</v>
          </cell>
          <cell r="X14">
            <v>0</v>
          </cell>
          <cell r="AB14">
            <v>0</v>
          </cell>
          <cell r="AF14">
            <v>0</v>
          </cell>
          <cell r="AJ14">
            <v>0</v>
          </cell>
          <cell r="AN14">
            <v>0</v>
          </cell>
          <cell r="AR14">
            <v>0</v>
          </cell>
          <cell r="AV14">
            <v>0</v>
          </cell>
          <cell r="AZ14">
            <v>0</v>
          </cell>
          <cell r="BD14">
            <v>0</v>
          </cell>
        </row>
        <row r="15">
          <cell r="A15">
            <v>11</v>
          </cell>
          <cell r="B15" t="str">
            <v>อาคารสปอร์ตคอมเพล็กซ์</v>
          </cell>
          <cell r="C15">
            <v>0</v>
          </cell>
          <cell r="D15">
            <v>1</v>
          </cell>
          <cell r="E15">
            <v>0</v>
          </cell>
          <cell r="L15" t="str">
            <v>เสีย</v>
          </cell>
          <cell r="M15" t="str">
            <v>เสีย</v>
          </cell>
          <cell r="P15">
            <v>35259</v>
          </cell>
          <cell r="Q15">
            <v>144561.9</v>
          </cell>
          <cell r="T15">
            <v>-195998</v>
          </cell>
          <cell r="U15" t="e">
            <v>#DIV/0!</v>
          </cell>
          <cell r="X15">
            <v>0</v>
          </cell>
          <cell r="Y15" t="e">
            <v>#DIV/0!</v>
          </cell>
          <cell r="AB15">
            <v>0</v>
          </cell>
          <cell r="AC15" t="e">
            <v>#DIV/0!</v>
          </cell>
          <cell r="AF15">
            <v>0</v>
          </cell>
          <cell r="AG15" t="e">
            <v>#DIV/0!</v>
          </cell>
          <cell r="AJ15">
            <v>0</v>
          </cell>
          <cell r="AK15" t="e">
            <v>#DIV/0!</v>
          </cell>
          <cell r="AN15">
            <v>0</v>
          </cell>
          <cell r="AO15" t="e">
            <v>#DIV/0!</v>
          </cell>
          <cell r="AR15">
            <v>0</v>
          </cell>
          <cell r="AS15" t="e">
            <v>#DIV/0!</v>
          </cell>
          <cell r="AV15">
            <v>0</v>
          </cell>
          <cell r="AW15" t="e">
            <v>#DIV/0!</v>
          </cell>
          <cell r="AZ15">
            <v>0</v>
          </cell>
          <cell r="BA15" t="e">
            <v>#DIV/0!</v>
          </cell>
          <cell r="BD15">
            <v>0</v>
          </cell>
          <cell r="BE15" t="e">
            <v>#DIV/0!</v>
          </cell>
        </row>
        <row r="16">
          <cell r="A16">
            <v>12</v>
          </cell>
          <cell r="B16" t="str">
            <v>จุดจอดรถไฟฟ้า</v>
          </cell>
          <cell r="C16">
            <v>0</v>
          </cell>
          <cell r="D16">
            <v>1</v>
          </cell>
          <cell r="E16">
            <v>0</v>
          </cell>
          <cell r="L16">
            <v>1299</v>
          </cell>
          <cell r="M16">
            <v>5079.09</v>
          </cell>
          <cell r="P16">
            <v>784</v>
          </cell>
          <cell r="Q16">
            <v>3214.3999999999996</v>
          </cell>
          <cell r="T16">
            <v>-7907</v>
          </cell>
          <cell r="U16" t="e">
            <v>#DIV/0!</v>
          </cell>
          <cell r="X16">
            <v>0</v>
          </cell>
          <cell r="Y16" t="e">
            <v>#DIV/0!</v>
          </cell>
          <cell r="AB16">
            <v>0</v>
          </cell>
          <cell r="AC16" t="e">
            <v>#DIV/0!</v>
          </cell>
          <cell r="AF16">
            <v>0</v>
          </cell>
          <cell r="AG16" t="e">
            <v>#DIV/0!</v>
          </cell>
          <cell r="AJ16">
            <v>0</v>
          </cell>
          <cell r="AK16" t="e">
            <v>#DIV/0!</v>
          </cell>
          <cell r="AN16">
            <v>0</v>
          </cell>
          <cell r="AO16" t="e">
            <v>#DIV/0!</v>
          </cell>
          <cell r="AR16">
            <v>0</v>
          </cell>
          <cell r="AS16" t="e">
            <v>#DIV/0!</v>
          </cell>
          <cell r="AV16">
            <v>0</v>
          </cell>
          <cell r="AW16" t="e">
            <v>#DIV/0!</v>
          </cell>
          <cell r="AZ16">
            <v>0</v>
          </cell>
          <cell r="BA16" t="e">
            <v>#DIV/0!</v>
          </cell>
          <cell r="BD16">
            <v>0</v>
          </cell>
          <cell r="BE16" t="e">
            <v>#DIV/0!</v>
          </cell>
        </row>
        <row r="17">
          <cell r="A17">
            <v>13</v>
          </cell>
          <cell r="B17" t="str">
            <v>โรงประปา 2</v>
          </cell>
          <cell r="C17">
            <v>0</v>
          </cell>
          <cell r="D17">
            <v>80</v>
          </cell>
          <cell r="E17">
            <v>9846196</v>
          </cell>
          <cell r="L17">
            <v>2320</v>
          </cell>
          <cell r="M17">
            <v>9071.2000000000007</v>
          </cell>
          <cell r="P17">
            <v>2560</v>
          </cell>
          <cell r="Q17">
            <v>10496</v>
          </cell>
          <cell r="T17">
            <v>-193760</v>
          </cell>
          <cell r="U17" t="e">
            <v>#DIV/0!</v>
          </cell>
          <cell r="X17">
            <v>0</v>
          </cell>
          <cell r="Y17" t="e">
            <v>#DIV/0!</v>
          </cell>
          <cell r="AB17">
            <v>0</v>
          </cell>
          <cell r="AC17" t="e">
            <v>#DIV/0!</v>
          </cell>
          <cell r="AF17">
            <v>0</v>
          </cell>
          <cell r="AG17" t="e">
            <v>#DIV/0!</v>
          </cell>
          <cell r="AJ17">
            <v>0</v>
          </cell>
          <cell r="AK17" t="e">
            <v>#DIV/0!</v>
          </cell>
          <cell r="AN17">
            <v>0</v>
          </cell>
          <cell r="AO17" t="e">
            <v>#DIV/0!</v>
          </cell>
          <cell r="AR17">
            <v>0</v>
          </cell>
          <cell r="AS17" t="e">
            <v>#DIV/0!</v>
          </cell>
          <cell r="AV17">
            <v>0</v>
          </cell>
          <cell r="AW17" t="e">
            <v>#DIV/0!</v>
          </cell>
          <cell r="AZ17">
            <v>0</v>
          </cell>
          <cell r="BA17" t="e">
            <v>#DIV/0!</v>
          </cell>
          <cell r="BD17">
            <v>0</v>
          </cell>
          <cell r="BE17" t="e">
            <v>#DIV/0!</v>
          </cell>
        </row>
        <row r="18">
          <cell r="A18">
            <v>14</v>
          </cell>
          <cell r="B18" t="str">
            <v>อาคารเรือนธรรม (งานอนุรักษ์สืบสานศิลปวัฒนธรรม)</v>
          </cell>
          <cell r="C18">
            <v>0</v>
          </cell>
          <cell r="D18">
            <v>1</v>
          </cell>
          <cell r="E18">
            <v>9100349</v>
          </cell>
          <cell r="L18">
            <v>729</v>
          </cell>
          <cell r="M18">
            <v>2850.3900000000003</v>
          </cell>
          <cell r="P18">
            <v>348</v>
          </cell>
          <cell r="Q18">
            <v>1426.8</v>
          </cell>
          <cell r="T18">
            <v>-46784</v>
          </cell>
          <cell r="U18" t="e">
            <v>#DIV/0!</v>
          </cell>
          <cell r="X18">
            <v>0</v>
          </cell>
          <cell r="Y18" t="e">
            <v>#DIV/0!</v>
          </cell>
          <cell r="AB18">
            <v>0</v>
          </cell>
          <cell r="AC18" t="e">
            <v>#DIV/0!</v>
          </cell>
          <cell r="AF18">
            <v>0</v>
          </cell>
          <cell r="AG18" t="e">
            <v>#DIV/0!</v>
          </cell>
          <cell r="AJ18">
            <v>0</v>
          </cell>
          <cell r="AK18" t="e">
            <v>#DIV/0!</v>
          </cell>
          <cell r="AN18">
            <v>0</v>
          </cell>
          <cell r="AO18" t="e">
            <v>#DIV/0!</v>
          </cell>
          <cell r="AR18">
            <v>0</v>
          </cell>
          <cell r="AS18" t="e">
            <v>#DIV/0!</v>
          </cell>
          <cell r="AV18">
            <v>0</v>
          </cell>
          <cell r="AW18" t="e">
            <v>#DIV/0!</v>
          </cell>
          <cell r="AZ18">
            <v>0</v>
          </cell>
          <cell r="BA18" t="e">
            <v>#DIV/0!</v>
          </cell>
          <cell r="BD18">
            <v>0</v>
          </cell>
          <cell r="BE18" t="e">
            <v>#DIV/0!</v>
          </cell>
        </row>
        <row r="19">
          <cell r="A19">
            <v>15</v>
          </cell>
          <cell r="B19" t="str">
            <v>อาคารเรือชีวะ ( งานอนุรักษ์สืบสานศิลปวัฒนธรรม)</v>
          </cell>
          <cell r="C19">
            <v>0</v>
          </cell>
          <cell r="D19">
            <v>1</v>
          </cell>
          <cell r="E19" t="str">
            <v>8024-0004263</v>
          </cell>
          <cell r="L19">
            <v>702</v>
          </cell>
          <cell r="M19">
            <v>2744.82</v>
          </cell>
          <cell r="P19">
            <v>690</v>
          </cell>
          <cell r="Q19">
            <v>2828.9999999999995</v>
          </cell>
          <cell r="T19">
            <v>-15311</v>
          </cell>
          <cell r="U19" t="e">
            <v>#DIV/0!</v>
          </cell>
          <cell r="X19">
            <v>0</v>
          </cell>
          <cell r="Y19" t="e">
            <v>#DIV/0!</v>
          </cell>
          <cell r="AB19">
            <v>0</v>
          </cell>
          <cell r="AC19" t="e">
            <v>#DIV/0!</v>
          </cell>
          <cell r="AF19">
            <v>0</v>
          </cell>
          <cell r="AG19" t="e">
            <v>#DIV/0!</v>
          </cell>
          <cell r="AJ19">
            <v>0</v>
          </cell>
          <cell r="AK19" t="e">
            <v>#DIV/0!</v>
          </cell>
          <cell r="AN19">
            <v>0</v>
          </cell>
          <cell r="AO19" t="e">
            <v>#DIV/0!</v>
          </cell>
          <cell r="AR19">
            <v>0</v>
          </cell>
          <cell r="AS19" t="e">
            <v>#DIV/0!</v>
          </cell>
          <cell r="AV19">
            <v>0</v>
          </cell>
          <cell r="AW19" t="e">
            <v>#DIV/0!</v>
          </cell>
          <cell r="AZ19">
            <v>0</v>
          </cell>
          <cell r="BA19" t="e">
            <v>#DIV/0!</v>
          </cell>
          <cell r="BD19">
            <v>0</v>
          </cell>
          <cell r="BE19" t="e">
            <v>#DIV/0!</v>
          </cell>
        </row>
        <row r="20">
          <cell r="A20">
            <v>16</v>
          </cell>
          <cell r="B20" t="str">
            <v>อาคารพิพิธภัณฑ์เกษตรไทย</v>
          </cell>
          <cell r="C20">
            <v>0</v>
          </cell>
          <cell r="D20">
            <v>1</v>
          </cell>
          <cell r="E20">
            <v>8011304</v>
          </cell>
          <cell r="L20" t="str">
            <v>ชำรุด</v>
          </cell>
          <cell r="M20" t="str">
            <v>ชำรุด</v>
          </cell>
          <cell r="P20" t="str">
            <v>ชำรุด</v>
          </cell>
          <cell r="Q20" t="str">
            <v>ชำรุด</v>
          </cell>
          <cell r="T20" t="e">
            <v>#VALUE!</v>
          </cell>
          <cell r="U20" t="e">
            <v>#VALUE!</v>
          </cell>
          <cell r="X20">
            <v>0</v>
          </cell>
          <cell r="Y20" t="e">
            <v>#DIV/0!</v>
          </cell>
          <cell r="AB20">
            <v>0</v>
          </cell>
          <cell r="AC20" t="e">
            <v>#DIV/0!</v>
          </cell>
          <cell r="AF20">
            <v>0</v>
          </cell>
          <cell r="AG20" t="e">
            <v>#DIV/0!</v>
          </cell>
          <cell r="AJ20">
            <v>0</v>
          </cell>
          <cell r="AK20" t="e">
            <v>#DIV/0!</v>
          </cell>
          <cell r="AN20">
            <v>0</v>
          </cell>
          <cell r="AO20" t="e">
            <v>#DIV/0!</v>
          </cell>
          <cell r="AR20" t="str">
            <v>ชำรุด</v>
          </cell>
          <cell r="AS20" t="str">
            <v>ชำรุด</v>
          </cell>
          <cell r="AV20" t="str">
            <v>ชำรุด</v>
          </cell>
          <cell r="AW20" t="str">
            <v>ชำรุด</v>
          </cell>
          <cell r="AZ20">
            <v>0</v>
          </cell>
          <cell r="BA20" t="e">
            <v>#DIV/0!</v>
          </cell>
          <cell r="BD20">
            <v>0</v>
          </cell>
          <cell r="BE20" t="e">
            <v>#DIV/0!</v>
          </cell>
        </row>
        <row r="21">
          <cell r="A21">
            <v>17</v>
          </cell>
          <cell r="B21" t="str">
            <v>อาคารเรียนรวมแม่โจ้ 70 ปี</v>
          </cell>
          <cell r="C21">
            <v>200</v>
          </cell>
          <cell r="D21">
            <v>1</v>
          </cell>
          <cell r="E21">
            <v>27425</v>
          </cell>
          <cell r="L21">
            <v>28999.62</v>
          </cell>
          <cell r="P21">
            <v>30825.360000000001</v>
          </cell>
          <cell r="T21">
            <v>0</v>
          </cell>
          <cell r="X21">
            <v>0</v>
          </cell>
          <cell r="AB21">
            <v>0</v>
          </cell>
          <cell r="AF21">
            <v>0</v>
          </cell>
          <cell r="AJ21">
            <v>0</v>
          </cell>
          <cell r="AN21">
            <v>0</v>
          </cell>
          <cell r="AR21">
            <v>0</v>
          </cell>
          <cell r="AV21">
            <v>0</v>
          </cell>
          <cell r="AZ21">
            <v>0</v>
          </cell>
          <cell r="BD21">
            <v>0</v>
          </cell>
        </row>
        <row r="22">
          <cell r="A22">
            <v>18</v>
          </cell>
          <cell r="B22" t="str">
            <v>อาคารเฉลิมพระเกียรติสมเด็จพระเทพรัตนราชสุดา</v>
          </cell>
          <cell r="C22">
            <v>600</v>
          </cell>
          <cell r="D22">
            <v>1</v>
          </cell>
          <cell r="E22">
            <v>8562045</v>
          </cell>
          <cell r="L22">
            <v>26839.77</v>
          </cell>
          <cell r="M22">
            <v>104943.5007</v>
          </cell>
          <cell r="P22">
            <v>24628.31</v>
          </cell>
          <cell r="Q22">
            <v>100976.071</v>
          </cell>
          <cell r="T22">
            <v>0</v>
          </cell>
          <cell r="U22" t="e">
            <v>#DIV/0!</v>
          </cell>
          <cell r="X22">
            <v>0</v>
          </cell>
          <cell r="Y22" t="e">
            <v>#DIV/0!</v>
          </cell>
          <cell r="AB22">
            <v>0</v>
          </cell>
          <cell r="AC22" t="e">
            <v>#DIV/0!</v>
          </cell>
          <cell r="AF22">
            <v>0</v>
          </cell>
          <cell r="AG22" t="e">
            <v>#DIV/0!</v>
          </cell>
          <cell r="AJ22">
            <v>0</v>
          </cell>
          <cell r="AK22" t="e">
            <v>#DIV/0!</v>
          </cell>
          <cell r="AN22">
            <v>0</v>
          </cell>
          <cell r="AO22" t="e">
            <v>#DIV/0!</v>
          </cell>
          <cell r="AR22">
            <v>0</v>
          </cell>
          <cell r="AS22" t="e">
            <v>#DIV/0!</v>
          </cell>
          <cell r="AV22">
            <v>0</v>
          </cell>
          <cell r="AW22" t="e">
            <v>#DIV/0!</v>
          </cell>
          <cell r="AZ22">
            <v>0</v>
          </cell>
          <cell r="BA22" t="e">
            <v>#DIV/0!</v>
          </cell>
          <cell r="BD22">
            <v>0</v>
          </cell>
          <cell r="BE22" t="e">
            <v>#DIV/0!</v>
          </cell>
        </row>
        <row r="23">
          <cell r="A23">
            <v>19</v>
          </cell>
          <cell r="B23" t="str">
            <v>อาคารเรือนกระจก</v>
          </cell>
          <cell r="C23">
            <v>0</v>
          </cell>
          <cell r="D23">
            <v>1</v>
          </cell>
          <cell r="E23">
            <v>9841446</v>
          </cell>
          <cell r="L23">
            <v>165</v>
          </cell>
          <cell r="M23">
            <v>645.15</v>
          </cell>
          <cell r="P23">
            <v>11</v>
          </cell>
          <cell r="Q23">
            <v>45.099999999999994</v>
          </cell>
          <cell r="T23">
            <v>-583</v>
          </cell>
          <cell r="U23" t="e">
            <v>#DIV/0!</v>
          </cell>
          <cell r="X23">
            <v>0</v>
          </cell>
          <cell r="Y23" t="e">
            <v>#DIV/0!</v>
          </cell>
          <cell r="AB23">
            <v>0</v>
          </cell>
          <cell r="AC23" t="e">
            <v>#DIV/0!</v>
          </cell>
          <cell r="AF23">
            <v>0</v>
          </cell>
          <cell r="AG23" t="e">
            <v>#DIV/0!</v>
          </cell>
          <cell r="AJ23">
            <v>0</v>
          </cell>
          <cell r="AK23" t="e">
            <v>#DIV/0!</v>
          </cell>
          <cell r="AN23">
            <v>0</v>
          </cell>
          <cell r="AO23" t="e">
            <v>#DIV/0!</v>
          </cell>
          <cell r="AR23">
            <v>0</v>
          </cell>
          <cell r="AS23" t="e">
            <v>#DIV/0!</v>
          </cell>
          <cell r="AV23">
            <v>0</v>
          </cell>
          <cell r="AW23" t="e">
            <v>#DIV/0!</v>
          </cell>
          <cell r="AZ23">
            <v>0</v>
          </cell>
          <cell r="BA23" t="e">
            <v>#DIV/0!</v>
          </cell>
          <cell r="BD23">
            <v>0</v>
          </cell>
          <cell r="BE23" t="e">
            <v>#DIV/0!</v>
          </cell>
        </row>
        <row r="24">
          <cell r="A24">
            <v>20</v>
          </cell>
          <cell r="B24" t="str">
            <v>อาคาร 80 ปี</v>
          </cell>
          <cell r="C24" t="str">
            <v>GWh</v>
          </cell>
          <cell r="D24">
            <v>1000000</v>
          </cell>
          <cell r="E24" t="str">
            <v>Digital</v>
          </cell>
          <cell r="L24">
            <v>20999.999999999909</v>
          </cell>
          <cell r="P24">
            <v>19000.000000000127</v>
          </cell>
          <cell r="T24">
            <v>-1860000</v>
          </cell>
          <cell r="X24">
            <v>0</v>
          </cell>
          <cell r="AB24">
            <v>0</v>
          </cell>
          <cell r="AF24">
            <v>0</v>
          </cell>
          <cell r="AJ24">
            <v>0</v>
          </cell>
          <cell r="AN24">
            <v>0</v>
          </cell>
          <cell r="AR24">
            <v>0</v>
          </cell>
          <cell r="AV24">
            <v>0</v>
          </cell>
          <cell r="AZ24">
            <v>0</v>
          </cell>
          <cell r="BD24">
            <v>0</v>
          </cell>
        </row>
        <row r="25">
          <cell r="A25">
            <v>21</v>
          </cell>
          <cell r="B25" t="str">
            <v>อาคารเกษตรทฤษฎีใหม่</v>
          </cell>
          <cell r="C25">
            <v>0</v>
          </cell>
          <cell r="D25">
            <v>1</v>
          </cell>
          <cell r="E25">
            <v>8573816</v>
          </cell>
          <cell r="L25">
            <v>195</v>
          </cell>
          <cell r="M25">
            <v>762.45</v>
          </cell>
          <cell r="P25">
            <v>210</v>
          </cell>
          <cell r="Q25">
            <v>860.99999999999989</v>
          </cell>
          <cell r="T25">
            <v>-66972</v>
          </cell>
          <cell r="U25" t="e">
            <v>#DIV/0!</v>
          </cell>
          <cell r="X25">
            <v>0</v>
          </cell>
          <cell r="Y25" t="e">
            <v>#DIV/0!</v>
          </cell>
          <cell r="AB25">
            <v>0</v>
          </cell>
          <cell r="AC25" t="e">
            <v>#DIV/0!</v>
          </cell>
          <cell r="AF25">
            <v>0</v>
          </cell>
          <cell r="AG25" t="e">
            <v>#DIV/0!</v>
          </cell>
          <cell r="AJ25">
            <v>0</v>
          </cell>
          <cell r="AK25" t="e">
            <v>#DIV/0!</v>
          </cell>
          <cell r="AN25">
            <v>0</v>
          </cell>
          <cell r="AO25" t="e">
            <v>#DIV/0!</v>
          </cell>
          <cell r="AR25">
            <v>0</v>
          </cell>
          <cell r="AS25" t="e">
            <v>#DIV/0!</v>
          </cell>
          <cell r="AV25">
            <v>0</v>
          </cell>
          <cell r="AW25" t="e">
            <v>#DIV/0!</v>
          </cell>
          <cell r="AZ25">
            <v>0</v>
          </cell>
          <cell r="BA25" t="e">
            <v>#DIV/0!</v>
          </cell>
          <cell r="BD25">
            <v>0</v>
          </cell>
          <cell r="BE25" t="e">
            <v>#DIV/0!</v>
          </cell>
        </row>
        <row r="26">
          <cell r="A26">
            <v>22</v>
          </cell>
          <cell r="B26" t="str">
            <v>อาคารโรงสูบน้ำแรงดันต่ำ</v>
          </cell>
          <cell r="C26">
            <v>0</v>
          </cell>
          <cell r="D26">
            <v>1</v>
          </cell>
          <cell r="E26">
            <v>8573823</v>
          </cell>
          <cell r="L26">
            <v>6711</v>
          </cell>
          <cell r="M26">
            <v>26240.010000000002</v>
          </cell>
          <cell r="P26">
            <v>3735</v>
          </cell>
          <cell r="Q26">
            <v>15313.499999999998</v>
          </cell>
          <cell r="T26">
            <v>-33717</v>
          </cell>
          <cell r="U26" t="e">
            <v>#DIV/0!</v>
          </cell>
          <cell r="X26">
            <v>0</v>
          </cell>
          <cell r="Y26" t="e">
            <v>#DIV/0!</v>
          </cell>
          <cell r="AB26">
            <v>0</v>
          </cell>
          <cell r="AC26" t="e">
            <v>#DIV/0!</v>
          </cell>
          <cell r="AF26">
            <v>0</v>
          </cell>
          <cell r="AG26" t="e">
            <v>#DIV/0!</v>
          </cell>
          <cell r="AJ26">
            <v>0</v>
          </cell>
          <cell r="AK26" t="e">
            <v>#DIV/0!</v>
          </cell>
          <cell r="AN26">
            <v>0</v>
          </cell>
          <cell r="AO26" t="e">
            <v>#DIV/0!</v>
          </cell>
          <cell r="AR26">
            <v>0</v>
          </cell>
          <cell r="AS26" t="e">
            <v>#DIV/0!</v>
          </cell>
          <cell r="AV26">
            <v>0</v>
          </cell>
          <cell r="AW26" t="e">
            <v>#DIV/0!</v>
          </cell>
          <cell r="AZ26">
            <v>0</v>
          </cell>
          <cell r="BA26" t="e">
            <v>#DIV/0!</v>
          </cell>
          <cell r="BD26">
            <v>0</v>
          </cell>
          <cell r="BE26" t="e">
            <v>#DIV/0!</v>
          </cell>
        </row>
        <row r="27">
          <cell r="A27">
            <v>23</v>
          </cell>
          <cell r="B27" t="str">
            <v>อาคารโรงสูบน้ำแรงดันสูง</v>
          </cell>
          <cell r="C27">
            <v>0</v>
          </cell>
          <cell r="D27">
            <v>50</v>
          </cell>
          <cell r="E27">
            <v>8561987</v>
          </cell>
          <cell r="L27">
            <v>10550</v>
          </cell>
          <cell r="M27">
            <v>41250.5</v>
          </cell>
          <cell r="P27">
            <v>8850</v>
          </cell>
          <cell r="Q27">
            <v>36285</v>
          </cell>
          <cell r="T27">
            <v>-232800</v>
          </cell>
          <cell r="U27" t="e">
            <v>#DIV/0!</v>
          </cell>
          <cell r="X27">
            <v>0</v>
          </cell>
          <cell r="Y27" t="e">
            <v>#DIV/0!</v>
          </cell>
          <cell r="AB27">
            <v>0</v>
          </cell>
          <cell r="AC27" t="e">
            <v>#DIV/0!</v>
          </cell>
          <cell r="AF27">
            <v>0</v>
          </cell>
          <cell r="AG27" t="e">
            <v>#DIV/0!</v>
          </cell>
          <cell r="AJ27">
            <v>0</v>
          </cell>
          <cell r="AK27" t="e">
            <v>#DIV/0!</v>
          </cell>
          <cell r="AN27">
            <v>0</v>
          </cell>
          <cell r="AO27" t="e">
            <v>#DIV/0!</v>
          </cell>
          <cell r="AR27">
            <v>0</v>
          </cell>
          <cell r="AS27" t="e">
            <v>#DIV/0!</v>
          </cell>
          <cell r="AV27">
            <v>0</v>
          </cell>
          <cell r="AW27" t="e">
            <v>#DIV/0!</v>
          </cell>
          <cell r="AZ27">
            <v>0</v>
          </cell>
          <cell r="BA27" t="e">
            <v>#DIV/0!</v>
          </cell>
          <cell r="BD27">
            <v>0</v>
          </cell>
          <cell r="BE27" t="e">
            <v>#DIV/0!</v>
          </cell>
        </row>
        <row r="28">
          <cell r="A28">
            <v>24</v>
          </cell>
          <cell r="B28" t="str">
            <v>อาคารจ่ายสารเคมีและเก็บสารเคมี</v>
          </cell>
          <cell r="C28">
            <v>0</v>
          </cell>
          <cell r="D28">
            <v>1</v>
          </cell>
          <cell r="E28">
            <v>8548598</v>
          </cell>
          <cell r="L28">
            <v>24</v>
          </cell>
          <cell r="M28">
            <v>93.84</v>
          </cell>
          <cell r="P28">
            <v>16</v>
          </cell>
          <cell r="Q28">
            <v>65.599999999999994</v>
          </cell>
          <cell r="T28">
            <v>-10560</v>
          </cell>
          <cell r="U28" t="e">
            <v>#DIV/0!</v>
          </cell>
          <cell r="X28">
            <v>0</v>
          </cell>
          <cell r="Y28" t="e">
            <v>#DIV/0!</v>
          </cell>
          <cell r="AB28">
            <v>0</v>
          </cell>
          <cell r="AC28" t="e">
            <v>#DIV/0!</v>
          </cell>
          <cell r="AF28">
            <v>0</v>
          </cell>
          <cell r="AG28" t="e">
            <v>#DIV/0!</v>
          </cell>
          <cell r="AJ28">
            <v>0</v>
          </cell>
          <cell r="AK28" t="e">
            <v>#DIV/0!</v>
          </cell>
          <cell r="AN28">
            <v>0</v>
          </cell>
          <cell r="AO28" t="e">
            <v>#DIV/0!</v>
          </cell>
          <cell r="AR28">
            <v>0</v>
          </cell>
          <cell r="AS28" t="e">
            <v>#DIV/0!</v>
          </cell>
          <cell r="AV28">
            <v>0</v>
          </cell>
          <cell r="AW28" t="e">
            <v>#DIV/0!</v>
          </cell>
          <cell r="AZ28">
            <v>0</v>
          </cell>
          <cell r="BA28" t="e">
            <v>#DIV/0!</v>
          </cell>
          <cell r="BD28">
            <v>0</v>
          </cell>
          <cell r="BE28" t="e">
            <v>#DIV/0!</v>
          </cell>
        </row>
        <row r="29">
          <cell r="A29">
            <v>25</v>
          </cell>
          <cell r="B29" t="str">
            <v>ป้าย LED หน้ามหาวิทยาลัยแม่โจ้</v>
          </cell>
          <cell r="C29">
            <v>0</v>
          </cell>
          <cell r="D29">
            <v>1</v>
          </cell>
          <cell r="E29">
            <v>9769127</v>
          </cell>
          <cell r="L29" t="str">
            <v>รื้อถอน</v>
          </cell>
          <cell r="M29" t="str">
            <v>รื้อถอน</v>
          </cell>
          <cell r="P29" t="str">
            <v>รื้อถอน</v>
          </cell>
          <cell r="Q29" t="str">
            <v>รื้อถอน</v>
          </cell>
          <cell r="T29" t="str">
            <v>รื้อถอน</v>
          </cell>
          <cell r="U29" t="str">
            <v>รื้อถอน</v>
          </cell>
          <cell r="X29" t="str">
            <v>รื้อถอน</v>
          </cell>
          <cell r="Y29" t="str">
            <v>รื้อถอน</v>
          </cell>
          <cell r="AB29" t="str">
            <v>รื้อถอน</v>
          </cell>
          <cell r="AC29" t="str">
            <v>รื้อถอน</v>
          </cell>
          <cell r="AF29" t="str">
            <v>รื้อถอน</v>
          </cell>
          <cell r="AG29" t="str">
            <v>รื้อถอน</v>
          </cell>
          <cell r="AJ29" t="str">
            <v>รื้อถอน</v>
          </cell>
          <cell r="AK29" t="str">
            <v>รื้อถอน</v>
          </cell>
          <cell r="AN29" t="str">
            <v>รื้อถอน</v>
          </cell>
          <cell r="AO29" t="str">
            <v>รื้อถอน</v>
          </cell>
          <cell r="AR29" t="str">
            <v>รื้อถอน</v>
          </cell>
          <cell r="AS29" t="str">
            <v>รื้อถอน</v>
          </cell>
          <cell r="AV29" t="str">
            <v>รื้อถอน</v>
          </cell>
          <cell r="AW29" t="str">
            <v>รื้อถอน</v>
          </cell>
          <cell r="AZ29" t="str">
            <v>รื้อถอน</v>
          </cell>
          <cell r="BA29" t="str">
            <v>รื้อถอน</v>
          </cell>
          <cell r="BD29" t="str">
            <v>รื้อถอน</v>
          </cell>
          <cell r="BE29" t="str">
            <v>รื้อถอน</v>
          </cell>
        </row>
        <row r="30">
          <cell r="A30">
            <v>26</v>
          </cell>
          <cell r="B30" t="str">
            <v>อาคารช่วงเกษตรศิลป์</v>
          </cell>
          <cell r="C30">
            <v>0</v>
          </cell>
          <cell r="D30">
            <v>1</v>
          </cell>
          <cell r="E30">
            <v>8142008</v>
          </cell>
          <cell r="L30" t="str">
            <v>ปรับปรุง</v>
          </cell>
          <cell r="M30" t="str">
            <v>ปรับปรุง</v>
          </cell>
          <cell r="P30" t="str">
            <v>ปรับปรุง</v>
          </cell>
          <cell r="Q30" t="str">
            <v>ปรับปรุง</v>
          </cell>
          <cell r="T30" t="str">
            <v>ปรับปรุง</v>
          </cell>
          <cell r="U30" t="str">
            <v>ปรับปรุง</v>
          </cell>
          <cell r="X30" t="str">
            <v>ปรับปรุง</v>
          </cell>
          <cell r="Y30" t="str">
            <v>ปรับปรุง</v>
          </cell>
          <cell r="AB30" t="str">
            <v>ปรับปรุง</v>
          </cell>
          <cell r="AC30" t="str">
            <v>ปรับปรุง</v>
          </cell>
          <cell r="AF30" t="str">
            <v>ปรับปรุง</v>
          </cell>
          <cell r="AG30" t="str">
            <v>ปรับปรุง</v>
          </cell>
          <cell r="AJ30" t="str">
            <v>ปรับปรุง</v>
          </cell>
          <cell r="AK30" t="str">
            <v>ปรับปรุง</v>
          </cell>
          <cell r="AN30" t="str">
            <v>ปรับปรุง</v>
          </cell>
          <cell r="AO30" t="str">
            <v>ปรับปรุง</v>
          </cell>
          <cell r="AR30" t="str">
            <v>ปรับปรุง</v>
          </cell>
          <cell r="AS30" t="str">
            <v>ปรับปรุง</v>
          </cell>
          <cell r="AV30" t="str">
            <v>ปรับปรุง</v>
          </cell>
          <cell r="AW30" t="str">
            <v>ปรับปรุง</v>
          </cell>
          <cell r="AZ30" t="str">
            <v>ปรับปรุง</v>
          </cell>
          <cell r="BA30" t="str">
            <v>ปรับปรุง</v>
          </cell>
          <cell r="BD30" t="str">
            <v>ปรับปรุง</v>
          </cell>
          <cell r="BE30" t="str">
            <v>ปรับปรุง</v>
          </cell>
        </row>
        <row r="31">
          <cell r="A31" t="str">
            <v>สำนักงานมหาวิทยาลัย</v>
          </cell>
        </row>
        <row r="32">
          <cell r="A32">
            <v>27</v>
          </cell>
          <cell r="B32" t="str">
            <v>อาคารสำนักงานมหาวิทยาลัย 1 (ดิม)</v>
          </cell>
          <cell r="C32">
            <v>0</v>
          </cell>
          <cell r="D32">
            <v>40</v>
          </cell>
          <cell r="E32">
            <v>8509795</v>
          </cell>
          <cell r="L32">
            <v>4240</v>
          </cell>
          <cell r="P32">
            <v>3440</v>
          </cell>
          <cell r="T32">
            <v>-315320</v>
          </cell>
          <cell r="X32">
            <v>0</v>
          </cell>
          <cell r="AB32">
            <v>0</v>
          </cell>
          <cell r="AF32">
            <v>0</v>
          </cell>
          <cell r="AJ32">
            <v>0</v>
          </cell>
          <cell r="AN32">
            <v>0</v>
          </cell>
          <cell r="AR32">
            <v>0</v>
          </cell>
          <cell r="AV32">
            <v>0</v>
          </cell>
          <cell r="AZ32">
            <v>0</v>
          </cell>
          <cell r="BD32">
            <v>0</v>
          </cell>
        </row>
        <row r="33">
          <cell r="A33">
            <v>28</v>
          </cell>
          <cell r="B33" t="str">
            <v>อาคารสำนักงานมหาวิทยาลัย 2 (เดิม)</v>
          </cell>
          <cell r="C33">
            <v>80</v>
          </cell>
          <cell r="D33">
            <v>1</v>
          </cell>
          <cell r="E33">
            <v>8379366</v>
          </cell>
          <cell r="L33">
            <v>5388.63</v>
          </cell>
          <cell r="P33">
            <v>7334.79</v>
          </cell>
          <cell r="T33">
            <v>0</v>
          </cell>
          <cell r="X33">
            <v>0</v>
          </cell>
          <cell r="AB33">
            <v>0</v>
          </cell>
          <cell r="AF33">
            <v>0</v>
          </cell>
          <cell r="AJ33">
            <v>0</v>
          </cell>
          <cell r="AN33">
            <v>0</v>
          </cell>
          <cell r="AR33">
            <v>0</v>
          </cell>
          <cell r="AV33">
            <v>0</v>
          </cell>
          <cell r="AZ33">
            <v>0</v>
          </cell>
          <cell r="BD33">
            <v>0</v>
          </cell>
        </row>
        <row r="34">
          <cell r="A34">
            <v>29</v>
          </cell>
          <cell r="B34" t="str">
            <v>อาคารสำนักงานมหาวิทยาลัย 3 มิเตอร์ตัวที่ 1</v>
          </cell>
          <cell r="C34">
            <v>0</v>
          </cell>
          <cell r="D34">
            <v>50</v>
          </cell>
          <cell r="E34">
            <v>8752785</v>
          </cell>
          <cell r="L34">
            <v>7100</v>
          </cell>
          <cell r="P34">
            <v>900</v>
          </cell>
          <cell r="T34">
            <v>-333150</v>
          </cell>
          <cell r="AJ34">
            <v>0</v>
          </cell>
          <cell r="AN34">
            <v>0</v>
          </cell>
          <cell r="AR34">
            <v>0</v>
          </cell>
          <cell r="AV34">
            <v>0</v>
          </cell>
          <cell r="AZ34">
            <v>0</v>
          </cell>
        </row>
        <row r="35">
          <cell r="A35">
            <v>30</v>
          </cell>
          <cell r="B35" t="str">
            <v>อาคารสำนักงานมหาวิทยาลัย 3 มิเตอร์ตัวที่ 2</v>
          </cell>
          <cell r="C35">
            <v>0</v>
          </cell>
          <cell r="D35">
            <v>100</v>
          </cell>
          <cell r="E35">
            <v>8752914</v>
          </cell>
          <cell r="L35">
            <v>1900</v>
          </cell>
          <cell r="M35">
            <v>7429</v>
          </cell>
          <cell r="P35">
            <v>1400</v>
          </cell>
          <cell r="Q35">
            <v>5739.9999999999991</v>
          </cell>
          <cell r="T35">
            <v>-964900</v>
          </cell>
          <cell r="U35" t="e">
            <v>#DIV/0!</v>
          </cell>
          <cell r="X35">
            <v>0</v>
          </cell>
          <cell r="Y35" t="e">
            <v>#DIV/0!</v>
          </cell>
          <cell r="AB35">
            <v>0</v>
          </cell>
          <cell r="AC35" t="e">
            <v>#DIV/0!</v>
          </cell>
          <cell r="AF35">
            <v>0</v>
          </cell>
          <cell r="AG35" t="e">
            <v>#DIV/0!</v>
          </cell>
          <cell r="AJ35">
            <v>0</v>
          </cell>
          <cell r="AK35" t="e">
            <v>#DIV/0!</v>
          </cell>
          <cell r="AN35">
            <v>0</v>
          </cell>
          <cell r="AO35" t="e">
            <v>#DIV/0!</v>
          </cell>
          <cell r="AR35">
            <v>0</v>
          </cell>
          <cell r="AS35" t="e">
            <v>#DIV/0!</v>
          </cell>
          <cell r="AV35">
            <v>0</v>
          </cell>
          <cell r="AW35" t="e">
            <v>#DIV/0!</v>
          </cell>
          <cell r="AZ35">
            <v>0</v>
          </cell>
          <cell r="BA35" t="e">
            <v>#DIV/0!</v>
          </cell>
          <cell r="BD35">
            <v>0</v>
          </cell>
          <cell r="BE35" t="e">
            <v>#DIV/0!</v>
          </cell>
        </row>
        <row r="36">
          <cell r="A36">
            <v>31</v>
          </cell>
          <cell r="B36" t="str">
            <v>โรงจอดรถกองกิจการนักศึกษา</v>
          </cell>
          <cell r="C36">
            <v>0</v>
          </cell>
          <cell r="D36">
            <v>1</v>
          </cell>
          <cell r="E36">
            <v>8753464</v>
          </cell>
          <cell r="L36">
            <v>154</v>
          </cell>
          <cell r="M36">
            <v>602.14</v>
          </cell>
          <cell r="P36">
            <v>315</v>
          </cell>
          <cell r="Q36">
            <v>1291.5</v>
          </cell>
          <cell r="T36">
            <v>-78738</v>
          </cell>
          <cell r="U36" t="e">
            <v>#DIV/0!</v>
          </cell>
          <cell r="X36">
            <v>0</v>
          </cell>
          <cell r="Y36" t="e">
            <v>#DIV/0!</v>
          </cell>
          <cell r="AB36">
            <v>0</v>
          </cell>
          <cell r="AC36" t="e">
            <v>#DIV/0!</v>
          </cell>
          <cell r="AF36">
            <v>0</v>
          </cell>
          <cell r="AG36" t="e">
            <v>#DIV/0!</v>
          </cell>
          <cell r="AJ36">
            <v>0</v>
          </cell>
          <cell r="AK36" t="e">
            <v>#DIV/0!</v>
          </cell>
          <cell r="AN36">
            <v>0</v>
          </cell>
          <cell r="AO36" t="e">
            <v>#DIV/0!</v>
          </cell>
          <cell r="AR36">
            <v>0</v>
          </cell>
          <cell r="AS36" t="e">
            <v>#DIV/0!</v>
          </cell>
          <cell r="AV36">
            <v>0</v>
          </cell>
          <cell r="AW36" t="e">
            <v>#DIV/0!</v>
          </cell>
          <cell r="AZ36">
            <v>0</v>
          </cell>
          <cell r="BA36" t="e">
            <v>#DIV/0!</v>
          </cell>
          <cell r="BD36">
            <v>0</v>
          </cell>
          <cell r="BE36" t="e">
            <v>#DIV/0!</v>
          </cell>
        </row>
        <row r="37">
          <cell r="A37">
            <v>32</v>
          </cell>
          <cell r="B37" t="str">
            <v>ชมรมวิทยุสมัครเล่น</v>
          </cell>
          <cell r="C37">
            <v>0</v>
          </cell>
          <cell r="D37">
            <v>1</v>
          </cell>
          <cell r="E37">
            <v>8882712</v>
          </cell>
          <cell r="L37" t="str">
            <v>รื้อถอน</v>
          </cell>
          <cell r="M37" t="str">
            <v>รื้อถอน</v>
          </cell>
          <cell r="P37" t="str">
            <v>รื้อถอน</v>
          </cell>
          <cell r="Q37" t="str">
            <v>รื้อถอน</v>
          </cell>
          <cell r="T37" t="str">
            <v>รื้อถอน</v>
          </cell>
          <cell r="U37" t="str">
            <v>รื้อถอน</v>
          </cell>
          <cell r="X37" t="str">
            <v>รื้อถอน</v>
          </cell>
          <cell r="Y37" t="str">
            <v>รื้อถอน</v>
          </cell>
          <cell r="AB37" t="str">
            <v>รื้อถอน</v>
          </cell>
          <cell r="AC37" t="str">
            <v>รื้อถอน</v>
          </cell>
          <cell r="AF37" t="str">
            <v>รื้อถอน</v>
          </cell>
          <cell r="AG37" t="str">
            <v>รื้อถอน</v>
          </cell>
          <cell r="AJ37" t="str">
            <v>รื้อถอน</v>
          </cell>
          <cell r="AK37" t="str">
            <v>รื้อถอน</v>
          </cell>
          <cell r="AN37" t="str">
            <v>รื้อถอน</v>
          </cell>
          <cell r="AO37" t="str">
            <v>รื้อถอน</v>
          </cell>
          <cell r="AR37" t="str">
            <v>รื้อถอน</v>
          </cell>
          <cell r="AS37" t="str">
            <v>รื้อถอน</v>
          </cell>
          <cell r="AV37" t="str">
            <v>รื้อถอน</v>
          </cell>
          <cell r="AW37" t="str">
            <v>รื้อถอน</v>
          </cell>
          <cell r="AZ37" t="str">
            <v>รื้อถอน</v>
          </cell>
          <cell r="BA37" t="str">
            <v>รื้อถอน</v>
          </cell>
          <cell r="BD37" t="str">
            <v>รื้อถอน</v>
          </cell>
          <cell r="BE37" t="str">
            <v>รื้อถอน</v>
          </cell>
        </row>
        <row r="38">
          <cell r="A38">
            <v>33</v>
          </cell>
          <cell r="B38" t="str">
            <v>อาคารอำนวย ยศสุข</v>
          </cell>
          <cell r="C38">
            <v>500</v>
          </cell>
          <cell r="D38">
            <v>1</v>
          </cell>
          <cell r="E38">
            <v>9208358</v>
          </cell>
          <cell r="L38">
            <v>5011.3</v>
          </cell>
          <cell r="M38">
            <v>19594.183000000001</v>
          </cell>
          <cell r="P38">
            <v>3799.05</v>
          </cell>
          <cell r="Q38">
            <v>15576.105</v>
          </cell>
          <cell r="T38">
            <v>0</v>
          </cell>
          <cell r="U38" t="e">
            <v>#DIV/0!</v>
          </cell>
          <cell r="X38">
            <v>0</v>
          </cell>
          <cell r="Y38" t="e">
            <v>#DIV/0!</v>
          </cell>
          <cell r="AB38">
            <v>0</v>
          </cell>
          <cell r="AC38" t="e">
            <v>#DIV/0!</v>
          </cell>
          <cell r="AF38">
            <v>0</v>
          </cell>
          <cell r="AG38" t="e">
            <v>#DIV/0!</v>
          </cell>
          <cell r="AJ38">
            <v>0</v>
          </cell>
          <cell r="AK38" t="e">
            <v>#DIV/0!</v>
          </cell>
          <cell r="AN38">
            <v>0</v>
          </cell>
          <cell r="AO38" t="e">
            <v>#DIV/0!</v>
          </cell>
          <cell r="AR38">
            <v>0</v>
          </cell>
          <cell r="AS38" t="e">
            <v>#DIV/0!</v>
          </cell>
          <cell r="AV38">
            <v>0</v>
          </cell>
          <cell r="AW38" t="e">
            <v>#DIV/0!</v>
          </cell>
          <cell r="AZ38">
            <v>0</v>
          </cell>
          <cell r="BA38" t="e">
            <v>#DIV/0!</v>
          </cell>
          <cell r="BD38">
            <v>0</v>
          </cell>
          <cell r="BE38" t="e">
            <v>#DIV/0!</v>
          </cell>
        </row>
        <row r="39">
          <cell r="A39">
            <v>34</v>
          </cell>
          <cell r="B39" t="str">
            <v>สำนักงานสถานที่เเละภูมิทัศน์</v>
          </cell>
          <cell r="C39">
            <v>0</v>
          </cell>
          <cell r="D39">
            <v>1</v>
          </cell>
          <cell r="E39">
            <v>9123113</v>
          </cell>
          <cell r="L39">
            <v>8</v>
          </cell>
          <cell r="M39">
            <v>31.28</v>
          </cell>
          <cell r="P39">
            <v>5</v>
          </cell>
          <cell r="Q39">
            <v>20.5</v>
          </cell>
          <cell r="T39">
            <v>-1476</v>
          </cell>
          <cell r="U39" t="e">
            <v>#DIV/0!</v>
          </cell>
          <cell r="X39">
            <v>0</v>
          </cell>
          <cell r="Y39" t="e">
            <v>#DIV/0!</v>
          </cell>
          <cell r="AB39">
            <v>0</v>
          </cell>
          <cell r="AC39" t="e">
            <v>#DIV/0!</v>
          </cell>
          <cell r="AF39">
            <v>0</v>
          </cell>
          <cell r="AG39" t="e">
            <v>#DIV/0!</v>
          </cell>
          <cell r="AJ39">
            <v>0</v>
          </cell>
          <cell r="AK39" t="e">
            <v>#DIV/0!</v>
          </cell>
          <cell r="AN39">
            <v>0</v>
          </cell>
          <cell r="AO39" t="e">
            <v>#DIV/0!</v>
          </cell>
          <cell r="AR39">
            <v>0</v>
          </cell>
          <cell r="AS39" t="e">
            <v>#DIV/0!</v>
          </cell>
          <cell r="AV39">
            <v>0</v>
          </cell>
          <cell r="AW39" t="e">
            <v>#DIV/0!</v>
          </cell>
          <cell r="AZ39">
            <v>0</v>
          </cell>
          <cell r="BA39" t="e">
            <v>#DIV/0!</v>
          </cell>
          <cell r="BD39">
            <v>0</v>
          </cell>
          <cell r="BE39" t="e">
            <v>#DIV/0!</v>
          </cell>
        </row>
        <row r="40">
          <cell r="A40">
            <v>35</v>
          </cell>
          <cell r="B40" t="str">
            <v>อาคารสำนักงานประปาและสุขาภิบาล</v>
          </cell>
          <cell r="C40">
            <v>0</v>
          </cell>
          <cell r="D40">
            <v>1</v>
          </cell>
          <cell r="E40">
            <v>8548596</v>
          </cell>
          <cell r="L40">
            <v>210</v>
          </cell>
          <cell r="M40">
            <v>821.1</v>
          </cell>
          <cell r="P40">
            <v>175</v>
          </cell>
          <cell r="Q40">
            <v>717.49999999999989</v>
          </cell>
          <cell r="T40">
            <v>-51253</v>
          </cell>
          <cell r="U40" t="e">
            <v>#DIV/0!</v>
          </cell>
          <cell r="X40">
            <v>0</v>
          </cell>
          <cell r="Y40" t="e">
            <v>#DIV/0!</v>
          </cell>
          <cell r="AB40">
            <v>0</v>
          </cell>
          <cell r="AC40" t="e">
            <v>#DIV/0!</v>
          </cell>
          <cell r="AF40">
            <v>0</v>
          </cell>
          <cell r="AG40" t="e">
            <v>#DIV/0!</v>
          </cell>
          <cell r="AJ40">
            <v>0</v>
          </cell>
          <cell r="AK40" t="e">
            <v>#DIV/0!</v>
          </cell>
          <cell r="AN40">
            <v>0</v>
          </cell>
          <cell r="AO40" t="e">
            <v>#DIV/0!</v>
          </cell>
          <cell r="AR40">
            <v>0</v>
          </cell>
          <cell r="AS40" t="e">
            <v>#DIV/0!</v>
          </cell>
          <cell r="AV40">
            <v>0</v>
          </cell>
          <cell r="AW40" t="e">
            <v>#DIV/0!</v>
          </cell>
          <cell r="AZ40">
            <v>0</v>
          </cell>
          <cell r="BA40" t="e">
            <v>#DIV/0!</v>
          </cell>
          <cell r="BD40">
            <v>0</v>
          </cell>
          <cell r="BE40" t="e">
            <v>#DIV/0!</v>
          </cell>
        </row>
        <row r="41">
          <cell r="A41">
            <v>36</v>
          </cell>
          <cell r="B41" t="str">
            <v>อาคารงานไฟฟ้า</v>
          </cell>
          <cell r="C41">
            <v>0</v>
          </cell>
          <cell r="D41">
            <v>1</v>
          </cell>
          <cell r="E41">
            <v>8573782</v>
          </cell>
          <cell r="L41" t="str">
            <v>ปรับปรุง</v>
          </cell>
          <cell r="M41" t="str">
            <v>ปรับปรุง</v>
          </cell>
          <cell r="P41" t="str">
            <v>ปรับปรุง</v>
          </cell>
          <cell r="Q41" t="str">
            <v>ปรับปรุง</v>
          </cell>
          <cell r="T41" t="str">
            <v>ปรับปรุง</v>
          </cell>
          <cell r="U41" t="str">
            <v>ปรับปรุง</v>
          </cell>
          <cell r="X41" t="str">
            <v>ปรับปรุง</v>
          </cell>
          <cell r="Y41" t="str">
            <v>ปรับปรุง</v>
          </cell>
          <cell r="AB41" t="str">
            <v>ปรับปรุง</v>
          </cell>
          <cell r="AC41" t="str">
            <v>ปรับปรุง</v>
          </cell>
          <cell r="AF41" t="str">
            <v>ปรับปรุง</v>
          </cell>
          <cell r="AG41" t="str">
            <v>ปรับปรุง</v>
          </cell>
          <cell r="AJ41" t="str">
            <v>ปรับปรุง</v>
          </cell>
          <cell r="AK41" t="str">
            <v>ปรับปรุง</v>
          </cell>
          <cell r="AN41" t="str">
            <v>ปรับปรุง</v>
          </cell>
          <cell r="AO41" t="str">
            <v>ปรับปรุง</v>
          </cell>
          <cell r="AR41" t="str">
            <v>ปรับปรุง</v>
          </cell>
          <cell r="AS41" t="str">
            <v>ปรับปรุง</v>
          </cell>
          <cell r="AV41" t="str">
            <v>ปรับปรุง</v>
          </cell>
          <cell r="AW41" t="str">
            <v>ปรับปรุง</v>
          </cell>
          <cell r="AZ41">
            <v>0</v>
          </cell>
          <cell r="BA41" t="e">
            <v>#DIV/0!</v>
          </cell>
          <cell r="BD41">
            <v>0</v>
          </cell>
          <cell r="BE41" t="e">
            <v>#DIV/0!</v>
          </cell>
        </row>
        <row r="42">
          <cell r="A42">
            <v>37</v>
          </cell>
          <cell r="B42" t="str">
            <v>อาคารซ่อมบำรุงอาคารและสถานที่</v>
          </cell>
          <cell r="C42">
            <v>0</v>
          </cell>
          <cell r="D42">
            <v>1</v>
          </cell>
          <cell r="E42">
            <v>8573804</v>
          </cell>
          <cell r="L42">
            <v>117</v>
          </cell>
          <cell r="M42">
            <v>457.47</v>
          </cell>
          <cell r="P42">
            <v>99</v>
          </cell>
          <cell r="Q42">
            <v>405.9</v>
          </cell>
          <cell r="T42">
            <v>-66068</v>
          </cell>
          <cell r="U42" t="e">
            <v>#DIV/0!</v>
          </cell>
          <cell r="X42">
            <v>0</v>
          </cell>
          <cell r="Y42" t="e">
            <v>#DIV/0!</v>
          </cell>
          <cell r="AB42">
            <v>0</v>
          </cell>
          <cell r="AC42" t="e">
            <v>#DIV/0!</v>
          </cell>
          <cell r="AF42">
            <v>0</v>
          </cell>
          <cell r="AG42" t="e">
            <v>#DIV/0!</v>
          </cell>
          <cell r="AJ42">
            <v>0</v>
          </cell>
          <cell r="AK42" t="e">
            <v>#DIV/0!</v>
          </cell>
          <cell r="AN42">
            <v>0</v>
          </cell>
          <cell r="AO42" t="e">
            <v>#DIV/0!</v>
          </cell>
          <cell r="AR42">
            <v>0</v>
          </cell>
          <cell r="AS42" t="e">
            <v>#DIV/0!</v>
          </cell>
          <cell r="AV42">
            <v>0</v>
          </cell>
          <cell r="AW42" t="e">
            <v>#DIV/0!</v>
          </cell>
          <cell r="AZ42">
            <v>0</v>
          </cell>
          <cell r="BA42" t="e">
            <v>#DIV/0!</v>
          </cell>
          <cell r="BD42">
            <v>0</v>
          </cell>
          <cell r="BE42" t="e">
            <v>#DIV/0!</v>
          </cell>
        </row>
        <row r="43">
          <cell r="A43">
            <v>38</v>
          </cell>
          <cell r="B43" t="str">
            <v>อาคารยานพาหนะ</v>
          </cell>
          <cell r="C43">
            <v>0</v>
          </cell>
          <cell r="D43">
            <v>1</v>
          </cell>
          <cell r="E43">
            <v>9843160</v>
          </cell>
          <cell r="L43" t="str">
            <v>รื้อถอน</v>
          </cell>
          <cell r="M43" t="str">
            <v>รื้อถอน</v>
          </cell>
          <cell r="P43" t="str">
            <v>รื้อถอน</v>
          </cell>
          <cell r="Q43" t="str">
            <v>รื้อถอน</v>
          </cell>
          <cell r="T43" t="str">
            <v>รื้อถอน</v>
          </cell>
          <cell r="U43" t="str">
            <v>รื้อถอน</v>
          </cell>
          <cell r="X43" t="str">
            <v>รื้อถอน</v>
          </cell>
          <cell r="Y43" t="str">
            <v>รื้อถอน</v>
          </cell>
          <cell r="AB43" t="str">
            <v>รื้อถอน</v>
          </cell>
          <cell r="AC43" t="str">
            <v>รื้อถอน</v>
          </cell>
          <cell r="AF43" t="str">
            <v>รื้อถอน</v>
          </cell>
          <cell r="AG43" t="str">
            <v>รื้อถอน</v>
          </cell>
          <cell r="AJ43" t="str">
            <v>รื้อถอน</v>
          </cell>
          <cell r="AK43" t="str">
            <v>รื้อถอน</v>
          </cell>
          <cell r="AN43" t="str">
            <v>รื้อถอน</v>
          </cell>
          <cell r="AO43" t="str">
            <v>รื้อถอน</v>
          </cell>
          <cell r="AR43" t="str">
            <v>รื้อถอน</v>
          </cell>
          <cell r="AS43" t="str">
            <v>รื้อถอน</v>
          </cell>
          <cell r="AV43" t="str">
            <v>รื้อถอน</v>
          </cell>
          <cell r="AW43" t="str">
            <v>รื้อถอน</v>
          </cell>
          <cell r="AZ43" t="str">
            <v>รื้อถอน</v>
          </cell>
          <cell r="BA43" t="str">
            <v>รื้อถอน</v>
          </cell>
          <cell r="BD43" t="str">
            <v>รื้อถอน</v>
          </cell>
          <cell r="BE43" t="str">
            <v>รื้อถอน</v>
          </cell>
        </row>
        <row r="44">
          <cell r="A44">
            <v>39</v>
          </cell>
          <cell r="B44" t="str">
            <v>อาคารโรงจอดรถ</v>
          </cell>
          <cell r="C44">
            <v>0</v>
          </cell>
          <cell r="D44">
            <v>1</v>
          </cell>
          <cell r="E44">
            <v>8574108</v>
          </cell>
          <cell r="L44" t="str">
            <v>รื้อถอน</v>
          </cell>
          <cell r="M44" t="str">
            <v>รื้อถอน</v>
          </cell>
          <cell r="P44" t="str">
            <v>รื้อถอน</v>
          </cell>
          <cell r="Q44" t="str">
            <v>รื้อถอน</v>
          </cell>
          <cell r="T44" t="str">
            <v>รื้อถอน</v>
          </cell>
          <cell r="U44" t="str">
            <v>รื้อถอน</v>
          </cell>
          <cell r="X44" t="str">
            <v>รื้อถอน</v>
          </cell>
          <cell r="Y44" t="str">
            <v>รื้อถอน</v>
          </cell>
          <cell r="AB44" t="str">
            <v>รื้อถอน</v>
          </cell>
          <cell r="AC44" t="str">
            <v>รื้อถอน</v>
          </cell>
          <cell r="AF44" t="str">
            <v>รื้อถอน</v>
          </cell>
          <cell r="AG44" t="str">
            <v>รื้อถอน</v>
          </cell>
          <cell r="AJ44" t="str">
            <v>รื้อถอน</v>
          </cell>
          <cell r="AK44" t="str">
            <v>รื้อถอน</v>
          </cell>
          <cell r="AN44" t="str">
            <v>รื้อถอน</v>
          </cell>
          <cell r="AO44" t="str">
            <v>รื้อถอน</v>
          </cell>
          <cell r="AR44" t="str">
            <v>รื้อถอน</v>
          </cell>
          <cell r="AS44" t="str">
            <v>รื้อถอน</v>
          </cell>
          <cell r="AV44" t="str">
            <v>รื้อถอน</v>
          </cell>
          <cell r="AW44" t="str">
            <v>รื้อถอน</v>
          </cell>
          <cell r="AZ44" t="str">
            <v>รื้อถอน</v>
          </cell>
          <cell r="BA44" t="str">
            <v>รื้อถอน</v>
          </cell>
          <cell r="BD44" t="str">
            <v>รื้อถอน</v>
          </cell>
          <cell r="BE44" t="str">
            <v>รื้อถอน</v>
          </cell>
        </row>
        <row r="45">
          <cell r="A45">
            <v>40</v>
          </cell>
          <cell r="B45" t="str">
            <v>อาคารสำนักงานระบบบำบัดน้ำเสียรวม (รวมอาคารห้องน้ำ)</v>
          </cell>
          <cell r="C45">
            <v>0</v>
          </cell>
          <cell r="D45">
            <v>50</v>
          </cell>
          <cell r="E45">
            <v>8576438</v>
          </cell>
          <cell r="L45">
            <v>9600</v>
          </cell>
          <cell r="M45">
            <v>37536</v>
          </cell>
          <cell r="P45">
            <v>8150</v>
          </cell>
          <cell r="Q45">
            <v>33415</v>
          </cell>
          <cell r="T45">
            <v>-273450</v>
          </cell>
          <cell r="U45" t="e">
            <v>#DIV/0!</v>
          </cell>
          <cell r="X45">
            <v>0</v>
          </cell>
          <cell r="Y45" t="e">
            <v>#DIV/0!</v>
          </cell>
          <cell r="AB45">
            <v>0</v>
          </cell>
          <cell r="AC45" t="e">
            <v>#DIV/0!</v>
          </cell>
          <cell r="AF45">
            <v>0</v>
          </cell>
          <cell r="AG45" t="e">
            <v>#DIV/0!</v>
          </cell>
          <cell r="AJ45">
            <v>0</v>
          </cell>
          <cell r="AK45" t="e">
            <v>#DIV/0!</v>
          </cell>
          <cell r="AN45">
            <v>0</v>
          </cell>
          <cell r="AO45" t="e">
            <v>#DIV/0!</v>
          </cell>
          <cell r="AR45">
            <v>0</v>
          </cell>
          <cell r="AS45" t="e">
            <v>#DIV/0!</v>
          </cell>
          <cell r="AV45">
            <v>0</v>
          </cell>
          <cell r="AW45" t="e">
            <v>#DIV/0!</v>
          </cell>
          <cell r="AZ45">
            <v>0</v>
          </cell>
          <cell r="BA45" t="e">
            <v>#DIV/0!</v>
          </cell>
          <cell r="BD45">
            <v>0</v>
          </cell>
          <cell r="BE45" t="e">
            <v>#DIV/0!</v>
          </cell>
        </row>
        <row r="46">
          <cell r="A46">
            <v>41</v>
          </cell>
          <cell r="B46" t="str">
            <v>โรงคัดเเยกขยะ</v>
          </cell>
          <cell r="C46">
            <v>0</v>
          </cell>
          <cell r="D46">
            <v>1</v>
          </cell>
          <cell r="E46">
            <v>0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T46">
            <v>0</v>
          </cell>
          <cell r="U46" t="e">
            <v>#DIV/0!</v>
          </cell>
          <cell r="X46">
            <v>0</v>
          </cell>
          <cell r="Y46" t="e">
            <v>#DIV/0!</v>
          </cell>
          <cell r="AB46">
            <v>0</v>
          </cell>
          <cell r="AC46" t="e">
            <v>#DIV/0!</v>
          </cell>
          <cell r="AF46">
            <v>0</v>
          </cell>
          <cell r="AG46" t="e">
            <v>#DIV/0!</v>
          </cell>
          <cell r="AJ46">
            <v>0</v>
          </cell>
          <cell r="AK46" t="e">
            <v>#DIV/0!</v>
          </cell>
          <cell r="AN46">
            <v>0</v>
          </cell>
          <cell r="AO46" t="e">
            <v>#DIV/0!</v>
          </cell>
          <cell r="AR46">
            <v>0</v>
          </cell>
          <cell r="AS46" t="e">
            <v>#DIV/0!</v>
          </cell>
          <cell r="AV46">
            <v>0</v>
          </cell>
          <cell r="AW46" t="e">
            <v>#DIV/0!</v>
          </cell>
          <cell r="AZ46">
            <v>0</v>
          </cell>
          <cell r="BA46" t="e">
            <v>#DIV/0!</v>
          </cell>
          <cell r="BD46">
            <v>0</v>
          </cell>
          <cell r="BE46" t="e">
            <v>#DIV/0!</v>
          </cell>
        </row>
        <row r="47">
          <cell r="A47" t="str">
            <v>สระว่ายน้ำ</v>
          </cell>
        </row>
        <row r="48">
          <cell r="A48">
            <v>42</v>
          </cell>
          <cell r="B48" t="str">
            <v>อาคารสระว่ายน้ำ</v>
          </cell>
          <cell r="C48">
            <v>0</v>
          </cell>
          <cell r="D48">
            <v>50</v>
          </cell>
          <cell r="E48">
            <v>9243857</v>
          </cell>
          <cell r="L48">
            <v>5300</v>
          </cell>
          <cell r="P48">
            <v>5500</v>
          </cell>
          <cell r="T48">
            <v>-164400</v>
          </cell>
          <cell r="X48">
            <v>0</v>
          </cell>
          <cell r="AB48">
            <v>0</v>
          </cell>
          <cell r="AF48">
            <v>0</v>
          </cell>
          <cell r="AJ48">
            <v>0</v>
          </cell>
          <cell r="AN48">
            <v>0</v>
          </cell>
          <cell r="AR48">
            <v>0</v>
          </cell>
          <cell r="AV48">
            <v>0</v>
          </cell>
          <cell r="AZ48">
            <v>0</v>
          </cell>
          <cell r="BD48">
            <v>0</v>
          </cell>
        </row>
        <row r="49">
          <cell r="A49" t="str">
            <v>โรงอาหาร</v>
          </cell>
        </row>
        <row r="50">
          <cell r="A50">
            <v>43</v>
          </cell>
          <cell r="B50" t="str">
            <v>อาคารโรงอาหารเทิดกสิกร</v>
          </cell>
          <cell r="C50">
            <v>0</v>
          </cell>
          <cell r="D50">
            <v>20</v>
          </cell>
          <cell r="E50">
            <v>8419171</v>
          </cell>
          <cell r="L50">
            <v>7400</v>
          </cell>
          <cell r="P50">
            <v>6940</v>
          </cell>
          <cell r="T50">
            <v>-172080</v>
          </cell>
          <cell r="X50">
            <v>0</v>
          </cell>
          <cell r="AB50">
            <v>0</v>
          </cell>
          <cell r="AF50">
            <v>0</v>
          </cell>
          <cell r="AJ50">
            <v>0</v>
          </cell>
          <cell r="AN50">
            <v>0</v>
          </cell>
          <cell r="AR50">
            <v>0</v>
          </cell>
          <cell r="AV50">
            <v>0</v>
          </cell>
          <cell r="AZ50">
            <v>0</v>
          </cell>
          <cell r="BD50">
            <v>0</v>
          </cell>
        </row>
        <row r="51">
          <cell r="A51">
            <v>44</v>
          </cell>
          <cell r="B51" t="str">
            <v>ครัวอิ่มอุ่นเพื่อน้อง</v>
          </cell>
          <cell r="C51">
            <v>0</v>
          </cell>
          <cell r="D51">
            <v>1</v>
          </cell>
          <cell r="E51">
            <v>0</v>
          </cell>
          <cell r="L51">
            <v>130</v>
          </cell>
          <cell r="M51">
            <v>508.3</v>
          </cell>
          <cell r="P51">
            <v>196</v>
          </cell>
          <cell r="Q51">
            <v>803.59999999999991</v>
          </cell>
          <cell r="T51">
            <v>-21446</v>
          </cell>
          <cell r="U51" t="e">
            <v>#DIV/0!</v>
          </cell>
          <cell r="X51">
            <v>0</v>
          </cell>
          <cell r="Y51" t="e">
            <v>#DIV/0!</v>
          </cell>
          <cell r="AB51">
            <v>0</v>
          </cell>
          <cell r="AC51" t="e">
            <v>#DIV/0!</v>
          </cell>
          <cell r="AF51">
            <v>0</v>
          </cell>
          <cell r="AG51" t="e">
            <v>#DIV/0!</v>
          </cell>
          <cell r="AJ51">
            <v>0</v>
          </cell>
          <cell r="AK51" t="e">
            <v>#DIV/0!</v>
          </cell>
          <cell r="AN51">
            <v>0</v>
          </cell>
          <cell r="AO51" t="e">
            <v>#DIV/0!</v>
          </cell>
          <cell r="AR51">
            <v>0</v>
          </cell>
          <cell r="AS51" t="e">
            <v>#DIV/0!</v>
          </cell>
          <cell r="AV51">
            <v>0</v>
          </cell>
          <cell r="AW51" t="e">
            <v>#DIV/0!</v>
          </cell>
          <cell r="AZ51">
            <v>0</v>
          </cell>
          <cell r="BA51" t="e">
            <v>#DIV/0!</v>
          </cell>
          <cell r="BD51">
            <v>0</v>
          </cell>
          <cell r="BE51" t="e">
            <v>#DIV/0!</v>
          </cell>
        </row>
        <row r="52">
          <cell r="A52" t="str">
            <v>หอพักนักศึกษา</v>
          </cell>
        </row>
        <row r="53">
          <cell r="A53">
            <v>45</v>
          </cell>
          <cell r="B53" t="str">
            <v>อาคารหอพักนักศึกษานานาชาติ</v>
          </cell>
          <cell r="C53">
            <v>0</v>
          </cell>
          <cell r="D53">
            <v>20</v>
          </cell>
          <cell r="E53">
            <v>8419200</v>
          </cell>
          <cell r="L53">
            <v>500</v>
          </cell>
          <cell r="M53">
            <v>1955</v>
          </cell>
          <cell r="P53">
            <v>580</v>
          </cell>
          <cell r="Q53">
            <v>2378</v>
          </cell>
          <cell r="T53">
            <v>-62180</v>
          </cell>
          <cell r="U53" t="e">
            <v>#DIV/0!</v>
          </cell>
          <cell r="X53">
            <v>0</v>
          </cell>
          <cell r="Y53" t="e">
            <v>#DIV/0!</v>
          </cell>
          <cell r="AB53">
            <v>0</v>
          </cell>
          <cell r="AC53" t="e">
            <v>#DIV/0!</v>
          </cell>
          <cell r="AF53">
            <v>0</v>
          </cell>
          <cell r="AG53" t="e">
            <v>#DIV/0!</v>
          </cell>
          <cell r="AJ53">
            <v>0</v>
          </cell>
          <cell r="AK53" t="e">
            <v>#DIV/0!</v>
          </cell>
          <cell r="AN53">
            <v>0</v>
          </cell>
          <cell r="AO53" t="e">
            <v>#DIV/0!</v>
          </cell>
          <cell r="AR53">
            <v>0</v>
          </cell>
          <cell r="AS53" t="e">
            <v>#DIV/0!</v>
          </cell>
          <cell r="AV53">
            <v>0</v>
          </cell>
          <cell r="AW53" t="e">
            <v>#DIV/0!</v>
          </cell>
          <cell r="AZ53">
            <v>0</v>
          </cell>
          <cell r="BA53" t="e">
            <v>#DIV/0!</v>
          </cell>
          <cell r="BD53">
            <v>0</v>
          </cell>
          <cell r="BE53" t="e">
            <v>#DIV/0!</v>
          </cell>
        </row>
        <row r="54">
          <cell r="A54">
            <v>46</v>
          </cell>
          <cell r="B54" t="str">
            <v>อาคารหอพักนักศึกษาชาย 2</v>
          </cell>
          <cell r="C54">
            <v>0</v>
          </cell>
          <cell r="D54">
            <v>60</v>
          </cell>
          <cell r="E54">
            <v>8419154</v>
          </cell>
          <cell r="L54">
            <v>5460</v>
          </cell>
          <cell r="P54">
            <v>6960</v>
          </cell>
          <cell r="T54">
            <v>-364260</v>
          </cell>
          <cell r="X54">
            <v>0</v>
          </cell>
          <cell r="AB54">
            <v>0</v>
          </cell>
          <cell r="AF54">
            <v>0</v>
          </cell>
          <cell r="AJ54">
            <v>0</v>
          </cell>
          <cell r="AN54">
            <v>0</v>
          </cell>
          <cell r="AR54">
            <v>0</v>
          </cell>
          <cell r="AV54">
            <v>0</v>
          </cell>
          <cell r="AZ54">
            <v>0</v>
          </cell>
          <cell r="BD54">
            <v>0</v>
          </cell>
        </row>
        <row r="55">
          <cell r="A55">
            <v>47</v>
          </cell>
          <cell r="B55" t="str">
            <v>อาคารหอพักนักศึกษาชาย 3 (รวมอาคารห้องน้ำ)</v>
          </cell>
          <cell r="C55">
            <v>0</v>
          </cell>
          <cell r="D55">
            <v>20</v>
          </cell>
          <cell r="E55">
            <v>8419175</v>
          </cell>
          <cell r="L55">
            <v>80</v>
          </cell>
          <cell r="M55">
            <v>312.8</v>
          </cell>
          <cell r="P55">
            <v>80</v>
          </cell>
          <cell r="Q55">
            <v>328</v>
          </cell>
          <cell r="T55">
            <v>-3560</v>
          </cell>
          <cell r="U55" t="e">
            <v>#DIV/0!</v>
          </cell>
          <cell r="X55">
            <v>0</v>
          </cell>
          <cell r="Y55" t="e">
            <v>#DIV/0!</v>
          </cell>
          <cell r="AB55">
            <v>0</v>
          </cell>
          <cell r="AC55" t="e">
            <v>#DIV/0!</v>
          </cell>
          <cell r="AF55">
            <v>0</v>
          </cell>
          <cell r="AG55" t="e">
            <v>#DIV/0!</v>
          </cell>
          <cell r="AJ55">
            <v>0</v>
          </cell>
          <cell r="AK55" t="e">
            <v>#DIV/0!</v>
          </cell>
          <cell r="AN55">
            <v>0</v>
          </cell>
          <cell r="AO55" t="e">
            <v>#DIV/0!</v>
          </cell>
          <cell r="AR55">
            <v>0</v>
          </cell>
          <cell r="AS55" t="e">
            <v>#DIV/0!</v>
          </cell>
          <cell r="AV55">
            <v>0</v>
          </cell>
          <cell r="AW55" t="e">
            <v>#DIV/0!</v>
          </cell>
          <cell r="AZ55">
            <v>0</v>
          </cell>
          <cell r="BA55" t="e">
            <v>#DIV/0!</v>
          </cell>
          <cell r="BD55">
            <v>0</v>
          </cell>
          <cell r="BE55" t="e">
            <v>#DIV/0!</v>
          </cell>
        </row>
        <row r="56">
          <cell r="A56">
            <v>48</v>
          </cell>
          <cell r="B56" t="str">
            <v>อาคารหอพักนักศึกษาชาย 4</v>
          </cell>
          <cell r="C56">
            <v>0</v>
          </cell>
          <cell r="D56">
            <v>60</v>
          </cell>
          <cell r="E56">
            <v>8419174</v>
          </cell>
          <cell r="L56">
            <v>2580</v>
          </cell>
          <cell r="P56">
            <v>2580</v>
          </cell>
          <cell r="T56">
            <v>-244020</v>
          </cell>
          <cell r="X56">
            <v>0</v>
          </cell>
          <cell r="AB56">
            <v>0</v>
          </cell>
          <cell r="AF56">
            <v>0</v>
          </cell>
          <cell r="AJ56">
            <v>0</v>
          </cell>
          <cell r="AN56">
            <v>0</v>
          </cell>
          <cell r="AR56">
            <v>0</v>
          </cell>
          <cell r="AV56">
            <v>0</v>
          </cell>
          <cell r="AZ56">
            <v>0</v>
          </cell>
          <cell r="BD56">
            <v>0</v>
          </cell>
        </row>
        <row r="57">
          <cell r="A57">
            <v>49</v>
          </cell>
          <cell r="B57" t="str">
            <v>อาคารหอพักนักศึกษาชาย 5 (รวมอาคารห้องน้ำ)</v>
          </cell>
          <cell r="C57">
            <v>0</v>
          </cell>
          <cell r="D57">
            <v>20</v>
          </cell>
          <cell r="E57">
            <v>8419178</v>
          </cell>
          <cell r="L57">
            <v>2360</v>
          </cell>
          <cell r="M57">
            <v>9227.6</v>
          </cell>
          <cell r="P57">
            <v>2880</v>
          </cell>
          <cell r="Q57">
            <v>11807.999999999998</v>
          </cell>
          <cell r="T57">
            <v>-193120</v>
          </cell>
          <cell r="U57" t="e">
            <v>#DIV/0!</v>
          </cell>
          <cell r="X57">
            <v>0</v>
          </cell>
          <cell r="Y57" t="e">
            <v>#DIV/0!</v>
          </cell>
          <cell r="AB57">
            <v>0</v>
          </cell>
          <cell r="AC57" t="e">
            <v>#DIV/0!</v>
          </cell>
          <cell r="AF57">
            <v>0</v>
          </cell>
          <cell r="AG57" t="e">
            <v>#DIV/0!</v>
          </cell>
          <cell r="AJ57">
            <v>0</v>
          </cell>
          <cell r="AK57" t="e">
            <v>#DIV/0!</v>
          </cell>
          <cell r="AN57">
            <v>0</v>
          </cell>
          <cell r="AO57" t="e">
            <v>#DIV/0!</v>
          </cell>
          <cell r="AR57">
            <v>0</v>
          </cell>
          <cell r="AS57" t="e">
            <v>#DIV/0!</v>
          </cell>
          <cell r="AV57">
            <v>0</v>
          </cell>
          <cell r="AW57" t="e">
            <v>#DIV/0!</v>
          </cell>
          <cell r="AZ57">
            <v>0</v>
          </cell>
          <cell r="BA57" t="e">
            <v>#DIV/0!</v>
          </cell>
          <cell r="BD57">
            <v>0</v>
          </cell>
          <cell r="BE57" t="e">
            <v>#DIV/0!</v>
          </cell>
        </row>
        <row r="58">
          <cell r="A58">
            <v>50</v>
          </cell>
          <cell r="B58" t="str">
            <v>อาคารหอพักนักศึกษาหญิง 6</v>
          </cell>
          <cell r="C58">
            <v>0</v>
          </cell>
          <cell r="D58">
            <v>60</v>
          </cell>
          <cell r="E58">
            <v>8409829</v>
          </cell>
          <cell r="L58">
            <v>4920</v>
          </cell>
          <cell r="P58">
            <v>6420</v>
          </cell>
          <cell r="T58">
            <v>-568860</v>
          </cell>
          <cell r="X58">
            <v>0</v>
          </cell>
          <cell r="AB58">
            <v>0</v>
          </cell>
          <cell r="AF58">
            <v>0</v>
          </cell>
          <cell r="AJ58">
            <v>0</v>
          </cell>
          <cell r="AN58">
            <v>0</v>
          </cell>
          <cell r="AR58">
            <v>0</v>
          </cell>
          <cell r="AV58">
            <v>0</v>
          </cell>
          <cell r="AZ58">
            <v>0</v>
          </cell>
          <cell r="BD58">
            <v>0</v>
          </cell>
        </row>
        <row r="59">
          <cell r="A59">
            <v>51</v>
          </cell>
          <cell r="B59" t="str">
            <v>อาคารหอพักนักศึกษาหญิง 7</v>
          </cell>
          <cell r="C59">
            <v>0</v>
          </cell>
          <cell r="D59">
            <v>60</v>
          </cell>
          <cell r="E59">
            <v>8409835</v>
          </cell>
          <cell r="L59">
            <v>0</v>
          </cell>
          <cell r="M59">
            <v>0</v>
          </cell>
          <cell r="P59">
            <v>0</v>
          </cell>
          <cell r="Q59">
            <v>0</v>
          </cell>
          <cell r="T59">
            <v>-243240</v>
          </cell>
          <cell r="U59" t="e">
            <v>#DIV/0!</v>
          </cell>
          <cell r="X59">
            <v>0</v>
          </cell>
          <cell r="Y59" t="e">
            <v>#DIV/0!</v>
          </cell>
          <cell r="AB59">
            <v>0</v>
          </cell>
          <cell r="AC59" t="e">
            <v>#DIV/0!</v>
          </cell>
          <cell r="AF59">
            <v>0</v>
          </cell>
          <cell r="AG59" t="e">
            <v>#DIV/0!</v>
          </cell>
          <cell r="AJ59">
            <v>0</v>
          </cell>
          <cell r="AK59" t="e">
            <v>#DIV/0!</v>
          </cell>
          <cell r="AN59">
            <v>0</v>
          </cell>
          <cell r="AO59" t="e">
            <v>#DIV/0!</v>
          </cell>
          <cell r="AR59">
            <v>0</v>
          </cell>
          <cell r="AS59" t="e">
            <v>#DIV/0!</v>
          </cell>
          <cell r="AV59">
            <v>0</v>
          </cell>
          <cell r="AW59" t="e">
            <v>#DIV/0!</v>
          </cell>
          <cell r="AZ59">
            <v>0</v>
          </cell>
          <cell r="BA59" t="e">
            <v>#DIV/0!</v>
          </cell>
          <cell r="BD59">
            <v>0</v>
          </cell>
          <cell r="BE59" t="e">
            <v>#DIV/0!</v>
          </cell>
        </row>
        <row r="60">
          <cell r="A60">
            <v>52</v>
          </cell>
          <cell r="B60" t="str">
            <v>อาคารหอพักนักศึกษาหญิง 8</v>
          </cell>
          <cell r="C60">
            <v>0</v>
          </cell>
          <cell r="D60">
            <v>100</v>
          </cell>
          <cell r="E60">
            <v>8379616</v>
          </cell>
          <cell r="L60">
            <v>8200</v>
          </cell>
          <cell r="P60">
            <v>9200</v>
          </cell>
          <cell r="T60">
            <v>-945900</v>
          </cell>
          <cell r="X60">
            <v>0</v>
          </cell>
          <cell r="AB60">
            <v>0</v>
          </cell>
          <cell r="AF60">
            <v>0</v>
          </cell>
          <cell r="AJ60">
            <v>0</v>
          </cell>
          <cell r="AN60">
            <v>0</v>
          </cell>
          <cell r="AR60">
            <v>0</v>
          </cell>
          <cell r="AV60">
            <v>0</v>
          </cell>
          <cell r="AZ60">
            <v>0</v>
          </cell>
          <cell r="BD60">
            <v>0</v>
          </cell>
        </row>
        <row r="61">
          <cell r="A61">
            <v>53</v>
          </cell>
          <cell r="B61" t="str">
            <v>อาคารหอพักนักศึกษาหญิง 9</v>
          </cell>
          <cell r="C61">
            <v>0</v>
          </cell>
          <cell r="D61">
            <v>100</v>
          </cell>
          <cell r="E61">
            <v>8399168</v>
          </cell>
          <cell r="L61">
            <v>10700</v>
          </cell>
          <cell r="P61">
            <v>11200</v>
          </cell>
          <cell r="T61">
            <v>-178500</v>
          </cell>
          <cell r="AB61">
            <v>0</v>
          </cell>
          <cell r="AF61">
            <v>0</v>
          </cell>
          <cell r="AN61">
            <v>0</v>
          </cell>
          <cell r="AV61">
            <v>0</v>
          </cell>
          <cell r="AZ61">
            <v>0</v>
          </cell>
          <cell r="BD61">
            <v>0</v>
          </cell>
        </row>
        <row r="62">
          <cell r="A62">
            <v>54</v>
          </cell>
          <cell r="B62" t="str">
            <v>อาคารหอพักนักศึกษาหญิง 10</v>
          </cell>
          <cell r="C62">
            <v>0</v>
          </cell>
          <cell r="D62">
            <v>200</v>
          </cell>
          <cell r="E62">
            <v>9243992</v>
          </cell>
          <cell r="L62">
            <v>11200</v>
          </cell>
          <cell r="P62">
            <v>14600</v>
          </cell>
          <cell r="T62">
            <v>-491600</v>
          </cell>
          <cell r="X62">
            <v>0</v>
          </cell>
          <cell r="AB62">
            <v>0</v>
          </cell>
          <cell r="AF62">
            <v>0</v>
          </cell>
          <cell r="AJ62">
            <v>0</v>
          </cell>
          <cell r="AN62">
            <v>0</v>
          </cell>
          <cell r="AR62">
            <v>0</v>
          </cell>
          <cell r="AV62">
            <v>0</v>
          </cell>
          <cell r="AZ62">
            <v>0</v>
          </cell>
          <cell r="BD62">
            <v>0</v>
          </cell>
        </row>
        <row r="63">
          <cell r="A63">
            <v>55</v>
          </cell>
          <cell r="B63" t="str">
            <v>อาคารหอพักนักศึกษาหญิง 11</v>
          </cell>
          <cell r="C63" t="str">
            <v>MWh</v>
          </cell>
          <cell r="D63">
            <v>1000</v>
          </cell>
          <cell r="E63" t="str">
            <v>Digital</v>
          </cell>
          <cell r="L63" t="str">
            <v>เสีย</v>
          </cell>
          <cell r="M63" t="str">
            <v>เสีย</v>
          </cell>
          <cell r="P63" t="str">
            <v>เสีย</v>
          </cell>
          <cell r="Q63" t="str">
            <v>เสีย</v>
          </cell>
          <cell r="T63" t="e">
            <v>#VALUE!</v>
          </cell>
          <cell r="U63" t="e">
            <v>#VALUE!</v>
          </cell>
          <cell r="X63">
            <v>0</v>
          </cell>
          <cell r="Y63" t="e">
            <v>#DIV/0!</v>
          </cell>
          <cell r="AB63">
            <v>0</v>
          </cell>
          <cell r="AC63" t="e">
            <v>#DIV/0!</v>
          </cell>
          <cell r="AF63">
            <v>0</v>
          </cell>
          <cell r="AG63" t="e">
            <v>#DIV/0!</v>
          </cell>
          <cell r="AJ63">
            <v>0</v>
          </cell>
          <cell r="AK63" t="e">
            <v>#DIV/0!</v>
          </cell>
          <cell r="AN63">
            <v>0</v>
          </cell>
          <cell r="AO63" t="e">
            <v>#DIV/0!</v>
          </cell>
          <cell r="AR63">
            <v>0</v>
          </cell>
          <cell r="AS63" t="e">
            <v>#DIV/0!</v>
          </cell>
          <cell r="AV63">
            <v>0</v>
          </cell>
          <cell r="AW63" t="e">
            <v>#DIV/0!</v>
          </cell>
          <cell r="AZ63">
            <v>0</v>
          </cell>
          <cell r="BA63" t="e">
            <v>#DIV/0!</v>
          </cell>
          <cell r="BD63">
            <v>0</v>
          </cell>
          <cell r="BE63" t="e">
            <v>#DIV/0!</v>
          </cell>
        </row>
        <row r="64">
          <cell r="A64" t="str">
            <v>คณะพัฒนาการท่องเที่ยว</v>
          </cell>
        </row>
        <row r="65">
          <cell r="A65">
            <v>56</v>
          </cell>
          <cell r="B65" t="str">
            <v>อาคารเรียนรวมสุวรรณวาจกกสิกิจ</v>
          </cell>
          <cell r="C65">
            <v>0</v>
          </cell>
          <cell r="D65">
            <v>1</v>
          </cell>
          <cell r="E65" t="str">
            <v>-</v>
          </cell>
          <cell r="L65">
            <v>3106.7799999999988</v>
          </cell>
          <cell r="P65">
            <v>3678.2200000000012</v>
          </cell>
          <cell r="T65">
            <v>-49019</v>
          </cell>
          <cell r="X65">
            <v>0</v>
          </cell>
          <cell r="AB65">
            <v>0</v>
          </cell>
          <cell r="AF65">
            <v>0</v>
          </cell>
          <cell r="AJ65">
            <v>0</v>
          </cell>
          <cell r="AN65">
            <v>0</v>
          </cell>
          <cell r="AR65">
            <v>0</v>
          </cell>
          <cell r="AV65">
            <v>0</v>
          </cell>
          <cell r="AZ65">
            <v>0</v>
          </cell>
          <cell r="BD65">
            <v>0</v>
          </cell>
        </row>
        <row r="66">
          <cell r="A66">
            <v>57</v>
          </cell>
          <cell r="B66" t="str">
            <v>อาคารพัฒนาวิสัยทัศน์ ชั้น 1 มิเตอร์ตัวที่ 1</v>
          </cell>
          <cell r="C66">
            <v>0</v>
          </cell>
          <cell r="D66">
            <v>80</v>
          </cell>
          <cell r="E66">
            <v>9109282</v>
          </cell>
          <cell r="L66">
            <v>1920</v>
          </cell>
          <cell r="M66">
            <v>7507.2000000000007</v>
          </cell>
          <cell r="P66">
            <v>1280</v>
          </cell>
          <cell r="Q66">
            <v>5248</v>
          </cell>
          <cell r="T66">
            <v>-690080</v>
          </cell>
          <cell r="U66" t="e">
            <v>#DIV/0!</v>
          </cell>
          <cell r="X66">
            <v>0</v>
          </cell>
          <cell r="Y66" t="e">
            <v>#DIV/0!</v>
          </cell>
          <cell r="AB66">
            <v>0</v>
          </cell>
          <cell r="AC66" t="e">
            <v>#DIV/0!</v>
          </cell>
          <cell r="AF66">
            <v>0</v>
          </cell>
          <cell r="AG66" t="e">
            <v>#DIV/0!</v>
          </cell>
          <cell r="AJ66">
            <v>0</v>
          </cell>
          <cell r="AK66" t="e">
            <v>#DIV/0!</v>
          </cell>
          <cell r="AN66">
            <v>0</v>
          </cell>
          <cell r="AO66" t="e">
            <v>#DIV/0!</v>
          </cell>
          <cell r="AR66">
            <v>0</v>
          </cell>
          <cell r="AS66" t="e">
            <v>#DIV/0!</v>
          </cell>
          <cell r="AV66">
            <v>0</v>
          </cell>
          <cell r="AW66" t="e">
            <v>#DIV/0!</v>
          </cell>
          <cell r="AZ66">
            <v>0</v>
          </cell>
          <cell r="BA66" t="e">
            <v>#DIV/0!</v>
          </cell>
          <cell r="BD66">
            <v>0</v>
          </cell>
          <cell r="BE66" t="e">
            <v>#DIV/0!</v>
          </cell>
        </row>
        <row r="67">
          <cell r="A67">
            <v>58</v>
          </cell>
          <cell r="B67" t="str">
            <v>อาคารพัฒนาวิสัยทัศน์ ชั้น 2 มิเตอร์ตัวที่ 2</v>
          </cell>
          <cell r="C67" t="str">
            <v>MWh</v>
          </cell>
          <cell r="D67">
            <v>1000</v>
          </cell>
          <cell r="E67" t="str">
            <v>Digital</v>
          </cell>
          <cell r="L67">
            <v>0</v>
          </cell>
          <cell r="M67">
            <v>0</v>
          </cell>
          <cell r="P67">
            <v>0</v>
          </cell>
          <cell r="Q67">
            <v>0</v>
          </cell>
          <cell r="T67">
            <v>-495310</v>
          </cell>
          <cell r="U67" t="e">
            <v>#DIV/0!</v>
          </cell>
          <cell r="X67">
            <v>0</v>
          </cell>
          <cell r="Y67" t="e">
            <v>#DIV/0!</v>
          </cell>
          <cell r="AB67">
            <v>0</v>
          </cell>
          <cell r="AC67" t="e">
            <v>#DIV/0!</v>
          </cell>
          <cell r="AF67">
            <v>0</v>
          </cell>
          <cell r="AG67" t="e">
            <v>#DIV/0!</v>
          </cell>
          <cell r="AJ67">
            <v>0</v>
          </cell>
          <cell r="AK67" t="e">
            <v>#DIV/0!</v>
          </cell>
          <cell r="AN67">
            <v>0</v>
          </cell>
          <cell r="AO67" t="e">
            <v>#DIV/0!</v>
          </cell>
          <cell r="AR67">
            <v>0</v>
          </cell>
          <cell r="AS67" t="e">
            <v>#DIV/0!</v>
          </cell>
          <cell r="AV67">
            <v>0</v>
          </cell>
          <cell r="AW67" t="e">
            <v>#DIV/0!</v>
          </cell>
          <cell r="AZ67">
            <v>0</v>
          </cell>
          <cell r="BA67" t="e">
            <v>#DIV/0!</v>
          </cell>
          <cell r="BD67">
            <v>0</v>
          </cell>
          <cell r="BE67" t="e">
            <v>#DIV/0!</v>
          </cell>
        </row>
        <row r="68">
          <cell r="A68" t="str">
            <v>คณะศิลป์ศาสตร์</v>
          </cell>
        </row>
        <row r="69">
          <cell r="A69">
            <v>59</v>
          </cell>
          <cell r="B69" t="str">
            <v>อาคารประเสริฐ ณ.นคร</v>
          </cell>
          <cell r="C69">
            <v>500</v>
          </cell>
          <cell r="D69">
            <v>1</v>
          </cell>
          <cell r="E69">
            <v>8155345</v>
          </cell>
          <cell r="L69">
            <v>2108</v>
          </cell>
          <cell r="P69">
            <v>2660.72</v>
          </cell>
          <cell r="T69">
            <v>0</v>
          </cell>
          <cell r="X69">
            <v>0</v>
          </cell>
          <cell r="AB69">
            <v>0</v>
          </cell>
          <cell r="AF69">
            <v>0</v>
          </cell>
          <cell r="AJ69">
            <v>0</v>
          </cell>
          <cell r="AN69">
            <v>0</v>
          </cell>
          <cell r="AR69">
            <v>0</v>
          </cell>
          <cell r="AV69">
            <v>0</v>
          </cell>
          <cell r="AZ69">
            <v>0</v>
          </cell>
          <cell r="BD69">
            <v>0</v>
          </cell>
        </row>
        <row r="70">
          <cell r="A70">
            <v>60</v>
          </cell>
          <cell r="B70" t="str">
            <v xml:space="preserve">สโมสร คณะศิปศาสตร์ </v>
          </cell>
          <cell r="C70">
            <v>0</v>
          </cell>
          <cell r="D70">
            <v>1</v>
          </cell>
          <cell r="E70">
            <v>150401039</v>
          </cell>
          <cell r="L70">
            <v>73</v>
          </cell>
          <cell r="M70">
            <v>285.43</v>
          </cell>
          <cell r="P70">
            <v>187</v>
          </cell>
          <cell r="Q70">
            <v>766.69999999999993</v>
          </cell>
          <cell r="T70">
            <v>-9910</v>
          </cell>
          <cell r="U70" t="e">
            <v>#DIV/0!</v>
          </cell>
          <cell r="X70">
            <v>0</v>
          </cell>
          <cell r="Y70" t="e">
            <v>#DIV/0!</v>
          </cell>
          <cell r="AB70">
            <v>0</v>
          </cell>
          <cell r="AC70" t="e">
            <v>#DIV/0!</v>
          </cell>
          <cell r="AF70">
            <v>0</v>
          </cell>
          <cell r="AG70" t="e">
            <v>#DIV/0!</v>
          </cell>
          <cell r="AJ70">
            <v>0</v>
          </cell>
          <cell r="AK70" t="e">
            <v>#DIV/0!</v>
          </cell>
          <cell r="AN70">
            <v>0</v>
          </cell>
          <cell r="AO70" t="e">
            <v>#DIV/0!</v>
          </cell>
          <cell r="AR70">
            <v>0</v>
          </cell>
          <cell r="AS70" t="e">
            <v>#DIV/0!</v>
          </cell>
          <cell r="AV70">
            <v>0</v>
          </cell>
          <cell r="AW70" t="e">
            <v>#DIV/0!</v>
          </cell>
          <cell r="AZ70">
            <v>0</v>
          </cell>
          <cell r="BA70" t="e">
            <v>#DIV/0!</v>
          </cell>
          <cell r="BD70">
            <v>0</v>
          </cell>
          <cell r="BE70" t="e">
            <v>#DIV/0!</v>
          </cell>
        </row>
        <row r="71">
          <cell r="A71" t="str">
            <v>สำนักหอสมุด</v>
          </cell>
        </row>
        <row r="72">
          <cell r="A72">
            <v>61</v>
          </cell>
          <cell r="B72" t="str">
            <v>อาคารวิภาต บุญศรี วังซ้าย มิเตอร์ตัวที่ 1</v>
          </cell>
          <cell r="C72">
            <v>0</v>
          </cell>
          <cell r="D72">
            <v>300</v>
          </cell>
          <cell r="E72">
            <v>8566263</v>
          </cell>
          <cell r="L72">
            <v>6600</v>
          </cell>
          <cell r="M72">
            <v>25806</v>
          </cell>
          <cell r="P72">
            <v>6300</v>
          </cell>
          <cell r="Q72">
            <v>25829.999999999996</v>
          </cell>
          <cell r="T72">
            <v>-825300</v>
          </cell>
          <cell r="U72" t="e">
            <v>#DIV/0!</v>
          </cell>
          <cell r="X72">
            <v>0</v>
          </cell>
          <cell r="Y72" t="e">
            <v>#DIV/0!</v>
          </cell>
          <cell r="AB72">
            <v>0</v>
          </cell>
          <cell r="AC72" t="e">
            <v>#DIV/0!</v>
          </cell>
          <cell r="AF72">
            <v>0</v>
          </cell>
          <cell r="AG72" t="e">
            <v>#DIV/0!</v>
          </cell>
          <cell r="AJ72">
            <v>0</v>
          </cell>
          <cell r="AK72" t="e">
            <v>#DIV/0!</v>
          </cell>
          <cell r="AN72">
            <v>0</v>
          </cell>
          <cell r="AO72" t="e">
            <v>#DIV/0!</v>
          </cell>
          <cell r="AR72">
            <v>0</v>
          </cell>
          <cell r="AS72" t="e">
            <v>#DIV/0!</v>
          </cell>
          <cell r="AV72">
            <v>0</v>
          </cell>
          <cell r="AW72" t="e">
            <v>#DIV/0!</v>
          </cell>
          <cell r="AZ72">
            <v>0</v>
          </cell>
          <cell r="BA72" t="e">
            <v>#DIV/0!</v>
          </cell>
          <cell r="BD72">
            <v>0</v>
          </cell>
        </row>
        <row r="73">
          <cell r="A73">
            <v>62</v>
          </cell>
          <cell r="B73" t="str">
            <v>อาคารวิภาต บุญศรี วังซ้าย มิเตอร์ตัวที่ 2</v>
          </cell>
          <cell r="C73">
            <v>200</v>
          </cell>
          <cell r="D73">
            <v>1</v>
          </cell>
          <cell r="E73">
            <v>9068918</v>
          </cell>
          <cell r="L73">
            <v>16317.81</v>
          </cell>
          <cell r="P73">
            <v>19957.919999999998</v>
          </cell>
          <cell r="T73">
            <v>0</v>
          </cell>
          <cell r="X73">
            <v>0</v>
          </cell>
          <cell r="AB73">
            <v>0</v>
          </cell>
          <cell r="AF73">
            <v>0</v>
          </cell>
          <cell r="AJ73">
            <v>0</v>
          </cell>
          <cell r="AN73">
            <v>0</v>
          </cell>
          <cell r="AR73">
            <v>0</v>
          </cell>
          <cell r="AV73">
            <v>0</v>
          </cell>
          <cell r="AZ73">
            <v>0</v>
          </cell>
          <cell r="BD73">
            <v>0</v>
          </cell>
        </row>
        <row r="74">
          <cell r="A74" t="str">
            <v>คณะบริหารธุรกิจ</v>
          </cell>
        </row>
        <row r="75">
          <cell r="A75">
            <v>63</v>
          </cell>
          <cell r="B75" t="str">
            <v>อาคารพิทยาลงกรณ์</v>
          </cell>
          <cell r="C75">
            <v>0</v>
          </cell>
          <cell r="D75">
            <v>100</v>
          </cell>
          <cell r="E75">
            <v>8142142</v>
          </cell>
          <cell r="L75">
            <v>6200</v>
          </cell>
          <cell r="P75">
            <v>4900</v>
          </cell>
          <cell r="T75">
            <v>-508400</v>
          </cell>
          <cell r="X75">
            <v>0</v>
          </cell>
          <cell r="AB75">
            <v>0</v>
          </cell>
          <cell r="AF75">
            <v>0</v>
          </cell>
          <cell r="AJ75">
            <v>0</v>
          </cell>
          <cell r="AN75">
            <v>0</v>
          </cell>
          <cell r="AR75">
            <v>0</v>
          </cell>
          <cell r="AV75">
            <v>0</v>
          </cell>
          <cell r="AZ75">
            <v>0</v>
          </cell>
          <cell r="BD75">
            <v>0</v>
          </cell>
        </row>
        <row r="76">
          <cell r="A76">
            <v>64</v>
          </cell>
          <cell r="B76" t="str">
            <v>อาคารพัฒาการเกษตรดิจิทัล</v>
          </cell>
          <cell r="C76">
            <v>0</v>
          </cell>
          <cell r="D76">
            <v>1</v>
          </cell>
          <cell r="E76">
            <v>202217528</v>
          </cell>
          <cell r="L76">
            <v>0</v>
          </cell>
          <cell r="M76">
            <v>0</v>
          </cell>
          <cell r="P76">
            <v>0</v>
          </cell>
          <cell r="Q76">
            <v>0</v>
          </cell>
          <cell r="T76">
            <v>-33410</v>
          </cell>
          <cell r="U76" t="e">
            <v>#DIV/0!</v>
          </cell>
          <cell r="X76">
            <v>0</v>
          </cell>
          <cell r="Y76" t="e">
            <v>#DIV/0!</v>
          </cell>
          <cell r="AB76">
            <v>0</v>
          </cell>
          <cell r="AC76" t="e">
            <v>#DIV/0!</v>
          </cell>
          <cell r="AF76">
            <v>0</v>
          </cell>
          <cell r="AG76" t="e">
            <v>#DIV/0!</v>
          </cell>
          <cell r="AJ76">
            <v>0</v>
          </cell>
          <cell r="AK76" t="e">
            <v>#DIV/0!</v>
          </cell>
          <cell r="AN76">
            <v>0</v>
          </cell>
          <cell r="AO76" t="e">
            <v>#DIV/0!</v>
          </cell>
          <cell r="AR76">
            <v>0</v>
          </cell>
          <cell r="AS76" t="e">
            <v>#DIV/0!</v>
          </cell>
          <cell r="AV76">
            <v>0</v>
          </cell>
          <cell r="AW76" t="e">
            <v>#DIV/0!</v>
          </cell>
          <cell r="AZ76">
            <v>0</v>
          </cell>
          <cell r="BA76" t="e">
            <v>#DIV/0!</v>
          </cell>
          <cell r="BD76">
            <v>0</v>
          </cell>
          <cell r="BE76" t="e">
            <v>#DIV/0!</v>
          </cell>
        </row>
        <row r="77">
          <cell r="A77">
            <v>65</v>
          </cell>
          <cell r="B77" t="str">
            <v>อาคาร 25 ปี คณะบริหารธุรกิจ</v>
          </cell>
          <cell r="C77">
            <v>160</v>
          </cell>
          <cell r="D77">
            <v>1</v>
          </cell>
          <cell r="E77">
            <v>8306827</v>
          </cell>
          <cell r="L77">
            <v>11178.09</v>
          </cell>
          <cell r="P77">
            <v>14556.01</v>
          </cell>
          <cell r="T77">
            <v>0</v>
          </cell>
          <cell r="X77">
            <v>0</v>
          </cell>
          <cell r="AB77">
            <v>0</v>
          </cell>
          <cell r="AF77">
            <v>0</v>
          </cell>
          <cell r="AJ77">
            <v>0</v>
          </cell>
          <cell r="AN77">
            <v>0</v>
          </cell>
          <cell r="AR77">
            <v>0</v>
          </cell>
          <cell r="AV77">
            <v>0</v>
          </cell>
          <cell r="AZ77">
            <v>0</v>
          </cell>
          <cell r="BD77">
            <v>0</v>
          </cell>
        </row>
        <row r="78">
          <cell r="A78" t="str">
            <v>วิทยาลัยบริหารศาสตร์</v>
          </cell>
        </row>
        <row r="79">
          <cell r="A79">
            <v>66</v>
          </cell>
          <cell r="B79" t="str">
            <v>อาคารเทพ พงษ์พาณิช</v>
          </cell>
          <cell r="C79">
            <v>200</v>
          </cell>
          <cell r="D79">
            <v>1</v>
          </cell>
          <cell r="E79">
            <v>9237675</v>
          </cell>
          <cell r="L79">
            <v>11632.44</v>
          </cell>
          <cell r="M79">
            <v>45482.840400000001</v>
          </cell>
          <cell r="P79">
            <v>12989.78</v>
          </cell>
          <cell r="Q79">
            <v>53258.097999999998</v>
          </cell>
          <cell r="T79">
            <v>0</v>
          </cell>
          <cell r="U79" t="e">
            <v>#DIV/0!</v>
          </cell>
          <cell r="X79">
            <v>0</v>
          </cell>
          <cell r="Y79" t="e">
            <v>#DIV/0!</v>
          </cell>
          <cell r="AB79">
            <v>0</v>
          </cell>
          <cell r="AC79" t="e">
            <v>#DIV/0!</v>
          </cell>
          <cell r="AF79">
            <v>0</v>
          </cell>
          <cell r="AG79" t="e">
            <v>#DIV/0!</v>
          </cell>
          <cell r="AJ79">
            <v>0</v>
          </cell>
          <cell r="AK79" t="e">
            <v>#DIV/0!</v>
          </cell>
          <cell r="AN79">
            <v>0</v>
          </cell>
          <cell r="AO79" t="e">
            <v>#DIV/0!</v>
          </cell>
          <cell r="AR79">
            <v>0</v>
          </cell>
          <cell r="AS79" t="e">
            <v>#DIV/0!</v>
          </cell>
          <cell r="AV79">
            <v>0</v>
          </cell>
          <cell r="AW79" t="e">
            <v>#DIV/0!</v>
          </cell>
          <cell r="AZ79">
            <v>0</v>
          </cell>
          <cell r="BA79" t="e">
            <v>#DIV/0!</v>
          </cell>
          <cell r="BD79">
            <v>0</v>
          </cell>
          <cell r="BE79" t="e">
            <v>#DIV/0!</v>
          </cell>
        </row>
        <row r="80">
          <cell r="A80" t="str">
            <v>ศูนย์กล้วยไม้</v>
          </cell>
        </row>
        <row r="81">
          <cell r="A81">
            <v>67</v>
          </cell>
          <cell r="B81" t="str">
            <v xml:space="preserve">อาคารเฉลิมพระเกียรติสมเด็จพระศรีนครินทราบรมราชนี </v>
          </cell>
          <cell r="C81">
            <v>500</v>
          </cell>
          <cell r="D81">
            <v>1</v>
          </cell>
          <cell r="E81">
            <v>8542034</v>
          </cell>
          <cell r="L81">
            <v>9386.5300000000007</v>
          </cell>
          <cell r="M81">
            <v>36701.332300000002</v>
          </cell>
          <cell r="P81">
            <v>10689.96</v>
          </cell>
          <cell r="Q81">
            <v>43828.835999999996</v>
          </cell>
          <cell r="T81">
            <v>0</v>
          </cell>
          <cell r="U81" t="e">
            <v>#DIV/0!</v>
          </cell>
          <cell r="X81">
            <v>0</v>
          </cell>
          <cell r="Y81" t="e">
            <v>#DIV/0!</v>
          </cell>
          <cell r="AB81">
            <v>0</v>
          </cell>
          <cell r="AC81" t="e">
            <v>#DIV/0!</v>
          </cell>
          <cell r="AF81">
            <v>0</v>
          </cell>
          <cell r="AG81" t="e">
            <v>#DIV/0!</v>
          </cell>
          <cell r="AJ81">
            <v>0</v>
          </cell>
          <cell r="AK81" t="e">
            <v>#DIV/0!</v>
          </cell>
          <cell r="AN81">
            <v>0</v>
          </cell>
          <cell r="AO81" t="e">
            <v>#DIV/0!</v>
          </cell>
          <cell r="AR81">
            <v>0</v>
          </cell>
          <cell r="AS81" t="e">
            <v>#DIV/0!</v>
          </cell>
          <cell r="AV81">
            <v>0</v>
          </cell>
          <cell r="AW81" t="e">
            <v>#DIV/0!</v>
          </cell>
          <cell r="AZ81">
            <v>0</v>
          </cell>
          <cell r="BA81" t="e">
            <v>#DIV/0!</v>
          </cell>
          <cell r="BD81">
            <v>0</v>
          </cell>
          <cell r="BE81" t="e">
            <v>#DIV/0!</v>
          </cell>
        </row>
        <row r="82">
          <cell r="A82">
            <v>68</v>
          </cell>
          <cell r="B82" t="str">
            <v>โรงเรือนเล็กหน้าศูนย์กล้วยไม้</v>
          </cell>
          <cell r="C82">
            <v>80</v>
          </cell>
          <cell r="D82">
            <v>1</v>
          </cell>
          <cell r="E82">
            <v>191205060</v>
          </cell>
          <cell r="L82">
            <v>228</v>
          </cell>
          <cell r="M82">
            <v>891.48</v>
          </cell>
          <cell r="P82">
            <v>23</v>
          </cell>
          <cell r="Q82">
            <v>94.3</v>
          </cell>
          <cell r="T82">
            <v>-1543</v>
          </cell>
          <cell r="U82" t="e">
            <v>#DIV/0!</v>
          </cell>
          <cell r="X82">
            <v>0</v>
          </cell>
          <cell r="Y82" t="e">
            <v>#DIV/0!</v>
          </cell>
          <cell r="AB82">
            <v>0</v>
          </cell>
          <cell r="AC82" t="e">
            <v>#DIV/0!</v>
          </cell>
          <cell r="AF82">
            <v>0</v>
          </cell>
          <cell r="AG82" t="e">
            <v>#DIV/0!</v>
          </cell>
          <cell r="AJ82">
            <v>0</v>
          </cell>
          <cell r="AK82" t="e">
            <v>#DIV/0!</v>
          </cell>
          <cell r="AN82">
            <v>0</v>
          </cell>
          <cell r="AO82" t="e">
            <v>#DIV/0!</v>
          </cell>
          <cell r="AR82">
            <v>0</v>
          </cell>
          <cell r="AS82" t="e">
            <v>#DIV/0!</v>
          </cell>
          <cell r="AV82">
            <v>0</v>
          </cell>
          <cell r="AW82" t="e">
            <v>#DIV/0!</v>
          </cell>
          <cell r="AZ82">
            <v>0</v>
          </cell>
          <cell r="BA82" t="e">
            <v>#DIV/0!</v>
          </cell>
          <cell r="BD82">
            <v>0</v>
          </cell>
          <cell r="BE82" t="e">
            <v>#DIV/0!</v>
          </cell>
        </row>
        <row r="83">
          <cell r="A83" t="str">
            <v>คณะวิทยาศาสตร์</v>
          </cell>
        </row>
        <row r="84">
          <cell r="A84">
            <v>69</v>
          </cell>
          <cell r="B84" t="str">
            <v>อาคารแม่โจ้ 60 ปี มิเตอร์ตัวที่ 1</v>
          </cell>
          <cell r="C84">
            <v>0</v>
          </cell>
          <cell r="D84">
            <v>1000</v>
          </cell>
          <cell r="E84">
            <v>0</v>
          </cell>
          <cell r="L84">
            <v>28300.000000000011</v>
          </cell>
          <cell r="P84">
            <v>29970.000000000029</v>
          </cell>
          <cell r="T84">
            <v>-451170</v>
          </cell>
          <cell r="X84">
            <v>0</v>
          </cell>
          <cell r="AB84">
            <v>0</v>
          </cell>
          <cell r="AF84">
            <v>0</v>
          </cell>
          <cell r="AJ84">
            <v>0</v>
          </cell>
          <cell r="AN84">
            <v>0</v>
          </cell>
          <cell r="AR84">
            <v>0</v>
          </cell>
          <cell r="AV84">
            <v>0</v>
          </cell>
          <cell r="AZ84">
            <v>0</v>
          </cell>
          <cell r="BD84">
            <v>0</v>
          </cell>
        </row>
        <row r="85">
          <cell r="A85">
            <v>70</v>
          </cell>
          <cell r="B85" t="str">
            <v>อาคารแม่โจ้ 60 ปี มิเตอร์ตัวที่ 2</v>
          </cell>
          <cell r="C85">
            <v>0</v>
          </cell>
          <cell r="D85">
            <v>1000</v>
          </cell>
          <cell r="E85">
            <v>0</v>
          </cell>
          <cell r="L85">
            <v>22060.000000000004</v>
          </cell>
          <cell r="M85">
            <v>86254.60000000002</v>
          </cell>
          <cell r="P85">
            <v>21970.000000000029</v>
          </cell>
          <cell r="Q85">
            <v>90077.000000000116</v>
          </cell>
          <cell r="T85">
            <v>-322810</v>
          </cell>
          <cell r="U85" t="e">
            <v>#DIV/0!</v>
          </cell>
          <cell r="X85">
            <v>0</v>
          </cell>
          <cell r="Y85" t="e">
            <v>#DIV/0!</v>
          </cell>
          <cell r="AB85">
            <v>0</v>
          </cell>
          <cell r="AC85" t="e">
            <v>#DIV/0!</v>
          </cell>
          <cell r="AF85">
            <v>0</v>
          </cell>
          <cell r="AG85" t="e">
            <v>#DIV/0!</v>
          </cell>
          <cell r="AJ85">
            <v>0</v>
          </cell>
          <cell r="AK85" t="e">
            <v>#DIV/0!</v>
          </cell>
          <cell r="AN85">
            <v>0</v>
          </cell>
          <cell r="AO85" t="e">
            <v>#DIV/0!</v>
          </cell>
          <cell r="AR85">
            <v>0</v>
          </cell>
          <cell r="AS85" t="e">
            <v>#DIV/0!</v>
          </cell>
          <cell r="AV85">
            <v>0</v>
          </cell>
          <cell r="AW85" t="e">
            <v>#DIV/0!</v>
          </cell>
          <cell r="AZ85">
            <v>0</v>
          </cell>
          <cell r="BA85" t="e">
            <v>#DIV/0!</v>
          </cell>
          <cell r="BD85">
            <v>0</v>
          </cell>
          <cell r="BE85" t="e">
            <v>#DIV/0!</v>
          </cell>
        </row>
        <row r="86">
          <cell r="A86">
            <v>71</v>
          </cell>
          <cell r="B86" t="str">
            <v>อาคารเสาวรัจนิตยวรรธนะ</v>
          </cell>
          <cell r="C86">
            <v>80</v>
          </cell>
          <cell r="D86">
            <v>1</v>
          </cell>
          <cell r="E86">
            <v>9698180</v>
          </cell>
          <cell r="L86">
            <v>6243.14</v>
          </cell>
          <cell r="P86">
            <v>5994.03</v>
          </cell>
          <cell r="T86">
            <v>0</v>
          </cell>
          <cell r="X86">
            <v>0</v>
          </cell>
          <cell r="AB86">
            <v>0</v>
          </cell>
          <cell r="AF86">
            <v>0</v>
          </cell>
          <cell r="AJ86">
            <v>0</v>
          </cell>
          <cell r="AN86">
            <v>0</v>
          </cell>
          <cell r="AR86">
            <v>0</v>
          </cell>
          <cell r="AV86">
            <v>0</v>
          </cell>
          <cell r="AZ86">
            <v>0</v>
          </cell>
          <cell r="BD86">
            <v>0</v>
          </cell>
        </row>
        <row r="87">
          <cell r="A87">
            <v>72</v>
          </cell>
          <cell r="B87" t="str">
            <v>อาคารจุฬาภรณ์ มิเตอร์ตัวที่ 1</v>
          </cell>
          <cell r="C87">
            <v>400</v>
          </cell>
          <cell r="D87">
            <v>1</v>
          </cell>
          <cell r="E87">
            <v>9123200</v>
          </cell>
          <cell r="L87">
            <v>20878.53</v>
          </cell>
          <cell r="P87">
            <v>22114.76</v>
          </cell>
          <cell r="T87">
            <v>0</v>
          </cell>
          <cell r="X87">
            <v>0</v>
          </cell>
          <cell r="AB87">
            <v>0</v>
          </cell>
          <cell r="AF87">
            <v>0</v>
          </cell>
          <cell r="AJ87">
            <v>0</v>
          </cell>
          <cell r="AN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</row>
        <row r="88">
          <cell r="A88">
            <v>73</v>
          </cell>
          <cell r="B88" t="str">
            <v>อาคารจุฬาภรณ์ มิเตอร์ตัวที่ 2</v>
          </cell>
          <cell r="C88">
            <v>400</v>
          </cell>
          <cell r="D88">
            <v>1</v>
          </cell>
          <cell r="E88">
            <v>9115014</v>
          </cell>
          <cell r="L88" t="str">
            <v>เสีย</v>
          </cell>
          <cell r="M88" t="str">
            <v>เสีย</v>
          </cell>
          <cell r="P88" t="str">
            <v>เสีย</v>
          </cell>
          <cell r="Q88" t="str">
            <v>เสีย</v>
          </cell>
          <cell r="T88">
            <v>0</v>
          </cell>
          <cell r="U88" t="e">
            <v>#DIV/0!</v>
          </cell>
          <cell r="X88">
            <v>0</v>
          </cell>
          <cell r="Y88" t="e">
            <v>#DIV/0!</v>
          </cell>
          <cell r="AB88">
            <v>0</v>
          </cell>
          <cell r="AC88" t="e">
            <v>#DIV/0!</v>
          </cell>
          <cell r="AF88">
            <v>0</v>
          </cell>
          <cell r="AG88" t="e">
            <v>#DIV/0!</v>
          </cell>
          <cell r="AJ88">
            <v>0</v>
          </cell>
          <cell r="AK88" t="e">
            <v>#DIV/0!</v>
          </cell>
          <cell r="AN88">
            <v>0</v>
          </cell>
          <cell r="AO88" t="e">
            <v>#DIV/0!</v>
          </cell>
          <cell r="AR88">
            <v>0</v>
          </cell>
          <cell r="AS88" t="str">
            <v>เสีย</v>
          </cell>
          <cell r="AV88">
            <v>0</v>
          </cell>
          <cell r="AW88" t="str">
            <v>เสีย</v>
          </cell>
          <cell r="AZ88">
            <v>0</v>
          </cell>
          <cell r="BA88" t="e">
            <v>#DIV/0!</v>
          </cell>
          <cell r="BD88">
            <v>0</v>
          </cell>
          <cell r="BE88" t="e">
            <v>#DIV/0!</v>
          </cell>
        </row>
        <row r="89">
          <cell r="A89">
            <v>74</v>
          </cell>
          <cell r="B89" t="str">
            <v>อาคารจุฬาภรณ์ มิเตอร์ตัวที่ 3 (ATS)</v>
          </cell>
          <cell r="C89">
            <v>0</v>
          </cell>
          <cell r="D89">
            <v>100</v>
          </cell>
          <cell r="E89">
            <v>9115012</v>
          </cell>
          <cell r="L89">
            <v>5200</v>
          </cell>
          <cell r="M89">
            <v>20332</v>
          </cell>
          <cell r="P89">
            <v>4500</v>
          </cell>
          <cell r="Q89">
            <v>18450</v>
          </cell>
          <cell r="T89">
            <v>-775700</v>
          </cell>
          <cell r="U89" t="e">
            <v>#DIV/0!</v>
          </cell>
          <cell r="X89">
            <v>0</v>
          </cell>
          <cell r="Y89" t="e">
            <v>#DIV/0!</v>
          </cell>
          <cell r="AB89">
            <v>0</v>
          </cell>
          <cell r="AC89" t="e">
            <v>#DIV/0!</v>
          </cell>
          <cell r="AF89">
            <v>0</v>
          </cell>
          <cell r="AG89" t="e">
            <v>#DIV/0!</v>
          </cell>
          <cell r="AJ89">
            <v>0</v>
          </cell>
          <cell r="AK89" t="e">
            <v>#DIV/0!</v>
          </cell>
          <cell r="AN89">
            <v>0</v>
          </cell>
          <cell r="AO89" t="e">
            <v>#DIV/0!</v>
          </cell>
          <cell r="AR89">
            <v>0</v>
          </cell>
          <cell r="AS89" t="e">
            <v>#DIV/0!</v>
          </cell>
          <cell r="AV89">
            <v>0</v>
          </cell>
          <cell r="AW89" t="e">
            <v>#DIV/0!</v>
          </cell>
          <cell r="AZ89">
            <v>0</v>
          </cell>
          <cell r="BA89" t="e">
            <v>#DIV/0!</v>
          </cell>
          <cell r="BD89">
            <v>0</v>
          </cell>
          <cell r="BE89" t="e">
            <v>#DIV/0!</v>
          </cell>
        </row>
        <row r="90">
          <cell r="A90">
            <v>75</v>
          </cell>
          <cell r="B90" t="str">
            <v>กองDT มิเตอร์ดิจิตอล</v>
          </cell>
          <cell r="C90">
            <v>0</v>
          </cell>
          <cell r="D90">
            <v>1</v>
          </cell>
          <cell r="E90">
            <v>0</v>
          </cell>
          <cell r="L90">
            <v>22</v>
          </cell>
          <cell r="M90">
            <v>86.02000000000001</v>
          </cell>
          <cell r="P90">
            <v>15</v>
          </cell>
          <cell r="Q90">
            <v>61.499999999999993</v>
          </cell>
          <cell r="T90">
            <v>-952</v>
          </cell>
          <cell r="U90" t="e">
            <v>#DIV/0!</v>
          </cell>
          <cell r="X90">
            <v>0</v>
          </cell>
          <cell r="Y90" t="e">
            <v>#DIV/0!</v>
          </cell>
          <cell r="AB90">
            <v>0</v>
          </cell>
          <cell r="AC90" t="e">
            <v>#DIV/0!</v>
          </cell>
          <cell r="AF90">
            <v>0</v>
          </cell>
          <cell r="AG90" t="e">
            <v>#DIV/0!</v>
          </cell>
          <cell r="AJ90">
            <v>0</v>
          </cell>
          <cell r="AK90" t="e">
            <v>#DIV/0!</v>
          </cell>
          <cell r="AN90">
            <v>0</v>
          </cell>
          <cell r="AO90" t="e">
            <v>#DIV/0!</v>
          </cell>
          <cell r="AR90">
            <v>0</v>
          </cell>
          <cell r="AS90" t="e">
            <v>#DIV/0!</v>
          </cell>
          <cell r="AV90">
            <v>0</v>
          </cell>
          <cell r="AW90" t="e">
            <v>#DIV/0!</v>
          </cell>
          <cell r="AZ90">
            <v>0</v>
          </cell>
          <cell r="BA90" t="e">
            <v>#DIV/0!</v>
          </cell>
          <cell r="BD90">
            <v>0</v>
          </cell>
          <cell r="BE90" t="e">
            <v>#DIV/0!</v>
          </cell>
        </row>
        <row r="91">
          <cell r="A91" t="str">
            <v>คณะเศรษฐศาสตร์</v>
          </cell>
        </row>
        <row r="92">
          <cell r="A92">
            <v>67</v>
          </cell>
          <cell r="B92" t="str">
            <v>อาคารยรรยง สิทธิชัย</v>
          </cell>
          <cell r="C92">
            <v>200</v>
          </cell>
          <cell r="D92">
            <v>1</v>
          </cell>
          <cell r="E92">
            <v>9064295</v>
          </cell>
          <cell r="L92">
            <v>4992.82</v>
          </cell>
          <cell r="P92">
            <v>5949.63</v>
          </cell>
          <cell r="T92">
            <v>0</v>
          </cell>
          <cell r="X92">
            <v>0</v>
          </cell>
          <cell r="AB92">
            <v>0</v>
          </cell>
          <cell r="AF92">
            <v>0</v>
          </cell>
          <cell r="AJ92">
            <v>0</v>
          </cell>
          <cell r="AN92">
            <v>0</v>
          </cell>
          <cell r="AR92">
            <v>0</v>
          </cell>
          <cell r="AV92">
            <v>0</v>
          </cell>
          <cell r="AZ92">
            <v>0</v>
          </cell>
          <cell r="BD92">
            <v>0</v>
          </cell>
        </row>
        <row r="93">
          <cell r="A93" t="str">
            <v>คณะเทคโนโลยีสารสนเทศและการสื่อสาร</v>
          </cell>
        </row>
        <row r="94">
          <cell r="A94">
            <v>68</v>
          </cell>
          <cell r="B94" t="str">
            <v>อาคาร 75 ปี คณะสารสนเทศ</v>
          </cell>
          <cell r="C94">
            <v>400</v>
          </cell>
          <cell r="D94">
            <v>1</v>
          </cell>
          <cell r="E94" t="str">
            <v>-</v>
          </cell>
          <cell r="L94">
            <v>1743.9499999999534</v>
          </cell>
          <cell r="P94">
            <v>2040.1500000000233</v>
          </cell>
          <cell r="T94">
            <v>-496512</v>
          </cell>
          <cell r="X94">
            <v>0</v>
          </cell>
          <cell r="AB94">
            <v>0</v>
          </cell>
          <cell r="AF94">
            <v>0</v>
          </cell>
          <cell r="AJ94">
            <v>0</v>
          </cell>
          <cell r="AN94">
            <v>0</v>
          </cell>
          <cell r="AR94">
            <v>0</v>
          </cell>
          <cell r="AV94">
            <v>0</v>
          </cell>
          <cell r="AZ94">
            <v>0</v>
          </cell>
          <cell r="BD94">
            <v>0</v>
          </cell>
        </row>
        <row r="95">
          <cell r="A95" t="str">
            <v>คณะสถาปัตยกรรมศาสตร์และการออกแบบสิ่งแวดล้อม</v>
          </cell>
        </row>
        <row r="96">
          <cell r="A96">
            <v>69</v>
          </cell>
          <cell r="B96" t="str">
            <v>อาคารคณะสถาปัตยกรรมศาสตร์และการออกแบบสิ่งแวดล้อม</v>
          </cell>
          <cell r="C96" t="str">
            <v>MWh</v>
          </cell>
          <cell r="D96">
            <v>160</v>
          </cell>
          <cell r="E96">
            <v>8124161</v>
          </cell>
          <cell r="L96">
            <v>633.60000000000014</v>
          </cell>
          <cell r="P96">
            <v>607.99999999999955</v>
          </cell>
          <cell r="T96">
            <v>-9939.1999999999989</v>
          </cell>
          <cell r="X96">
            <v>0</v>
          </cell>
          <cell r="AB96">
            <v>0</v>
          </cell>
          <cell r="AF96">
            <v>0</v>
          </cell>
          <cell r="AJ96">
            <v>0</v>
          </cell>
          <cell r="AN96">
            <v>0</v>
          </cell>
          <cell r="AR96">
            <v>0</v>
          </cell>
          <cell r="AV96">
            <v>0</v>
          </cell>
          <cell r="AZ96">
            <v>0</v>
          </cell>
          <cell r="BD96">
            <v>0</v>
          </cell>
        </row>
        <row r="97">
          <cell r="A97">
            <v>70</v>
          </cell>
          <cell r="B97" t="str">
            <v>อาคารคณะสถาปัตยกรรมศาสตร์และการออกแบบสิ่งแวดล้อม (ใหม่)</v>
          </cell>
          <cell r="C97">
            <v>240</v>
          </cell>
          <cell r="D97">
            <v>1</v>
          </cell>
          <cell r="E97">
            <v>9628701</v>
          </cell>
          <cell r="L97">
            <v>5358.01</v>
          </cell>
          <cell r="M97">
            <v>20949.819100000001</v>
          </cell>
          <cell r="P97">
            <v>7277.07</v>
          </cell>
          <cell r="Q97">
            <v>29835.986999999997</v>
          </cell>
          <cell r="T97">
            <v>0</v>
          </cell>
          <cell r="U97" t="e">
            <v>#DIV/0!</v>
          </cell>
          <cell r="X97">
            <v>0</v>
          </cell>
          <cell r="Y97" t="e">
            <v>#DIV/0!</v>
          </cell>
          <cell r="AB97">
            <v>0</v>
          </cell>
          <cell r="AC97" t="e">
            <v>#DIV/0!</v>
          </cell>
          <cell r="AF97">
            <v>0</v>
          </cell>
          <cell r="AG97" t="e">
            <v>#DIV/0!</v>
          </cell>
          <cell r="AJ97">
            <v>0</v>
          </cell>
          <cell r="AK97" t="e">
            <v>#DIV/0!</v>
          </cell>
          <cell r="AN97">
            <v>0</v>
          </cell>
          <cell r="AO97" t="e">
            <v>#DIV/0!</v>
          </cell>
          <cell r="AR97">
            <v>0</v>
          </cell>
          <cell r="AS97" t="e">
            <v>#DIV/0!</v>
          </cell>
          <cell r="AV97">
            <v>0</v>
          </cell>
          <cell r="AW97" t="e">
            <v>#DIV/0!</v>
          </cell>
          <cell r="AZ97">
            <v>0</v>
          </cell>
          <cell r="BA97" t="e">
            <v>#DIV/0!</v>
          </cell>
          <cell r="BD97">
            <v>0</v>
          </cell>
          <cell r="BE97" t="e">
            <v>#DIV/0!</v>
          </cell>
        </row>
        <row r="98">
          <cell r="A98" t="str">
            <v>คณะผลิตกรรมการเกษตร</v>
          </cell>
        </row>
        <row r="99">
          <cell r="A99">
            <v>71</v>
          </cell>
          <cell r="B99" t="str">
            <v>อาคารรัตนโกสินทร์ 200 ปี มิเตอร์ตัวที่ 1</v>
          </cell>
          <cell r="C99">
            <v>0</v>
          </cell>
          <cell r="D99">
            <v>80</v>
          </cell>
          <cell r="E99">
            <v>8752940</v>
          </cell>
          <cell r="L99">
            <v>2240</v>
          </cell>
          <cell r="P99">
            <v>2160</v>
          </cell>
          <cell r="T99">
            <v>-382320</v>
          </cell>
          <cell r="X99">
            <v>0</v>
          </cell>
          <cell r="AB99">
            <v>0</v>
          </cell>
          <cell r="AF99">
            <v>0</v>
          </cell>
          <cell r="AN99">
            <v>0</v>
          </cell>
          <cell r="AR99">
            <v>0</v>
          </cell>
          <cell r="AV99">
            <v>0</v>
          </cell>
          <cell r="AZ99">
            <v>0</v>
          </cell>
          <cell r="BD99">
            <v>0</v>
          </cell>
        </row>
        <row r="100">
          <cell r="A100">
            <v>72</v>
          </cell>
          <cell r="B100" t="str">
            <v>อาคารรัตนโกสินทร์ 200 ปี มิเตอร์ตัวที่ 2</v>
          </cell>
          <cell r="C100">
            <v>0</v>
          </cell>
          <cell r="D100">
            <v>80</v>
          </cell>
          <cell r="E100">
            <v>8142022</v>
          </cell>
          <cell r="L100">
            <v>0</v>
          </cell>
          <cell r="M100">
            <v>0</v>
          </cell>
          <cell r="P100">
            <v>240</v>
          </cell>
          <cell r="Q100">
            <v>983.99999999999989</v>
          </cell>
          <cell r="T100">
            <v>-321120</v>
          </cell>
          <cell r="U100" t="e">
            <v>#DIV/0!</v>
          </cell>
          <cell r="X100">
            <v>0</v>
          </cell>
          <cell r="Y100" t="e">
            <v>#DIV/0!</v>
          </cell>
          <cell r="AB100">
            <v>0</v>
          </cell>
          <cell r="AC100" t="e">
            <v>#DIV/0!</v>
          </cell>
          <cell r="AF100">
            <v>0</v>
          </cell>
          <cell r="AG100" t="e">
            <v>#DIV/0!</v>
          </cell>
          <cell r="AJ100">
            <v>0</v>
          </cell>
          <cell r="AK100" t="e">
            <v>#DIV/0!</v>
          </cell>
          <cell r="AN100">
            <v>0</v>
          </cell>
          <cell r="AO100" t="e">
            <v>#DIV/0!</v>
          </cell>
          <cell r="AR100">
            <v>0</v>
          </cell>
          <cell r="AS100" t="e">
            <v>#DIV/0!</v>
          </cell>
          <cell r="AV100">
            <v>0</v>
          </cell>
          <cell r="AW100" t="e">
            <v>#DIV/0!</v>
          </cell>
          <cell r="AZ100">
            <v>0</v>
          </cell>
          <cell r="BA100" t="e">
            <v>#DIV/0!</v>
          </cell>
          <cell r="BD100">
            <v>0</v>
          </cell>
          <cell r="BE100" t="e">
            <v>#DIV/0!</v>
          </cell>
        </row>
        <row r="101">
          <cell r="A101">
            <v>73</v>
          </cell>
          <cell r="B101" t="str">
            <v xml:space="preserve">ลานกิจกรรม อาคารรัตนโกสินทร์ </v>
          </cell>
          <cell r="C101">
            <v>0</v>
          </cell>
          <cell r="D101">
            <v>1</v>
          </cell>
          <cell r="E101">
            <v>0</v>
          </cell>
          <cell r="L101">
            <v>0</v>
          </cell>
          <cell r="M101">
            <v>0</v>
          </cell>
          <cell r="P101">
            <v>0</v>
          </cell>
          <cell r="Q101">
            <v>0</v>
          </cell>
          <cell r="T101">
            <v>-971</v>
          </cell>
          <cell r="U101" t="e">
            <v>#DIV/0!</v>
          </cell>
          <cell r="X101">
            <v>0</v>
          </cell>
          <cell r="Y101" t="e">
            <v>#DIV/0!</v>
          </cell>
          <cell r="AB101">
            <v>0</v>
          </cell>
          <cell r="AC101" t="e">
            <v>#DIV/0!</v>
          </cell>
          <cell r="AF101">
            <v>0</v>
          </cell>
          <cell r="AG101" t="e">
            <v>#DIV/0!</v>
          </cell>
          <cell r="AJ101">
            <v>0</v>
          </cell>
          <cell r="AK101" t="e">
            <v>#DIV/0!</v>
          </cell>
          <cell r="AN101">
            <v>0</v>
          </cell>
          <cell r="AO101" t="e">
            <v>#DIV/0!</v>
          </cell>
          <cell r="AR101">
            <v>0</v>
          </cell>
          <cell r="AS101" t="e">
            <v>#DIV/0!</v>
          </cell>
          <cell r="AV101">
            <v>0</v>
          </cell>
          <cell r="AW101" t="e">
            <v>#DIV/0!</v>
          </cell>
          <cell r="AZ101">
            <v>0</v>
          </cell>
          <cell r="BA101" t="e">
            <v>#DIV/0!</v>
          </cell>
          <cell r="BD101">
            <v>0</v>
          </cell>
          <cell r="BE101" t="e">
            <v>#DIV/0!</v>
          </cell>
        </row>
        <row r="102">
          <cell r="A102">
            <v>74</v>
          </cell>
          <cell r="B102" t="str">
            <v>อาคารเรียนและปฏิบัติการรวมทางปฐพีวิทยาและฝึกอบรมทางดินและปุ๋ยชั้นสูง</v>
          </cell>
          <cell r="C102">
            <v>100</v>
          </cell>
          <cell r="D102">
            <v>1</v>
          </cell>
          <cell r="E102">
            <v>8434584</v>
          </cell>
          <cell r="L102">
            <v>5856.75</v>
          </cell>
          <cell r="P102">
            <v>5319.31</v>
          </cell>
          <cell r="T102">
            <v>0</v>
          </cell>
          <cell r="X102">
            <v>0</v>
          </cell>
          <cell r="AB102">
            <v>0</v>
          </cell>
          <cell r="AF102">
            <v>0</v>
          </cell>
          <cell r="AJ102">
            <v>0</v>
          </cell>
          <cell r="AN102">
            <v>0</v>
          </cell>
          <cell r="AR102">
            <v>0</v>
          </cell>
          <cell r="AV102">
            <v>0</v>
          </cell>
          <cell r="AZ102">
            <v>0</v>
          </cell>
          <cell r="BD102">
            <v>0</v>
          </cell>
        </row>
        <row r="103">
          <cell r="A103">
            <v>75</v>
          </cell>
          <cell r="B103" t="str">
            <v>อาคารปฏิบัติการไม้ผล</v>
          </cell>
          <cell r="C103">
            <v>0</v>
          </cell>
          <cell r="D103">
            <v>60</v>
          </cell>
          <cell r="E103">
            <v>8142040</v>
          </cell>
          <cell r="L103">
            <v>120</v>
          </cell>
          <cell r="M103">
            <v>469.20000000000005</v>
          </cell>
          <cell r="P103">
            <v>1440</v>
          </cell>
          <cell r="T103">
            <v>-535140</v>
          </cell>
          <cell r="U103" t="e">
            <v>#DIV/0!</v>
          </cell>
          <cell r="X103">
            <v>0</v>
          </cell>
          <cell r="Y103" t="e">
            <v>#DIV/0!</v>
          </cell>
          <cell r="AB103">
            <v>0</v>
          </cell>
          <cell r="AC103" t="e">
            <v>#DIV/0!</v>
          </cell>
          <cell r="AF103">
            <v>0</v>
          </cell>
          <cell r="AG103" t="e">
            <v>#DIV/0!</v>
          </cell>
          <cell r="AJ103">
            <v>0</v>
          </cell>
          <cell r="AK103" t="e">
            <v>#DIV/0!</v>
          </cell>
          <cell r="AN103">
            <v>0</v>
          </cell>
          <cell r="AO103" t="e">
            <v>#DIV/0!</v>
          </cell>
          <cell r="AR103">
            <v>0</v>
          </cell>
          <cell r="AS103" t="e">
            <v>#DIV/0!</v>
          </cell>
          <cell r="AV103">
            <v>0</v>
          </cell>
          <cell r="AW103" t="e">
            <v>#DIV/0!</v>
          </cell>
          <cell r="AZ103">
            <v>0</v>
          </cell>
          <cell r="BA103" t="e">
            <v>#DIV/0!</v>
          </cell>
          <cell r="BD103">
            <v>0</v>
          </cell>
          <cell r="BE103" t="e">
            <v>#DIV/0!</v>
          </cell>
        </row>
        <row r="104">
          <cell r="A104">
            <v>76</v>
          </cell>
          <cell r="B104" t="str">
            <v>อาคารสำนักงานพืชไร่(พักอาจารย์)</v>
          </cell>
          <cell r="C104">
            <v>0</v>
          </cell>
          <cell r="D104">
            <v>1</v>
          </cell>
          <cell r="E104">
            <v>9850771</v>
          </cell>
          <cell r="L104">
            <v>883</v>
          </cell>
          <cell r="M104">
            <v>3452.53</v>
          </cell>
          <cell r="P104">
            <v>965</v>
          </cell>
          <cell r="T104">
            <v>-23462</v>
          </cell>
          <cell r="U104" t="e">
            <v>#DIV/0!</v>
          </cell>
          <cell r="X104">
            <v>0</v>
          </cell>
          <cell r="Y104" t="e">
            <v>#DIV/0!</v>
          </cell>
          <cell r="AB104">
            <v>0</v>
          </cell>
          <cell r="AC104" t="e">
            <v>#DIV/0!</v>
          </cell>
          <cell r="AF104">
            <v>0</v>
          </cell>
          <cell r="AG104" t="e">
            <v>#DIV/0!</v>
          </cell>
          <cell r="AJ104">
            <v>0</v>
          </cell>
          <cell r="AK104" t="e">
            <v>#DIV/0!</v>
          </cell>
          <cell r="AN104">
            <v>0</v>
          </cell>
          <cell r="AO104" t="e">
            <v>#DIV/0!</v>
          </cell>
          <cell r="AR104">
            <v>0</v>
          </cell>
          <cell r="AS104" t="e">
            <v>#DIV/0!</v>
          </cell>
          <cell r="AV104">
            <v>0</v>
          </cell>
          <cell r="AW104" t="e">
            <v>#DIV/0!</v>
          </cell>
          <cell r="AZ104">
            <v>0</v>
          </cell>
          <cell r="BA104" t="e">
            <v>#DIV/0!</v>
          </cell>
          <cell r="BD104">
            <v>0</v>
          </cell>
          <cell r="BE104" t="e">
            <v>#DIV/0!</v>
          </cell>
        </row>
        <row r="105">
          <cell r="A105">
            <v>77</v>
          </cell>
          <cell r="B105" t="str">
            <v>อาคารเพาะเลี้ยงเนื้อเยื่อ สำนักวิจัย</v>
          </cell>
          <cell r="C105">
            <v>0</v>
          </cell>
          <cell r="D105">
            <v>1</v>
          </cell>
          <cell r="E105">
            <v>8385474</v>
          </cell>
          <cell r="L105">
            <v>1001</v>
          </cell>
          <cell r="M105">
            <v>3913.9100000000003</v>
          </cell>
          <cell r="P105">
            <v>819</v>
          </cell>
          <cell r="T105">
            <v>-25690</v>
          </cell>
          <cell r="U105" t="e">
            <v>#DIV/0!</v>
          </cell>
          <cell r="X105">
            <v>0</v>
          </cell>
          <cell r="Y105" t="e">
            <v>#DIV/0!</v>
          </cell>
          <cell r="AB105">
            <v>0</v>
          </cell>
          <cell r="AC105" t="e">
            <v>#DIV/0!</v>
          </cell>
          <cell r="AF105">
            <v>0</v>
          </cell>
          <cell r="AG105" t="e">
            <v>#DIV/0!</v>
          </cell>
          <cell r="AJ105">
            <v>0</v>
          </cell>
          <cell r="AK105" t="e">
            <v>#DIV/0!</v>
          </cell>
          <cell r="AN105">
            <v>0</v>
          </cell>
          <cell r="AO105" t="e">
            <v>#DIV/0!</v>
          </cell>
          <cell r="AR105">
            <v>0</v>
          </cell>
          <cell r="AS105" t="e">
            <v>#DIV/0!</v>
          </cell>
          <cell r="AV105">
            <v>0</v>
          </cell>
          <cell r="AW105" t="e">
            <v>#DIV/0!</v>
          </cell>
          <cell r="AZ105">
            <v>0</v>
          </cell>
          <cell r="BA105" t="e">
            <v>#DIV/0!</v>
          </cell>
          <cell r="BD105">
            <v>0</v>
          </cell>
          <cell r="BE105" t="e">
            <v>#DIV/0!</v>
          </cell>
        </row>
        <row r="106">
          <cell r="A106">
            <v>78</v>
          </cell>
          <cell r="B106" t="str">
            <v>อาคารเพิ่มพูล</v>
          </cell>
          <cell r="C106">
            <v>200</v>
          </cell>
          <cell r="D106">
            <v>200</v>
          </cell>
          <cell r="E106">
            <v>8783517</v>
          </cell>
          <cell r="L106">
            <v>15515.68</v>
          </cell>
          <cell r="P106">
            <v>18387.89</v>
          </cell>
          <cell r="T106">
            <v>0</v>
          </cell>
          <cell r="X106">
            <v>0</v>
          </cell>
          <cell r="AB106">
            <v>0</v>
          </cell>
          <cell r="AF106">
            <v>0</v>
          </cell>
          <cell r="AJ106">
            <v>0</v>
          </cell>
          <cell r="AN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</row>
        <row r="107">
          <cell r="A107">
            <v>79</v>
          </cell>
          <cell r="B107" t="str">
            <v>อาคารปฏิบัติการและคัดเมล็ดพันธุ์พืชไร่</v>
          </cell>
          <cell r="C107">
            <v>0</v>
          </cell>
          <cell r="D107">
            <v>1</v>
          </cell>
          <cell r="E107">
            <v>3012857</v>
          </cell>
          <cell r="L107">
            <v>0</v>
          </cell>
          <cell r="M107">
            <v>0</v>
          </cell>
          <cell r="P107">
            <v>0</v>
          </cell>
          <cell r="Q107">
            <v>0</v>
          </cell>
          <cell r="T107">
            <v>-21172</v>
          </cell>
          <cell r="U107" t="e">
            <v>#DIV/0!</v>
          </cell>
          <cell r="X107">
            <v>0</v>
          </cell>
          <cell r="Y107" t="e">
            <v>#DIV/0!</v>
          </cell>
          <cell r="AB107">
            <v>0</v>
          </cell>
          <cell r="AC107" t="e">
            <v>#DIV/0!</v>
          </cell>
          <cell r="AF107">
            <v>0</v>
          </cell>
          <cell r="AG107" t="e">
            <v>#DIV/0!</v>
          </cell>
          <cell r="AJ107">
            <v>0</v>
          </cell>
          <cell r="AK107" t="e">
            <v>#DIV/0!</v>
          </cell>
          <cell r="AN107">
            <v>0</v>
          </cell>
          <cell r="AO107" t="e">
            <v>#DIV/0!</v>
          </cell>
          <cell r="AR107">
            <v>0</v>
          </cell>
          <cell r="AS107" t="e">
            <v>#DIV/0!</v>
          </cell>
          <cell r="AV107">
            <v>0</v>
          </cell>
          <cell r="AW107" t="e">
            <v>#DIV/0!</v>
          </cell>
          <cell r="AZ107">
            <v>0</v>
          </cell>
          <cell r="BA107" t="e">
            <v>#DIV/0!</v>
          </cell>
          <cell r="BD107">
            <v>0</v>
          </cell>
          <cell r="BE107" t="e">
            <v>#DIV/0!</v>
          </cell>
        </row>
        <row r="108">
          <cell r="A108">
            <v>80</v>
          </cell>
          <cell r="B108" t="str">
            <v>อาคารอบเมล็ดพันธุ์พืช (ไซโล)</v>
          </cell>
          <cell r="C108">
            <v>0</v>
          </cell>
          <cell r="D108">
            <v>1</v>
          </cell>
          <cell r="E108">
            <v>9856505</v>
          </cell>
          <cell r="L108">
            <v>0</v>
          </cell>
          <cell r="M108">
            <v>0</v>
          </cell>
          <cell r="P108">
            <v>0</v>
          </cell>
          <cell r="Q108">
            <v>0</v>
          </cell>
          <cell r="T108">
            <v>-587</v>
          </cell>
          <cell r="U108" t="e">
            <v>#DIV/0!</v>
          </cell>
          <cell r="X108">
            <v>0</v>
          </cell>
          <cell r="Y108" t="e">
            <v>#DIV/0!</v>
          </cell>
          <cell r="AB108">
            <v>0</v>
          </cell>
          <cell r="AC108" t="e">
            <v>#DIV/0!</v>
          </cell>
          <cell r="AF108">
            <v>0</v>
          </cell>
          <cell r="AG108" t="e">
            <v>#DIV/0!</v>
          </cell>
          <cell r="AJ108">
            <v>0</v>
          </cell>
          <cell r="AK108" t="e">
            <v>#DIV/0!</v>
          </cell>
          <cell r="AN108">
            <v>0</v>
          </cell>
          <cell r="AO108" t="e">
            <v>#DIV/0!</v>
          </cell>
          <cell r="AR108">
            <v>0</v>
          </cell>
          <cell r="AS108" t="e">
            <v>#DIV/0!</v>
          </cell>
          <cell r="AV108">
            <v>0</v>
          </cell>
          <cell r="AW108" t="e">
            <v>#DIV/0!</v>
          </cell>
          <cell r="AZ108">
            <v>0</v>
          </cell>
          <cell r="BA108" t="e">
            <v>#DIV/0!</v>
          </cell>
          <cell r="BD108">
            <v>0</v>
          </cell>
          <cell r="BE108" t="e">
            <v>#DIV/0!</v>
          </cell>
        </row>
        <row r="109">
          <cell r="A109">
            <v>81</v>
          </cell>
          <cell r="B109" t="str">
            <v>อาคารกำจร บุญแปง</v>
          </cell>
          <cell r="C109">
            <v>0</v>
          </cell>
          <cell r="D109">
            <v>50</v>
          </cell>
          <cell r="E109">
            <v>8313525</v>
          </cell>
          <cell r="L109">
            <v>800</v>
          </cell>
          <cell r="M109">
            <v>3128</v>
          </cell>
          <cell r="P109">
            <v>850</v>
          </cell>
          <cell r="Q109">
            <v>3484.9999999999995</v>
          </cell>
          <cell r="T109">
            <v>-164450</v>
          </cell>
          <cell r="U109" t="e">
            <v>#DIV/0!</v>
          </cell>
          <cell r="X109">
            <v>0</v>
          </cell>
          <cell r="Y109" t="e">
            <v>#DIV/0!</v>
          </cell>
          <cell r="AB109">
            <v>0</v>
          </cell>
          <cell r="AC109" t="e">
            <v>#DIV/0!</v>
          </cell>
          <cell r="AF109">
            <v>0</v>
          </cell>
          <cell r="AG109" t="e">
            <v>#DIV/0!</v>
          </cell>
          <cell r="AJ109">
            <v>0</v>
          </cell>
          <cell r="AK109" t="e">
            <v>#DIV/0!</v>
          </cell>
          <cell r="AN109">
            <v>0</v>
          </cell>
          <cell r="AO109" t="e">
            <v>#DIV/0!</v>
          </cell>
          <cell r="AR109">
            <v>0</v>
          </cell>
          <cell r="AS109" t="e">
            <v>#DIV/0!</v>
          </cell>
          <cell r="AV109">
            <v>0</v>
          </cell>
          <cell r="AW109" t="e">
            <v>#DIV/0!</v>
          </cell>
          <cell r="AZ109">
            <v>0</v>
          </cell>
          <cell r="BA109" t="e">
            <v>#DIV/0!</v>
          </cell>
          <cell r="BD109">
            <v>0</v>
          </cell>
          <cell r="BE109" t="e">
            <v>#DIV/0!</v>
          </cell>
        </row>
        <row r="110">
          <cell r="A110">
            <v>82</v>
          </cell>
          <cell r="B110" t="str">
            <v>ฐานการเรียนรู้เห็ด</v>
          </cell>
          <cell r="C110">
            <v>0</v>
          </cell>
          <cell r="D110">
            <v>1</v>
          </cell>
          <cell r="E110">
            <v>8416887</v>
          </cell>
          <cell r="L110">
            <v>0</v>
          </cell>
          <cell r="M110">
            <v>0</v>
          </cell>
          <cell r="P110">
            <v>0</v>
          </cell>
          <cell r="Q110">
            <v>0</v>
          </cell>
          <cell r="T110">
            <v>-12276</v>
          </cell>
          <cell r="U110" t="e">
            <v>#DIV/0!</v>
          </cell>
          <cell r="X110">
            <v>0</v>
          </cell>
          <cell r="Y110" t="e">
            <v>#DIV/0!</v>
          </cell>
          <cell r="AB110">
            <v>0</v>
          </cell>
          <cell r="AC110" t="e">
            <v>#DIV/0!</v>
          </cell>
          <cell r="AF110">
            <v>0</v>
          </cell>
          <cell r="AG110" t="e">
            <v>#DIV/0!</v>
          </cell>
          <cell r="AJ110">
            <v>0</v>
          </cell>
          <cell r="AK110" t="e">
            <v>#DIV/0!</v>
          </cell>
          <cell r="AN110">
            <v>0</v>
          </cell>
          <cell r="AO110" t="e">
            <v>#DIV/0!</v>
          </cell>
          <cell r="AR110">
            <v>0</v>
          </cell>
          <cell r="AS110" t="e">
            <v>#DIV/0!</v>
          </cell>
          <cell r="AV110">
            <v>0</v>
          </cell>
          <cell r="AW110" t="e">
            <v>#DIV/0!</v>
          </cell>
          <cell r="AZ110">
            <v>0</v>
          </cell>
          <cell r="BA110" t="e">
            <v>#DIV/0!</v>
          </cell>
          <cell r="BD110">
            <v>0</v>
          </cell>
          <cell r="BE110" t="e">
            <v>#DIV/0!</v>
          </cell>
        </row>
        <row r="111">
          <cell r="A111">
            <v>83</v>
          </cell>
          <cell r="B111" t="str">
            <v>อาคารเนื้อเยื่อ มิเตอร์ตัวที่ 1</v>
          </cell>
          <cell r="C111">
            <v>0</v>
          </cell>
          <cell r="D111">
            <v>80</v>
          </cell>
          <cell r="E111">
            <v>8488561</v>
          </cell>
          <cell r="L111">
            <v>160</v>
          </cell>
          <cell r="M111">
            <v>625.6</v>
          </cell>
          <cell r="P111">
            <v>80</v>
          </cell>
          <cell r="Q111">
            <v>328</v>
          </cell>
          <cell r="T111">
            <v>-144720</v>
          </cell>
          <cell r="U111" t="e">
            <v>#DIV/0!</v>
          </cell>
          <cell r="X111">
            <v>0</v>
          </cell>
          <cell r="Y111" t="e">
            <v>#DIV/0!</v>
          </cell>
          <cell r="AB111">
            <v>0</v>
          </cell>
          <cell r="AC111" t="e">
            <v>#DIV/0!</v>
          </cell>
          <cell r="AF111">
            <v>0</v>
          </cell>
          <cell r="AG111" t="e">
            <v>#DIV/0!</v>
          </cell>
          <cell r="AJ111">
            <v>0</v>
          </cell>
          <cell r="AK111" t="e">
            <v>#DIV/0!</v>
          </cell>
          <cell r="AN111">
            <v>0</v>
          </cell>
          <cell r="AO111" t="e">
            <v>#DIV/0!</v>
          </cell>
          <cell r="AR111">
            <v>0</v>
          </cell>
          <cell r="AS111" t="e">
            <v>#DIV/0!</v>
          </cell>
          <cell r="AV111">
            <v>0</v>
          </cell>
          <cell r="AW111" t="e">
            <v>#DIV/0!</v>
          </cell>
          <cell r="AZ111">
            <v>0</v>
          </cell>
          <cell r="BA111" t="e">
            <v>#DIV/0!</v>
          </cell>
          <cell r="BD111">
            <v>0</v>
          </cell>
          <cell r="BE111" t="e">
            <v>#DIV/0!</v>
          </cell>
        </row>
        <row r="112">
          <cell r="A112">
            <v>84</v>
          </cell>
          <cell r="B112" t="str">
            <v>อาคารเนื้อเยื่อ มิเตอร์ตัวที่ 2</v>
          </cell>
          <cell r="C112">
            <v>0</v>
          </cell>
          <cell r="D112">
            <v>20</v>
          </cell>
          <cell r="E112">
            <v>8419210</v>
          </cell>
          <cell r="L112">
            <v>820</v>
          </cell>
          <cell r="M112">
            <v>3206.2000000000003</v>
          </cell>
          <cell r="P112">
            <v>720</v>
          </cell>
          <cell r="Q112">
            <v>2951.9999999999995</v>
          </cell>
          <cell r="T112">
            <v>-135180</v>
          </cell>
          <cell r="U112" t="e">
            <v>#DIV/0!</v>
          </cell>
          <cell r="X112">
            <v>0</v>
          </cell>
          <cell r="Y112" t="e">
            <v>#DIV/0!</v>
          </cell>
          <cell r="AB112">
            <v>0</v>
          </cell>
          <cell r="AC112" t="e">
            <v>#DIV/0!</v>
          </cell>
          <cell r="AF112">
            <v>0</v>
          </cell>
          <cell r="AG112" t="e">
            <v>#DIV/0!</v>
          </cell>
          <cell r="AJ112">
            <v>0</v>
          </cell>
          <cell r="AK112" t="e">
            <v>#DIV/0!</v>
          </cell>
          <cell r="AN112">
            <v>0</v>
          </cell>
          <cell r="AO112" t="e">
            <v>#DIV/0!</v>
          </cell>
          <cell r="AR112">
            <v>0</v>
          </cell>
          <cell r="AS112" t="e">
            <v>#DIV/0!</v>
          </cell>
          <cell r="AV112">
            <v>0</v>
          </cell>
          <cell r="AW112" t="e">
            <v>#DIV/0!</v>
          </cell>
          <cell r="AZ112">
            <v>0</v>
          </cell>
          <cell r="BA112" t="e">
            <v>#DIV/0!</v>
          </cell>
          <cell r="BD112">
            <v>0</v>
          </cell>
          <cell r="BE112" t="e">
            <v>#DIV/0!</v>
          </cell>
        </row>
        <row r="113">
          <cell r="A113">
            <v>85</v>
          </cell>
          <cell r="B113" t="str">
            <v>อาคารปฏิบัติการพืชผัก</v>
          </cell>
          <cell r="C113">
            <v>0</v>
          </cell>
          <cell r="D113">
            <v>1</v>
          </cell>
          <cell r="E113">
            <v>8142069</v>
          </cell>
          <cell r="L113">
            <v>11</v>
          </cell>
          <cell r="M113">
            <v>43.010000000000005</v>
          </cell>
          <cell r="P113">
            <v>15</v>
          </cell>
          <cell r="Q113">
            <v>61.499999999999993</v>
          </cell>
          <cell r="T113">
            <v>-2130</v>
          </cell>
          <cell r="U113" t="e">
            <v>#DIV/0!</v>
          </cell>
          <cell r="X113">
            <v>0</v>
          </cell>
          <cell r="Y113" t="e">
            <v>#DIV/0!</v>
          </cell>
          <cell r="AB113">
            <v>0</v>
          </cell>
          <cell r="AC113" t="e">
            <v>#DIV/0!</v>
          </cell>
          <cell r="AF113">
            <v>0</v>
          </cell>
          <cell r="AG113" t="e">
            <v>#DIV/0!</v>
          </cell>
          <cell r="AJ113">
            <v>0</v>
          </cell>
          <cell r="AK113" t="e">
            <v>#DIV/0!</v>
          </cell>
          <cell r="AN113">
            <v>0</v>
          </cell>
          <cell r="AO113" t="e">
            <v>#DIV/0!</v>
          </cell>
          <cell r="AR113">
            <v>0</v>
          </cell>
          <cell r="AS113" t="e">
            <v>#DIV/0!</v>
          </cell>
          <cell r="AV113">
            <v>0</v>
          </cell>
          <cell r="AW113" t="e">
            <v>#DIV/0!</v>
          </cell>
          <cell r="AZ113">
            <v>0</v>
          </cell>
          <cell r="BA113" t="e">
            <v>#DIV/0!</v>
          </cell>
          <cell r="BD113">
            <v>0</v>
          </cell>
          <cell r="BE113" t="e">
            <v>#DIV/0!</v>
          </cell>
        </row>
        <row r="114">
          <cell r="A114">
            <v>86</v>
          </cell>
          <cell r="B114" t="str">
            <v>อาคารจัดเก็บวัสดุพืชผัก</v>
          </cell>
          <cell r="C114">
            <v>0</v>
          </cell>
          <cell r="D114">
            <v>1</v>
          </cell>
          <cell r="E114">
            <v>8417059</v>
          </cell>
          <cell r="L114">
            <v>0</v>
          </cell>
          <cell r="M114">
            <v>0</v>
          </cell>
          <cell r="P114">
            <v>0</v>
          </cell>
          <cell r="Q114">
            <v>0</v>
          </cell>
          <cell r="T114">
            <v>-52690</v>
          </cell>
          <cell r="U114" t="e">
            <v>#DIV/0!</v>
          </cell>
          <cell r="X114">
            <v>0</v>
          </cell>
          <cell r="Y114" t="e">
            <v>#DIV/0!</v>
          </cell>
          <cell r="AB114">
            <v>0</v>
          </cell>
          <cell r="AC114" t="e">
            <v>#DIV/0!</v>
          </cell>
          <cell r="AF114">
            <v>0</v>
          </cell>
          <cell r="AG114" t="e">
            <v>#DIV/0!</v>
          </cell>
          <cell r="AJ114">
            <v>0</v>
          </cell>
          <cell r="AK114" t="e">
            <v>#DIV/0!</v>
          </cell>
          <cell r="AN114">
            <v>0</v>
          </cell>
          <cell r="AO114" t="e">
            <v>#DIV/0!</v>
          </cell>
          <cell r="AR114">
            <v>0</v>
          </cell>
          <cell r="AS114" t="e">
            <v>#DIV/0!</v>
          </cell>
          <cell r="AV114">
            <v>0</v>
          </cell>
          <cell r="AW114" t="e">
            <v>#DIV/0!</v>
          </cell>
          <cell r="AZ114">
            <v>0</v>
          </cell>
          <cell r="BA114" t="e">
            <v>#DIV/0!</v>
          </cell>
          <cell r="BD114">
            <v>0</v>
          </cell>
          <cell r="BE114" t="e">
            <v>#DIV/0!</v>
          </cell>
        </row>
        <row r="115">
          <cell r="A115">
            <v>87</v>
          </cell>
          <cell r="B115" t="str">
            <v>อาคารสำนักงานพืชผัก</v>
          </cell>
          <cell r="C115">
            <v>0</v>
          </cell>
          <cell r="D115">
            <v>1</v>
          </cell>
          <cell r="E115">
            <v>13070991</v>
          </cell>
          <cell r="L115" t="str">
            <v>เสีย</v>
          </cell>
          <cell r="M115" t="str">
            <v>เสีย</v>
          </cell>
          <cell r="P115" t="str">
            <v>เสีย</v>
          </cell>
          <cell r="Q115" t="str">
            <v>เสีย</v>
          </cell>
          <cell r="T115" t="str">
            <v>เสีย</v>
          </cell>
          <cell r="U115" t="str">
            <v>เสีย</v>
          </cell>
          <cell r="X115" t="str">
            <v>เสีย</v>
          </cell>
          <cell r="Y115" t="str">
            <v>เสีย</v>
          </cell>
          <cell r="AB115" t="str">
            <v>เสีย</v>
          </cell>
          <cell r="AC115" t="str">
            <v>เสีย</v>
          </cell>
          <cell r="AF115" t="str">
            <v>เสีย</v>
          </cell>
          <cell r="AG115" t="str">
            <v>เสีย</v>
          </cell>
          <cell r="AJ115" t="str">
            <v>เสีย</v>
          </cell>
          <cell r="AK115" t="str">
            <v>เสีย</v>
          </cell>
          <cell r="AN115" t="str">
            <v>เสีย</v>
          </cell>
          <cell r="AO115" t="str">
            <v>เสีย</v>
          </cell>
          <cell r="AR115" t="str">
            <v>เสีย</v>
          </cell>
          <cell r="AS115" t="str">
            <v>เสีย</v>
          </cell>
          <cell r="AV115" t="str">
            <v>เสีย</v>
          </cell>
          <cell r="AW115" t="str">
            <v>เสีย</v>
          </cell>
          <cell r="AZ115" t="str">
            <v>เสีย</v>
          </cell>
          <cell r="BA115" t="str">
            <v>เสีย</v>
          </cell>
          <cell r="BD115" t="str">
            <v>เสีย</v>
          </cell>
          <cell r="BE115" t="str">
            <v>เสีย</v>
          </cell>
        </row>
        <row r="116">
          <cell r="A116">
            <v>88</v>
          </cell>
          <cell r="B116" t="str">
            <v>โรงเรือนพืชผัก 1</v>
          </cell>
          <cell r="C116">
            <v>0</v>
          </cell>
          <cell r="D116">
            <v>1</v>
          </cell>
          <cell r="E116">
            <v>1105255</v>
          </cell>
          <cell r="L116">
            <v>0</v>
          </cell>
          <cell r="M116">
            <v>0</v>
          </cell>
          <cell r="P116">
            <v>5</v>
          </cell>
          <cell r="Q116">
            <v>20.5</v>
          </cell>
          <cell r="T116">
            <v>-348873</v>
          </cell>
          <cell r="U116" t="e">
            <v>#DIV/0!</v>
          </cell>
          <cell r="X116">
            <v>0</v>
          </cell>
          <cell r="Y116" t="e">
            <v>#DIV/0!</v>
          </cell>
          <cell r="AB116">
            <v>0</v>
          </cell>
          <cell r="AC116" t="e">
            <v>#DIV/0!</v>
          </cell>
          <cell r="AF116">
            <v>0</v>
          </cell>
          <cell r="AG116" t="e">
            <v>#DIV/0!</v>
          </cell>
          <cell r="AJ116">
            <v>0</v>
          </cell>
          <cell r="AK116" t="e">
            <v>#DIV/0!</v>
          </cell>
          <cell r="AN116">
            <v>0</v>
          </cell>
          <cell r="AO116" t="e">
            <v>#DIV/0!</v>
          </cell>
          <cell r="AR116">
            <v>0</v>
          </cell>
          <cell r="AS116" t="e">
            <v>#DIV/0!</v>
          </cell>
          <cell r="AV116">
            <v>0</v>
          </cell>
          <cell r="AW116" t="e">
            <v>#DIV/0!</v>
          </cell>
          <cell r="AZ116">
            <v>0</v>
          </cell>
          <cell r="BA116" t="e">
            <v>#DIV/0!</v>
          </cell>
          <cell r="BD116">
            <v>0</v>
          </cell>
          <cell r="BE116" t="e">
            <v>#DIV/0!</v>
          </cell>
        </row>
        <row r="117">
          <cell r="A117">
            <v>89</v>
          </cell>
          <cell r="B117" t="str">
            <v>โรงเรือนพืชผัก 2</v>
          </cell>
          <cell r="C117">
            <v>0</v>
          </cell>
          <cell r="D117">
            <v>1</v>
          </cell>
          <cell r="E117">
            <v>8006721</v>
          </cell>
          <cell r="L117">
            <v>2609</v>
          </cell>
          <cell r="M117">
            <v>10201.19</v>
          </cell>
          <cell r="P117">
            <v>1729</v>
          </cell>
          <cell r="Q117">
            <v>7088.9</v>
          </cell>
          <cell r="T117">
            <v>-2794</v>
          </cell>
          <cell r="U117" t="e">
            <v>#DIV/0!</v>
          </cell>
          <cell r="X117">
            <v>0</v>
          </cell>
          <cell r="Y117" t="e">
            <v>#DIV/0!</v>
          </cell>
          <cell r="AB117">
            <v>0</v>
          </cell>
          <cell r="AC117" t="e">
            <v>#DIV/0!</v>
          </cell>
          <cell r="AF117">
            <v>0</v>
          </cell>
          <cell r="AG117" t="e">
            <v>#DIV/0!</v>
          </cell>
          <cell r="AJ117">
            <v>0</v>
          </cell>
          <cell r="AK117" t="e">
            <v>#DIV/0!</v>
          </cell>
          <cell r="AN117">
            <v>0</v>
          </cell>
          <cell r="AO117" t="e">
            <v>#DIV/0!</v>
          </cell>
          <cell r="AR117">
            <v>0</v>
          </cell>
          <cell r="AS117" t="e">
            <v>#DIV/0!</v>
          </cell>
          <cell r="AV117">
            <v>0</v>
          </cell>
          <cell r="AW117" t="e">
            <v>#DIV/0!</v>
          </cell>
          <cell r="AZ117">
            <v>0</v>
          </cell>
          <cell r="BA117" t="e">
            <v>#DIV/0!</v>
          </cell>
          <cell r="BD117">
            <v>0</v>
          </cell>
          <cell r="BE117" t="e">
            <v>#DIV/0!</v>
          </cell>
        </row>
        <row r="118">
          <cell r="A118">
            <v>90</v>
          </cell>
          <cell r="B118" t="str">
            <v>ฐานการเรียนรู้การผลิตเห็ดเศรษฐกิจ</v>
          </cell>
          <cell r="C118">
            <v>0</v>
          </cell>
          <cell r="D118">
            <v>1</v>
          </cell>
          <cell r="E118">
            <v>0</v>
          </cell>
          <cell r="L118">
            <v>299</v>
          </cell>
          <cell r="M118">
            <v>1169.0900000000001</v>
          </cell>
          <cell r="P118">
            <v>247</v>
          </cell>
          <cell r="Q118">
            <v>1012.6999999999999</v>
          </cell>
          <cell r="T118">
            <v>-2013</v>
          </cell>
          <cell r="U118" t="e">
            <v>#DIV/0!</v>
          </cell>
          <cell r="X118">
            <v>0</v>
          </cell>
          <cell r="Y118" t="e">
            <v>#DIV/0!</v>
          </cell>
          <cell r="AB118" t="str">
            <v>ชำรุด</v>
          </cell>
          <cell r="AC118" t="str">
            <v>ชำรุด</v>
          </cell>
          <cell r="AF118" t="str">
            <v>ชำรุด</v>
          </cell>
          <cell r="AG118" t="str">
            <v>ชำรุด</v>
          </cell>
          <cell r="AJ118" t="str">
            <v>ชำรุด</v>
          </cell>
          <cell r="AK118" t="str">
            <v>ชำรุด</v>
          </cell>
          <cell r="AN118">
            <v>0</v>
          </cell>
          <cell r="AO118" t="e">
            <v>#DIV/0!</v>
          </cell>
          <cell r="AR118">
            <v>0</v>
          </cell>
          <cell r="AS118" t="e">
            <v>#DIV/0!</v>
          </cell>
          <cell r="AV118">
            <v>0</v>
          </cell>
          <cell r="AW118" t="e">
            <v>#DIV/0!</v>
          </cell>
          <cell r="AZ118">
            <v>0</v>
          </cell>
          <cell r="BA118" t="e">
            <v>#DIV/0!</v>
          </cell>
          <cell r="BD118">
            <v>0</v>
          </cell>
          <cell r="BE118" t="e">
            <v>#DIV/0!</v>
          </cell>
        </row>
        <row r="119">
          <cell r="A119">
            <v>91</v>
          </cell>
          <cell r="B119" t="str">
            <v>โรงเรือนเพาะเมล็ดพันธ์และขยายพันธุ์ไม้ดอกไม้ประดับ</v>
          </cell>
          <cell r="C119">
            <v>0</v>
          </cell>
          <cell r="D119">
            <v>1</v>
          </cell>
          <cell r="E119">
            <v>8385459</v>
          </cell>
          <cell r="L119">
            <v>19</v>
          </cell>
          <cell r="M119">
            <v>74.290000000000006</v>
          </cell>
          <cell r="P119">
            <v>22</v>
          </cell>
          <cell r="Q119">
            <v>90.199999999999989</v>
          </cell>
          <cell r="T119">
            <v>-2880</v>
          </cell>
          <cell r="U119" t="e">
            <v>#DIV/0!</v>
          </cell>
          <cell r="X119">
            <v>0</v>
          </cell>
          <cell r="Y119" t="e">
            <v>#DIV/0!</v>
          </cell>
          <cell r="AB119">
            <v>0</v>
          </cell>
          <cell r="AC119" t="e">
            <v>#DIV/0!</v>
          </cell>
          <cell r="AF119">
            <v>0</v>
          </cell>
          <cell r="AG119" t="e">
            <v>#DIV/0!</v>
          </cell>
          <cell r="AJ119">
            <v>0</v>
          </cell>
          <cell r="AK119" t="e">
            <v>#DIV/0!</v>
          </cell>
          <cell r="AN119">
            <v>0</v>
          </cell>
          <cell r="AO119" t="e">
            <v>#DIV/0!</v>
          </cell>
          <cell r="AR119">
            <v>0</v>
          </cell>
          <cell r="AS119" t="e">
            <v>#DIV/0!</v>
          </cell>
          <cell r="AV119">
            <v>0</v>
          </cell>
          <cell r="AW119" t="e">
            <v>#DIV/0!</v>
          </cell>
          <cell r="AZ119">
            <v>0</v>
          </cell>
          <cell r="BA119" t="e">
            <v>#DIV/0!</v>
          </cell>
          <cell r="BD119">
            <v>0</v>
          </cell>
          <cell r="BE119" t="e">
            <v>#DIV/0!</v>
          </cell>
        </row>
        <row r="120">
          <cell r="A120">
            <v>92</v>
          </cell>
          <cell r="B120" t="str">
            <v>อาคารเทคโนโลยีด้านการผลิตไม้ดอกไม้ประดับ</v>
          </cell>
          <cell r="C120">
            <v>0</v>
          </cell>
          <cell r="D120">
            <v>50</v>
          </cell>
          <cell r="E120">
            <v>8399218</v>
          </cell>
          <cell r="L120">
            <v>1150</v>
          </cell>
          <cell r="M120">
            <v>4496.5</v>
          </cell>
          <cell r="P120">
            <v>600</v>
          </cell>
          <cell r="Q120">
            <v>2460</v>
          </cell>
          <cell r="T120">
            <v>-4150</v>
          </cell>
          <cell r="U120" t="e">
            <v>#DIV/0!</v>
          </cell>
          <cell r="X120">
            <v>0</v>
          </cell>
          <cell r="Y120" t="e">
            <v>#DIV/0!</v>
          </cell>
          <cell r="AB120">
            <v>0</v>
          </cell>
          <cell r="AC120" t="e">
            <v>#DIV/0!</v>
          </cell>
          <cell r="AF120">
            <v>0</v>
          </cell>
          <cell r="AG120" t="e">
            <v>#DIV/0!</v>
          </cell>
          <cell r="AJ120">
            <v>0</v>
          </cell>
          <cell r="AK120" t="e">
            <v>#DIV/0!</v>
          </cell>
          <cell r="AN120">
            <v>0</v>
          </cell>
          <cell r="AO120" t="e">
            <v>#DIV/0!</v>
          </cell>
          <cell r="AR120">
            <v>0</v>
          </cell>
          <cell r="AS120" t="e">
            <v>#DIV/0!</v>
          </cell>
          <cell r="AV120">
            <v>0</v>
          </cell>
          <cell r="AW120" t="e">
            <v>#DIV/0!</v>
          </cell>
          <cell r="AZ120">
            <v>0</v>
          </cell>
          <cell r="BA120" t="e">
            <v>#DIV/0!</v>
          </cell>
          <cell r="BD120">
            <v>0</v>
          </cell>
          <cell r="BE120" t="e">
            <v>#DIV/0!</v>
          </cell>
        </row>
        <row r="121">
          <cell r="A121">
            <v>93</v>
          </cell>
          <cell r="B121" t="str">
            <v>อาคารโดมจัดแสดงกล้วยไม้และไม้ดอกไม้ประดับ</v>
          </cell>
          <cell r="C121">
            <v>0</v>
          </cell>
          <cell r="D121">
            <v>1</v>
          </cell>
          <cell r="E121">
            <v>8882737</v>
          </cell>
          <cell r="L121">
            <v>963</v>
          </cell>
          <cell r="M121">
            <v>3765.33</v>
          </cell>
          <cell r="P121">
            <v>14</v>
          </cell>
          <cell r="Q121">
            <v>57.399999999999991</v>
          </cell>
          <cell r="T121">
            <v>-55951</v>
          </cell>
          <cell r="U121" t="e">
            <v>#DIV/0!</v>
          </cell>
          <cell r="X121">
            <v>0</v>
          </cell>
          <cell r="Y121" t="e">
            <v>#DIV/0!</v>
          </cell>
          <cell r="AB121">
            <v>0</v>
          </cell>
          <cell r="AC121" t="e">
            <v>#DIV/0!</v>
          </cell>
          <cell r="AF121">
            <v>0</v>
          </cell>
          <cell r="AG121" t="e">
            <v>#DIV/0!</v>
          </cell>
          <cell r="AJ121">
            <v>0</v>
          </cell>
          <cell r="AK121" t="e">
            <v>#DIV/0!</v>
          </cell>
          <cell r="AN121">
            <v>0</v>
          </cell>
          <cell r="AO121" t="e">
            <v>#DIV/0!</v>
          </cell>
          <cell r="AR121">
            <v>0</v>
          </cell>
          <cell r="AS121" t="e">
            <v>#DIV/0!</v>
          </cell>
          <cell r="AV121">
            <v>0</v>
          </cell>
          <cell r="AW121" t="e">
            <v>#DIV/0!</v>
          </cell>
          <cell r="AZ121">
            <v>0</v>
          </cell>
          <cell r="BA121" t="e">
            <v>#DIV/0!</v>
          </cell>
          <cell r="BD121">
            <v>0</v>
          </cell>
          <cell r="BE121" t="e">
            <v>#DIV/0!</v>
          </cell>
        </row>
        <row r="122">
          <cell r="A122">
            <v>94</v>
          </cell>
          <cell r="B122" t="str">
            <v>อาคารกล้วยไม้ไทย</v>
          </cell>
          <cell r="C122">
            <v>0</v>
          </cell>
          <cell r="D122">
            <v>100</v>
          </cell>
          <cell r="E122">
            <v>8882962</v>
          </cell>
          <cell r="L122">
            <v>0</v>
          </cell>
          <cell r="M122">
            <v>0</v>
          </cell>
          <cell r="P122">
            <v>0</v>
          </cell>
          <cell r="Q122">
            <v>0</v>
          </cell>
          <cell r="T122">
            <v>-141300</v>
          </cell>
          <cell r="U122" t="e">
            <v>#DIV/0!</v>
          </cell>
          <cell r="X122">
            <v>0</v>
          </cell>
          <cell r="Y122" t="e">
            <v>#DIV/0!</v>
          </cell>
          <cell r="AB122">
            <v>0</v>
          </cell>
          <cell r="AC122" t="e">
            <v>#DIV/0!</v>
          </cell>
          <cell r="AF122">
            <v>0</v>
          </cell>
          <cell r="AG122" t="e">
            <v>#DIV/0!</v>
          </cell>
          <cell r="AJ122">
            <v>0</v>
          </cell>
          <cell r="AK122" t="e">
            <v>#DIV/0!</v>
          </cell>
          <cell r="AN122">
            <v>0</v>
          </cell>
          <cell r="AO122" t="e">
            <v>#DIV/0!</v>
          </cell>
          <cell r="AR122">
            <v>0</v>
          </cell>
          <cell r="AS122" t="e">
            <v>#DIV/0!</v>
          </cell>
          <cell r="AV122">
            <v>0</v>
          </cell>
          <cell r="AW122" t="e">
            <v>#DIV/0!</v>
          </cell>
          <cell r="AZ122">
            <v>0</v>
          </cell>
          <cell r="BA122" t="e">
            <v>#DIV/0!</v>
          </cell>
          <cell r="BD122">
            <v>0</v>
          </cell>
          <cell r="BE122" t="e">
            <v>#DIV/0!</v>
          </cell>
        </row>
        <row r="123">
          <cell r="A123">
            <v>95</v>
          </cell>
          <cell r="B123" t="str">
            <v>อาคารอนุบาลต้นอ่อน</v>
          </cell>
          <cell r="C123">
            <v>0</v>
          </cell>
          <cell r="D123">
            <v>1</v>
          </cell>
          <cell r="E123">
            <v>8882746</v>
          </cell>
          <cell r="L123">
            <v>2681</v>
          </cell>
          <cell r="M123">
            <v>10482.710000000001</v>
          </cell>
          <cell r="P123">
            <v>1662</v>
          </cell>
          <cell r="Q123">
            <v>6814.2</v>
          </cell>
          <cell r="T123">
            <v>-51515</v>
          </cell>
          <cell r="U123" t="e">
            <v>#DIV/0!</v>
          </cell>
          <cell r="X123">
            <v>0</v>
          </cell>
          <cell r="Y123" t="e">
            <v>#DIV/0!</v>
          </cell>
          <cell r="AB123">
            <v>0</v>
          </cell>
          <cell r="AC123" t="e">
            <v>#DIV/0!</v>
          </cell>
          <cell r="AF123">
            <v>0</v>
          </cell>
          <cell r="AG123" t="e">
            <v>#DIV/0!</v>
          </cell>
          <cell r="AJ123">
            <v>0</v>
          </cell>
          <cell r="AK123" t="e">
            <v>#DIV/0!</v>
          </cell>
          <cell r="AN123">
            <v>0</v>
          </cell>
          <cell r="AO123" t="e">
            <v>#DIV/0!</v>
          </cell>
          <cell r="AR123">
            <v>0</v>
          </cell>
          <cell r="AS123" t="e">
            <v>#DIV/0!</v>
          </cell>
          <cell r="AV123">
            <v>0</v>
          </cell>
          <cell r="AW123" t="e">
            <v>#DIV/0!</v>
          </cell>
          <cell r="AZ123">
            <v>0</v>
          </cell>
          <cell r="BA123" t="e">
            <v>#DIV/0!</v>
          </cell>
          <cell r="BD123">
            <v>0</v>
          </cell>
          <cell r="BE123" t="e">
            <v>#DIV/0!</v>
          </cell>
        </row>
        <row r="124">
          <cell r="A124">
            <v>96</v>
          </cell>
          <cell r="B124" t="str">
            <v>โรงเรือน อ.ชิต</v>
          </cell>
          <cell r="C124">
            <v>0</v>
          </cell>
          <cell r="D124">
            <v>1</v>
          </cell>
          <cell r="E124">
            <v>8320209</v>
          </cell>
          <cell r="L124">
            <v>1385</v>
          </cell>
          <cell r="M124">
            <v>5415.35</v>
          </cell>
          <cell r="P124">
            <v>860</v>
          </cell>
          <cell r="Q124">
            <v>3525.9999999999995</v>
          </cell>
          <cell r="T124">
            <v>-91620</v>
          </cell>
          <cell r="U124" t="e">
            <v>#DIV/0!</v>
          </cell>
          <cell r="X124">
            <v>0</v>
          </cell>
          <cell r="Y124" t="e">
            <v>#DIV/0!</v>
          </cell>
          <cell r="AB124">
            <v>0</v>
          </cell>
          <cell r="AC124" t="e">
            <v>#DIV/0!</v>
          </cell>
          <cell r="AF124">
            <v>0</v>
          </cell>
          <cell r="AG124" t="e">
            <v>#DIV/0!</v>
          </cell>
          <cell r="AJ124">
            <v>0</v>
          </cell>
          <cell r="AK124" t="e">
            <v>#DIV/0!</v>
          </cell>
          <cell r="AN124">
            <v>0</v>
          </cell>
          <cell r="AO124" t="e">
            <v>#DIV/0!</v>
          </cell>
          <cell r="AR124">
            <v>0</v>
          </cell>
          <cell r="AS124" t="e">
            <v>#DIV/0!</v>
          </cell>
          <cell r="AV124">
            <v>0</v>
          </cell>
          <cell r="AW124" t="e">
            <v>#DIV/0!</v>
          </cell>
          <cell r="AZ124">
            <v>0</v>
          </cell>
          <cell r="BA124" t="e">
            <v>#DIV/0!</v>
          </cell>
          <cell r="BD124">
            <v>0</v>
          </cell>
          <cell r="BE124" t="e">
            <v>#DIV/0!</v>
          </cell>
        </row>
        <row r="125">
          <cell r="A125">
            <v>97</v>
          </cell>
          <cell r="B125" t="str">
            <v>อาคารเลี้ยงไส้เดือนดิน</v>
          </cell>
          <cell r="C125">
            <v>0</v>
          </cell>
          <cell r="D125">
            <v>1</v>
          </cell>
          <cell r="E125">
            <v>80545</v>
          </cell>
          <cell r="L125" t="str">
            <v>รื้อถอน</v>
          </cell>
          <cell r="M125" t="str">
            <v>รื้อถอน</v>
          </cell>
          <cell r="P125" t="str">
            <v>รื้อถอน</v>
          </cell>
          <cell r="Q125" t="str">
            <v>รื้อถอน</v>
          </cell>
          <cell r="T125" t="str">
            <v>รื้อถอน</v>
          </cell>
          <cell r="U125" t="str">
            <v>รื้อถอน</v>
          </cell>
          <cell r="X125" t="str">
            <v>รื้อถอน</v>
          </cell>
          <cell r="Y125" t="str">
            <v>รื้อถอน</v>
          </cell>
          <cell r="AB125" t="str">
            <v>รื้อถอน</v>
          </cell>
          <cell r="AC125" t="str">
            <v>รื้อถอน</v>
          </cell>
          <cell r="AF125" t="str">
            <v>รื้อถอน</v>
          </cell>
          <cell r="AG125" t="str">
            <v>รื้อถอน</v>
          </cell>
          <cell r="AJ125" t="str">
            <v>รื้อถอน</v>
          </cell>
          <cell r="AK125" t="str">
            <v>รื้อถอน</v>
          </cell>
          <cell r="AN125" t="str">
            <v>รื้อถอน</v>
          </cell>
          <cell r="AO125" t="str">
            <v>รื้อถอน</v>
          </cell>
          <cell r="AR125" t="str">
            <v>รื้อถอน</v>
          </cell>
          <cell r="AS125" t="str">
            <v>รื้อถอน</v>
          </cell>
          <cell r="AV125" t="str">
            <v>รื้อถอน</v>
          </cell>
          <cell r="AW125" t="str">
            <v>รื้อถอน</v>
          </cell>
          <cell r="AZ125" t="str">
            <v>รื้อถอน</v>
          </cell>
          <cell r="BA125" t="str">
            <v>รื้อถอน</v>
          </cell>
          <cell r="BD125" t="str">
            <v>รื้อถอน</v>
          </cell>
          <cell r="BE125" t="str">
            <v>รื้อถอน</v>
          </cell>
        </row>
        <row r="126">
          <cell r="A126">
            <v>98</v>
          </cell>
          <cell r="B126" t="str">
            <v>อาคารหม่อนไหม 1 มิเตอร์ตัวที่ 1</v>
          </cell>
          <cell r="C126">
            <v>0</v>
          </cell>
          <cell r="D126">
            <v>1</v>
          </cell>
          <cell r="E126">
            <v>8304740</v>
          </cell>
          <cell r="L126">
            <v>0</v>
          </cell>
          <cell r="M126">
            <v>0</v>
          </cell>
          <cell r="P126">
            <v>0</v>
          </cell>
          <cell r="Q126">
            <v>0</v>
          </cell>
          <cell r="T126">
            <v>-29889</v>
          </cell>
          <cell r="U126" t="e">
            <v>#DIV/0!</v>
          </cell>
          <cell r="X126">
            <v>0</v>
          </cell>
          <cell r="Y126" t="e">
            <v>#DIV/0!</v>
          </cell>
          <cell r="AB126">
            <v>0</v>
          </cell>
          <cell r="AC126" t="e">
            <v>#DIV/0!</v>
          </cell>
          <cell r="AF126">
            <v>0</v>
          </cell>
          <cell r="AG126" t="e">
            <v>#DIV/0!</v>
          </cell>
          <cell r="AJ126">
            <v>0</v>
          </cell>
          <cell r="AK126" t="e">
            <v>#DIV/0!</v>
          </cell>
          <cell r="AN126">
            <v>0</v>
          </cell>
          <cell r="AO126" t="e">
            <v>#DIV/0!</v>
          </cell>
          <cell r="AR126">
            <v>0</v>
          </cell>
          <cell r="AS126" t="e">
            <v>#DIV/0!</v>
          </cell>
          <cell r="AV126">
            <v>0</v>
          </cell>
          <cell r="AW126" t="e">
            <v>#DIV/0!</v>
          </cell>
          <cell r="AZ126">
            <v>0</v>
          </cell>
          <cell r="BA126" t="e">
            <v>#DIV/0!</v>
          </cell>
          <cell r="BD126">
            <v>0</v>
          </cell>
          <cell r="BE126" t="e">
            <v>#DIV/0!</v>
          </cell>
        </row>
        <row r="127">
          <cell r="A127">
            <v>99</v>
          </cell>
          <cell r="B127" t="str">
            <v>อาคารหม่อนไหม 1 มิเตอร์ตัวที่ 2</v>
          </cell>
          <cell r="C127">
            <v>0</v>
          </cell>
          <cell r="D127">
            <v>1</v>
          </cell>
          <cell r="E127">
            <v>8304741</v>
          </cell>
          <cell r="L127">
            <v>0</v>
          </cell>
          <cell r="M127">
            <v>0</v>
          </cell>
          <cell r="P127">
            <v>2000</v>
          </cell>
          <cell r="Q127">
            <v>8200</v>
          </cell>
          <cell r="T127">
            <v>-46672</v>
          </cell>
          <cell r="U127" t="e">
            <v>#DIV/0!</v>
          </cell>
          <cell r="X127">
            <v>0</v>
          </cell>
          <cell r="Y127" t="e">
            <v>#DIV/0!</v>
          </cell>
          <cell r="AB127">
            <v>0</v>
          </cell>
          <cell r="AC127" t="e">
            <v>#DIV/0!</v>
          </cell>
          <cell r="AF127">
            <v>0</v>
          </cell>
          <cell r="AG127" t="e">
            <v>#DIV/0!</v>
          </cell>
          <cell r="AJ127">
            <v>0</v>
          </cell>
          <cell r="AK127" t="e">
            <v>#DIV/0!</v>
          </cell>
          <cell r="AN127">
            <v>0</v>
          </cell>
          <cell r="AO127" t="e">
            <v>#DIV/0!</v>
          </cell>
          <cell r="AR127">
            <v>0</v>
          </cell>
          <cell r="AS127" t="e">
            <v>#DIV/0!</v>
          </cell>
          <cell r="AV127">
            <v>0</v>
          </cell>
          <cell r="AW127" t="e">
            <v>#DIV/0!</v>
          </cell>
          <cell r="AZ127">
            <v>0</v>
          </cell>
          <cell r="BA127" t="e">
            <v>#DIV/0!</v>
          </cell>
          <cell r="BD127">
            <v>0</v>
          </cell>
          <cell r="BE127" t="e">
            <v>#DIV/0!</v>
          </cell>
        </row>
        <row r="128">
          <cell r="A128">
            <v>100</v>
          </cell>
          <cell r="B128" t="str">
            <v>อาคารหม่อนไหม 1 มิเตอร์ตัวที่ 3</v>
          </cell>
          <cell r="C128">
            <v>0</v>
          </cell>
          <cell r="D128">
            <v>1</v>
          </cell>
          <cell r="E128">
            <v>8304742</v>
          </cell>
          <cell r="L128">
            <v>391</v>
          </cell>
          <cell r="M128">
            <v>1528.81</v>
          </cell>
          <cell r="P128">
            <v>-40</v>
          </cell>
          <cell r="Q128">
            <v>-164</v>
          </cell>
          <cell r="T128">
            <v>-18505</v>
          </cell>
          <cell r="U128" t="e">
            <v>#DIV/0!</v>
          </cell>
          <cell r="X128">
            <v>0</v>
          </cell>
          <cell r="Y128" t="e">
            <v>#DIV/0!</v>
          </cell>
          <cell r="AB128">
            <v>0</v>
          </cell>
          <cell r="AC128" t="e">
            <v>#DIV/0!</v>
          </cell>
          <cell r="AF128">
            <v>0</v>
          </cell>
          <cell r="AG128" t="e">
            <v>#DIV/0!</v>
          </cell>
          <cell r="AJ128">
            <v>0</v>
          </cell>
          <cell r="AK128" t="e">
            <v>#DIV/0!</v>
          </cell>
          <cell r="AN128">
            <v>0</v>
          </cell>
          <cell r="AO128" t="e">
            <v>#DIV/0!</v>
          </cell>
          <cell r="AR128">
            <v>0</v>
          </cell>
          <cell r="AS128" t="e">
            <v>#DIV/0!</v>
          </cell>
          <cell r="AV128">
            <v>0</v>
          </cell>
          <cell r="AW128" t="e">
            <v>#DIV/0!</v>
          </cell>
          <cell r="AZ128">
            <v>0</v>
          </cell>
          <cell r="BA128" t="e">
            <v>#DIV/0!</v>
          </cell>
          <cell r="BD128">
            <v>0</v>
          </cell>
          <cell r="BE128" t="e">
            <v>#DIV/0!</v>
          </cell>
        </row>
        <row r="129">
          <cell r="A129" t="str">
            <v>สำนักวิจัยและส่งเสริมการเกษตร</v>
          </cell>
        </row>
        <row r="130">
          <cell r="A130">
            <v>101</v>
          </cell>
          <cell r="B130" t="str">
            <v>อาคารธรรมศักดิ์มนตรี</v>
          </cell>
          <cell r="C130">
            <v>0</v>
          </cell>
          <cell r="D130">
            <v>40</v>
          </cell>
          <cell r="E130">
            <v>8409822</v>
          </cell>
          <cell r="L130" t="str">
            <v>ปรับปรุง</v>
          </cell>
          <cell r="M130" t="str">
            <v>ปรับปรุง</v>
          </cell>
          <cell r="P130" t="str">
            <v>ปรับปรุง</v>
          </cell>
          <cell r="Q130" t="str">
            <v>ปรับปรุง</v>
          </cell>
          <cell r="T130" t="str">
            <v>ปรับปรุง</v>
          </cell>
          <cell r="U130" t="str">
            <v>ปรับปรุง</v>
          </cell>
          <cell r="X130" t="str">
            <v>ปรับปรุง</v>
          </cell>
          <cell r="Y130" t="str">
            <v>ปรับปรุง</v>
          </cell>
          <cell r="AB130" t="str">
            <v>ปรับปรุง</v>
          </cell>
          <cell r="AC130" t="str">
            <v>ปรับปรุง</v>
          </cell>
          <cell r="AF130" t="str">
            <v>ปรับปรุง</v>
          </cell>
          <cell r="AG130" t="str">
            <v>ปรับปรุง</v>
          </cell>
          <cell r="AJ130" t="str">
            <v>ปรับปรุง</v>
          </cell>
          <cell r="AK130" t="str">
            <v>ปรับปรุง</v>
          </cell>
          <cell r="AN130" t="str">
            <v>ปรับปรุง</v>
          </cell>
          <cell r="AO130" t="str">
            <v>ปรับปรุง</v>
          </cell>
          <cell r="AR130" t="str">
            <v>ปรับปรุง</v>
          </cell>
          <cell r="AS130" t="str">
            <v>ปรับปรุง</v>
          </cell>
          <cell r="AV130" t="str">
            <v>ปรับปรุง</v>
          </cell>
          <cell r="AW130" t="str">
            <v>ปรับปรุง</v>
          </cell>
          <cell r="AZ130" t="str">
            <v>ปรับปรุง</v>
          </cell>
          <cell r="BA130" t="str">
            <v>ปรับปรุง</v>
          </cell>
          <cell r="BD130" t="str">
            <v>ปรับปรุง</v>
          </cell>
          <cell r="BE130" t="str">
            <v>ปรับปรุง</v>
          </cell>
        </row>
        <row r="131">
          <cell r="A131">
            <v>102</v>
          </cell>
          <cell r="B131" t="str">
            <v>อาคารมงคลชัยสิทธิ์</v>
          </cell>
          <cell r="C131">
            <v>0</v>
          </cell>
          <cell r="D131">
            <v>40</v>
          </cell>
          <cell r="E131">
            <v>8161523</v>
          </cell>
          <cell r="L131">
            <v>5600</v>
          </cell>
          <cell r="M131">
            <v>21896</v>
          </cell>
          <cell r="P131">
            <v>240</v>
          </cell>
          <cell r="Q131">
            <v>983.99999999999989</v>
          </cell>
          <cell r="T131">
            <v>-71800</v>
          </cell>
          <cell r="U131" t="e">
            <v>#DIV/0!</v>
          </cell>
          <cell r="X131">
            <v>0</v>
          </cell>
          <cell r="Y131" t="e">
            <v>#DIV/0!</v>
          </cell>
          <cell r="AB131">
            <v>0</v>
          </cell>
          <cell r="AC131" t="e">
            <v>#DIV/0!</v>
          </cell>
          <cell r="AF131">
            <v>0</v>
          </cell>
          <cell r="AG131" t="e">
            <v>#DIV/0!</v>
          </cell>
          <cell r="AJ131">
            <v>0</v>
          </cell>
          <cell r="AK131" t="e">
            <v>#DIV/0!</v>
          </cell>
          <cell r="AN131">
            <v>0</v>
          </cell>
          <cell r="AO131" t="e">
            <v>#DIV/0!</v>
          </cell>
          <cell r="AR131">
            <v>0</v>
          </cell>
          <cell r="AS131" t="e">
            <v>#DIV/0!</v>
          </cell>
          <cell r="AV131">
            <v>0</v>
          </cell>
          <cell r="AW131" t="e">
            <v>#DIV/0!</v>
          </cell>
          <cell r="AZ131">
            <v>0</v>
          </cell>
          <cell r="BA131" t="e">
            <v>#DIV/0!</v>
          </cell>
          <cell r="BD131">
            <v>0</v>
          </cell>
          <cell r="BE131" t="e">
            <v>#DIV/0!</v>
          </cell>
        </row>
        <row r="132">
          <cell r="A132">
            <v>103</v>
          </cell>
          <cell r="B132" t="str">
            <v>ฐานการเรียนรู้การผลิตไม้และไม้ดอกไม้ประดับครบวงจร</v>
          </cell>
          <cell r="C132">
            <v>0</v>
          </cell>
          <cell r="D132">
            <v>1</v>
          </cell>
          <cell r="E132">
            <v>8493542</v>
          </cell>
          <cell r="L132">
            <v>1151</v>
          </cell>
          <cell r="M132">
            <v>4500.41</v>
          </cell>
          <cell r="P132">
            <v>1325</v>
          </cell>
          <cell r="Q132">
            <v>5432.4999999999991</v>
          </cell>
          <cell r="T132">
            <v>-69875</v>
          </cell>
          <cell r="U132" t="e">
            <v>#DIV/0!</v>
          </cell>
          <cell r="X132">
            <v>0</v>
          </cell>
          <cell r="Y132" t="e">
            <v>#DIV/0!</v>
          </cell>
          <cell r="AB132">
            <v>0</v>
          </cell>
          <cell r="AC132" t="e">
            <v>#DIV/0!</v>
          </cell>
          <cell r="AF132">
            <v>0</v>
          </cell>
          <cell r="AG132" t="e">
            <v>#DIV/0!</v>
          </cell>
          <cell r="AJ132">
            <v>0</v>
          </cell>
          <cell r="AK132" t="e">
            <v>#DIV/0!</v>
          </cell>
          <cell r="AN132">
            <v>0</v>
          </cell>
          <cell r="AO132" t="e">
            <v>#DIV/0!</v>
          </cell>
          <cell r="AR132">
            <v>0</v>
          </cell>
          <cell r="AS132" t="e">
            <v>#DIV/0!</v>
          </cell>
          <cell r="AV132">
            <v>0</v>
          </cell>
          <cell r="AW132" t="e">
            <v>#DIV/0!</v>
          </cell>
          <cell r="AZ132">
            <v>0</v>
          </cell>
          <cell r="BA132" t="e">
            <v>#DIV/0!</v>
          </cell>
          <cell r="BD132">
            <v>0</v>
          </cell>
          <cell r="BE132" t="e">
            <v>#DIV/0!</v>
          </cell>
        </row>
        <row r="133">
          <cell r="A133">
            <v>104</v>
          </cell>
          <cell r="B133" t="str">
            <v>แปลงสาธิตปลูกข้าว ผศ. ดร.วราภรณ์ แสงทอง มิเตอร์ที่ 1</v>
          </cell>
          <cell r="C133">
            <v>0</v>
          </cell>
          <cell r="D133">
            <v>1</v>
          </cell>
          <cell r="E133">
            <v>1924751</v>
          </cell>
          <cell r="L133">
            <v>312</v>
          </cell>
          <cell r="M133">
            <v>1219.92</v>
          </cell>
          <cell r="P133">
            <v>243</v>
          </cell>
          <cell r="Q133">
            <v>996.3</v>
          </cell>
          <cell r="T133">
            <v>-7856</v>
          </cell>
          <cell r="U133" t="e">
            <v>#DIV/0!</v>
          </cell>
          <cell r="X133">
            <v>0</v>
          </cell>
          <cell r="Y133" t="e">
            <v>#DIV/0!</v>
          </cell>
          <cell r="AB133">
            <v>0</v>
          </cell>
          <cell r="AC133" t="e">
            <v>#DIV/0!</v>
          </cell>
          <cell r="AF133">
            <v>0</v>
          </cell>
          <cell r="AG133" t="e">
            <v>#DIV/0!</v>
          </cell>
          <cell r="AJ133">
            <v>0</v>
          </cell>
          <cell r="AK133" t="e">
            <v>#DIV/0!</v>
          </cell>
          <cell r="AN133">
            <v>0</v>
          </cell>
          <cell r="AO133" t="e">
            <v>#DIV/0!</v>
          </cell>
          <cell r="AR133">
            <v>0</v>
          </cell>
          <cell r="AS133" t="e">
            <v>#DIV/0!</v>
          </cell>
          <cell r="AV133">
            <v>0</v>
          </cell>
          <cell r="AW133" t="e">
            <v>#DIV/0!</v>
          </cell>
          <cell r="AZ133">
            <v>0</v>
          </cell>
          <cell r="BA133" t="e">
            <v>#DIV/0!</v>
          </cell>
          <cell r="BD133">
            <v>0</v>
          </cell>
          <cell r="BE133" t="e">
            <v>#DIV/0!</v>
          </cell>
        </row>
        <row r="134">
          <cell r="A134">
            <v>105</v>
          </cell>
          <cell r="B134" t="str">
            <v>แปลงสาธิตปลูกข้าว ผศ. ดร.วราภรณ์ แสงทอง มิเตอร์ที่ 2</v>
          </cell>
          <cell r="C134">
            <v>0</v>
          </cell>
          <cell r="D134">
            <v>1</v>
          </cell>
          <cell r="E134">
            <v>4050380</v>
          </cell>
          <cell r="L134">
            <v>20</v>
          </cell>
          <cell r="M134">
            <v>78.2</v>
          </cell>
          <cell r="P134">
            <v>12</v>
          </cell>
          <cell r="Q134">
            <v>49.199999999999996</v>
          </cell>
          <cell r="T134">
            <v>-1684</v>
          </cell>
          <cell r="U134" t="e">
            <v>#DIV/0!</v>
          </cell>
          <cell r="X134">
            <v>0</v>
          </cell>
          <cell r="Y134" t="e">
            <v>#DIV/0!</v>
          </cell>
          <cell r="AB134">
            <v>0</v>
          </cell>
          <cell r="AC134" t="e">
            <v>#DIV/0!</v>
          </cell>
          <cell r="AF134">
            <v>0</v>
          </cell>
          <cell r="AG134" t="e">
            <v>#DIV/0!</v>
          </cell>
          <cell r="AJ134">
            <v>0</v>
          </cell>
          <cell r="AK134" t="e">
            <v>#DIV/0!</v>
          </cell>
          <cell r="AN134">
            <v>0</v>
          </cell>
          <cell r="AO134" t="e">
            <v>#DIV/0!</v>
          </cell>
          <cell r="AR134">
            <v>0</v>
          </cell>
          <cell r="AS134" t="e">
            <v>#DIV/0!</v>
          </cell>
          <cell r="AV134">
            <v>0</v>
          </cell>
          <cell r="AW134" t="e">
            <v>#DIV/0!</v>
          </cell>
          <cell r="AZ134">
            <v>0</v>
          </cell>
          <cell r="BA134" t="e">
            <v>#DIV/0!</v>
          </cell>
          <cell r="BD134">
            <v>0</v>
          </cell>
          <cell r="BE134" t="e">
            <v>#DIV/0!</v>
          </cell>
        </row>
        <row r="135">
          <cell r="A135">
            <v>106</v>
          </cell>
          <cell r="B135" t="str">
            <v>โรงเก็บอุปกรณ์จัดนิทรรศการ</v>
          </cell>
          <cell r="C135">
            <v>0</v>
          </cell>
          <cell r="D135">
            <v>1</v>
          </cell>
          <cell r="E135">
            <v>2101066095</v>
          </cell>
          <cell r="L135">
            <v>0</v>
          </cell>
          <cell r="M135">
            <v>0</v>
          </cell>
          <cell r="P135">
            <v>0</v>
          </cell>
          <cell r="Q135">
            <v>0</v>
          </cell>
          <cell r="T135">
            <v>-369</v>
          </cell>
          <cell r="U135" t="e">
            <v>#DIV/0!</v>
          </cell>
          <cell r="X135">
            <v>0</v>
          </cell>
          <cell r="Y135" t="e">
            <v>#DIV/0!</v>
          </cell>
          <cell r="AB135">
            <v>0</v>
          </cell>
          <cell r="AC135" t="e">
            <v>#DIV/0!</v>
          </cell>
          <cell r="AF135">
            <v>0</v>
          </cell>
          <cell r="AG135" t="e">
            <v>#DIV/0!</v>
          </cell>
          <cell r="AJ135">
            <v>0</v>
          </cell>
          <cell r="AK135" t="e">
            <v>#DIV/0!</v>
          </cell>
          <cell r="AN135">
            <v>0</v>
          </cell>
          <cell r="AO135" t="e">
            <v>#DIV/0!</v>
          </cell>
          <cell r="AR135">
            <v>0</v>
          </cell>
          <cell r="AS135" t="e">
            <v>#DIV/0!</v>
          </cell>
          <cell r="AV135">
            <v>0</v>
          </cell>
          <cell r="AW135" t="e">
            <v>#DIV/0!</v>
          </cell>
          <cell r="AZ135">
            <v>0</v>
          </cell>
          <cell r="BA135" t="e">
            <v>#DIV/0!</v>
          </cell>
          <cell r="BD135">
            <v>0</v>
          </cell>
          <cell r="BE135" t="e">
            <v>#DIV/0!</v>
          </cell>
        </row>
        <row r="136">
          <cell r="A136">
            <v>107</v>
          </cell>
          <cell r="B136" t="str">
            <v>เเปลงงทดลองเกษตรที่สูง(คอกเป็ด)</v>
          </cell>
          <cell r="C136">
            <v>0</v>
          </cell>
          <cell r="D136">
            <v>1</v>
          </cell>
          <cell r="E136">
            <v>8673815</v>
          </cell>
          <cell r="L136">
            <v>214</v>
          </cell>
          <cell r="M136">
            <v>836.74</v>
          </cell>
          <cell r="P136">
            <v>155</v>
          </cell>
          <cell r="Q136">
            <v>635.5</v>
          </cell>
          <cell r="T136">
            <v>-67105</v>
          </cell>
          <cell r="U136" t="e">
            <v>#DIV/0!</v>
          </cell>
          <cell r="X136">
            <v>0</v>
          </cell>
          <cell r="Y136" t="e">
            <v>#DIV/0!</v>
          </cell>
          <cell r="AB136">
            <v>0</v>
          </cell>
          <cell r="AC136" t="e">
            <v>#DIV/0!</v>
          </cell>
          <cell r="AF136">
            <v>0</v>
          </cell>
          <cell r="AG136" t="e">
            <v>#DIV/0!</v>
          </cell>
          <cell r="AJ136">
            <v>0</v>
          </cell>
          <cell r="AK136" t="e">
            <v>#DIV/0!</v>
          </cell>
          <cell r="AN136">
            <v>0</v>
          </cell>
          <cell r="AO136" t="e">
            <v>#DIV/0!</v>
          </cell>
          <cell r="AR136">
            <v>0</v>
          </cell>
          <cell r="AS136" t="e">
            <v>#DIV/0!</v>
          </cell>
          <cell r="AV136">
            <v>0</v>
          </cell>
          <cell r="AW136" t="e">
            <v>#DIV/0!</v>
          </cell>
          <cell r="AZ136">
            <v>0</v>
          </cell>
          <cell r="BA136" t="e">
            <v>#DIV/0!</v>
          </cell>
          <cell r="BD136">
            <v>0</v>
          </cell>
          <cell r="BE136" t="e">
            <v>#DIV/0!</v>
          </cell>
        </row>
        <row r="137">
          <cell r="A137">
            <v>108</v>
          </cell>
          <cell r="B137" t="str">
            <v>เกษตรล้านนา35ไร่โชนเลี้ยงไก่</v>
          </cell>
          <cell r="C137">
            <v>0</v>
          </cell>
          <cell r="D137">
            <v>1</v>
          </cell>
          <cell r="E137">
            <v>160605923</v>
          </cell>
          <cell r="L137">
            <v>0</v>
          </cell>
          <cell r="M137">
            <v>0</v>
          </cell>
          <cell r="P137">
            <v>0</v>
          </cell>
          <cell r="Q137">
            <v>0</v>
          </cell>
          <cell r="T137">
            <v>-144</v>
          </cell>
          <cell r="U137" t="e">
            <v>#DIV/0!</v>
          </cell>
          <cell r="X137">
            <v>0</v>
          </cell>
          <cell r="Y137" t="e">
            <v>#DIV/0!</v>
          </cell>
          <cell r="AB137">
            <v>0</v>
          </cell>
          <cell r="AC137" t="e">
            <v>#DIV/0!</v>
          </cell>
          <cell r="AF137">
            <v>0</v>
          </cell>
          <cell r="AG137" t="e">
            <v>#DIV/0!</v>
          </cell>
          <cell r="AJ137">
            <v>0</v>
          </cell>
          <cell r="AK137" t="e">
            <v>#DIV/0!</v>
          </cell>
          <cell r="AN137">
            <v>0</v>
          </cell>
          <cell r="AO137" t="e">
            <v>#DIV/0!</v>
          </cell>
          <cell r="AR137">
            <v>0</v>
          </cell>
          <cell r="AS137" t="e">
            <v>#DIV/0!</v>
          </cell>
          <cell r="AV137">
            <v>0</v>
          </cell>
          <cell r="AW137" t="e">
            <v>#DIV/0!</v>
          </cell>
          <cell r="AZ137">
            <v>0</v>
          </cell>
          <cell r="BA137" t="e">
            <v>#DIV/0!</v>
          </cell>
          <cell r="BD137">
            <v>0</v>
          </cell>
          <cell r="BE137" t="e">
            <v>#DIV/0!</v>
          </cell>
        </row>
        <row r="138">
          <cell r="A138">
            <v>109</v>
          </cell>
          <cell r="B138" t="str">
            <v>เกษตรล้านนา35ไร่สำนักงาน</v>
          </cell>
          <cell r="C138">
            <v>0</v>
          </cell>
          <cell r="D138">
            <v>1</v>
          </cell>
          <cell r="E138">
            <v>6016836</v>
          </cell>
          <cell r="L138">
            <v>0</v>
          </cell>
          <cell r="M138">
            <v>0</v>
          </cell>
          <cell r="P138">
            <v>0</v>
          </cell>
          <cell r="Q138">
            <v>0</v>
          </cell>
          <cell r="T138">
            <v>-5017</v>
          </cell>
          <cell r="U138" t="e">
            <v>#DIV/0!</v>
          </cell>
          <cell r="X138">
            <v>0</v>
          </cell>
          <cell r="Y138" t="e">
            <v>#DIV/0!</v>
          </cell>
          <cell r="AB138">
            <v>0</v>
          </cell>
          <cell r="AC138" t="e">
            <v>#DIV/0!</v>
          </cell>
          <cell r="AF138">
            <v>0</v>
          </cell>
          <cell r="AG138" t="e">
            <v>#DIV/0!</v>
          </cell>
          <cell r="AJ138">
            <v>0</v>
          </cell>
          <cell r="AK138" t="e">
            <v>#DIV/0!</v>
          </cell>
          <cell r="AN138">
            <v>0</v>
          </cell>
          <cell r="AO138" t="e">
            <v>#DIV/0!</v>
          </cell>
          <cell r="AR138">
            <v>0</v>
          </cell>
          <cell r="AS138" t="e">
            <v>#DIV/0!</v>
          </cell>
          <cell r="AV138">
            <v>0</v>
          </cell>
          <cell r="AW138" t="e">
            <v>#DIV/0!</v>
          </cell>
          <cell r="AZ138">
            <v>0</v>
          </cell>
          <cell r="BA138" t="e">
            <v>#DIV/0!</v>
          </cell>
          <cell r="BD138">
            <v>0</v>
          </cell>
          <cell r="BE138" t="e">
            <v>#DIV/0!</v>
          </cell>
        </row>
        <row r="139">
          <cell r="A139" t="str">
            <v>ศูนย์วิจัยพลังงาน</v>
          </cell>
        </row>
        <row r="140">
          <cell r="A140">
            <v>110</v>
          </cell>
          <cell r="B140" t="str">
            <v>อาคารศูนย์วิจัยพลังงาน 1</v>
          </cell>
          <cell r="D140">
            <v>1</v>
          </cell>
          <cell r="E140">
            <v>8573844</v>
          </cell>
          <cell r="L140">
            <v>888</v>
          </cell>
          <cell r="M140">
            <v>3472.08</v>
          </cell>
          <cell r="P140">
            <v>571</v>
          </cell>
          <cell r="Q140">
            <v>2341.1</v>
          </cell>
          <cell r="T140">
            <v>-77234</v>
          </cell>
          <cell r="U140" t="e">
            <v>#DIV/0!</v>
          </cell>
          <cell r="X140">
            <v>0</v>
          </cell>
          <cell r="Y140" t="e">
            <v>#DIV/0!</v>
          </cell>
          <cell r="AB140">
            <v>0</v>
          </cell>
          <cell r="AC140" t="e">
            <v>#DIV/0!</v>
          </cell>
          <cell r="AF140">
            <v>0</v>
          </cell>
          <cell r="AG140" t="e">
            <v>#DIV/0!</v>
          </cell>
          <cell r="AJ140">
            <v>0</v>
          </cell>
          <cell r="AK140" t="e">
            <v>#DIV/0!</v>
          </cell>
          <cell r="AN140">
            <v>0</v>
          </cell>
          <cell r="AO140" t="e">
            <v>#DIV/0!</v>
          </cell>
          <cell r="AR140">
            <v>0</v>
          </cell>
          <cell r="AS140" t="e">
            <v>#DIV/0!</v>
          </cell>
          <cell r="AV140">
            <v>0</v>
          </cell>
          <cell r="AW140" t="e">
            <v>#DIV/0!</v>
          </cell>
          <cell r="AZ140">
            <v>0</v>
          </cell>
          <cell r="BA140" t="e">
            <v>#DIV/0!</v>
          </cell>
          <cell r="BD140">
            <v>0</v>
          </cell>
          <cell r="BE140" t="e">
            <v>#DIV/0!</v>
          </cell>
        </row>
        <row r="141">
          <cell r="A141" t="str">
            <v>ศูนย์อาคารที่พัก</v>
          </cell>
        </row>
        <row r="142">
          <cell r="A142">
            <v>111</v>
          </cell>
          <cell r="B142" t="str">
            <v>อาคารศูนย์การศึกษาและอบรมนานาชาติ</v>
          </cell>
          <cell r="C142">
            <v>320</v>
          </cell>
          <cell r="D142">
            <v>1</v>
          </cell>
          <cell r="E142">
            <v>1030</v>
          </cell>
          <cell r="L142">
            <v>9733.84</v>
          </cell>
          <cell r="M142">
            <v>38059.314400000003</v>
          </cell>
          <cell r="P142">
            <v>10144.73</v>
          </cell>
          <cell r="Q142">
            <v>41593.392999999996</v>
          </cell>
          <cell r="T142">
            <v>0</v>
          </cell>
          <cell r="U142" t="e">
            <v>#DIV/0!</v>
          </cell>
          <cell r="X142">
            <v>0</v>
          </cell>
          <cell r="Y142" t="e">
            <v>#DIV/0!</v>
          </cell>
          <cell r="AB142">
            <v>0</v>
          </cell>
          <cell r="AC142" t="e">
            <v>#DIV/0!</v>
          </cell>
          <cell r="AF142">
            <v>0</v>
          </cell>
          <cell r="AG142" t="e">
            <v>#DIV/0!</v>
          </cell>
          <cell r="AJ142">
            <v>0</v>
          </cell>
          <cell r="AK142" t="e">
            <v>#DIV/0!</v>
          </cell>
          <cell r="AN142">
            <v>0</v>
          </cell>
          <cell r="AO142" t="e">
            <v>#DIV/0!</v>
          </cell>
          <cell r="AR142">
            <v>0</v>
          </cell>
          <cell r="AS142" t="e">
            <v>#DIV/0!</v>
          </cell>
          <cell r="AV142">
            <v>0</v>
          </cell>
          <cell r="AW142" t="e">
            <v>#DIV/0!</v>
          </cell>
          <cell r="AZ142">
            <v>0</v>
          </cell>
          <cell r="BA142" t="e">
            <v>#DIV/0!</v>
          </cell>
          <cell r="BD142">
            <v>0</v>
          </cell>
          <cell r="BE142" t="e">
            <v>#DIV/0!</v>
          </cell>
        </row>
        <row r="143">
          <cell r="A143" t="str">
            <v>คณะวิศวกรรมศาสตร์</v>
          </cell>
        </row>
        <row r="144">
          <cell r="A144">
            <v>112</v>
          </cell>
          <cell r="B144" t="str">
            <v>อาคารเรียนรวมสาขาวิศวกรรมศาสตร์</v>
          </cell>
          <cell r="C144">
            <v>600</v>
          </cell>
          <cell r="D144">
            <v>1</v>
          </cell>
          <cell r="E144">
            <v>8391762</v>
          </cell>
          <cell r="L144">
            <v>12850.02</v>
          </cell>
          <cell r="P144">
            <v>14751.63</v>
          </cell>
          <cell r="T144">
            <v>0</v>
          </cell>
          <cell r="X144">
            <v>0</v>
          </cell>
          <cell r="AB144">
            <v>0</v>
          </cell>
          <cell r="AF144">
            <v>0</v>
          </cell>
          <cell r="AJ144">
            <v>0</v>
          </cell>
          <cell r="AN144">
            <v>0</v>
          </cell>
          <cell r="AR144">
            <v>0</v>
          </cell>
          <cell r="AV144">
            <v>0</v>
          </cell>
          <cell r="AZ144">
            <v>0</v>
          </cell>
          <cell r="BD144">
            <v>0</v>
          </cell>
        </row>
        <row r="145">
          <cell r="A145">
            <v>113</v>
          </cell>
          <cell r="B145" t="str">
            <v>อาคารปฏิบัติการวิศวกรรมทั่วไป</v>
          </cell>
          <cell r="D145">
            <v>100</v>
          </cell>
          <cell r="E145">
            <v>8510876</v>
          </cell>
          <cell r="L145">
            <v>900</v>
          </cell>
          <cell r="M145">
            <v>3519</v>
          </cell>
          <cell r="P145">
            <v>1400</v>
          </cell>
          <cell r="Q145">
            <v>5739.9999999999991</v>
          </cell>
          <cell r="T145">
            <v>-884300</v>
          </cell>
          <cell r="U145" t="e">
            <v>#DIV/0!</v>
          </cell>
          <cell r="X145">
            <v>0</v>
          </cell>
          <cell r="Y145" t="e">
            <v>#DIV/0!</v>
          </cell>
          <cell r="AB145">
            <v>0</v>
          </cell>
          <cell r="AC145" t="e">
            <v>#DIV/0!</v>
          </cell>
          <cell r="AF145">
            <v>0</v>
          </cell>
          <cell r="AG145" t="e">
            <v>#DIV/0!</v>
          </cell>
          <cell r="AJ145">
            <v>0</v>
          </cell>
          <cell r="AK145" t="e">
            <v>#DIV/0!</v>
          </cell>
          <cell r="AN145">
            <v>0</v>
          </cell>
          <cell r="AO145" t="e">
            <v>#DIV/0!</v>
          </cell>
          <cell r="AR145">
            <v>0</v>
          </cell>
          <cell r="AS145" t="e">
            <v>#DIV/0!</v>
          </cell>
          <cell r="AV145">
            <v>0</v>
          </cell>
          <cell r="AW145" t="e">
            <v>#DIV/0!</v>
          </cell>
          <cell r="AZ145">
            <v>0</v>
          </cell>
          <cell r="BA145" t="e">
            <v>#DIV/0!</v>
          </cell>
          <cell r="BD145">
            <v>0</v>
          </cell>
          <cell r="BE145" t="e">
            <v>#DIV/0!</v>
          </cell>
        </row>
        <row r="146">
          <cell r="A146">
            <v>114</v>
          </cell>
          <cell r="B146" t="str">
            <v>อาคารสมิตานนท์</v>
          </cell>
          <cell r="C146">
            <v>300</v>
          </cell>
          <cell r="D146">
            <v>1</v>
          </cell>
          <cell r="E146">
            <v>8195975</v>
          </cell>
          <cell r="L146">
            <v>11682.33</v>
          </cell>
          <cell r="P146">
            <v>11267.21</v>
          </cell>
          <cell r="T146">
            <v>0</v>
          </cell>
          <cell r="X146">
            <v>0</v>
          </cell>
          <cell r="AB146">
            <v>0</v>
          </cell>
          <cell r="AF146">
            <v>0</v>
          </cell>
          <cell r="AJ146">
            <v>0</v>
          </cell>
          <cell r="AN146">
            <v>0</v>
          </cell>
          <cell r="AR146">
            <v>0</v>
          </cell>
          <cell r="AV146">
            <v>0</v>
          </cell>
          <cell r="AZ146">
            <v>0</v>
          </cell>
          <cell r="BD146">
            <v>0</v>
          </cell>
        </row>
        <row r="147">
          <cell r="A147">
            <v>115</v>
          </cell>
          <cell r="B147" t="str">
            <v>อาคารโรงงานนำร่อง</v>
          </cell>
          <cell r="D147">
            <v>200</v>
          </cell>
          <cell r="E147">
            <v>8389601</v>
          </cell>
          <cell r="L147">
            <v>2400</v>
          </cell>
          <cell r="M147">
            <v>9384</v>
          </cell>
          <cell r="P147">
            <v>1200</v>
          </cell>
          <cell r="Q147">
            <v>4920</v>
          </cell>
          <cell r="T147">
            <v>-1066400</v>
          </cell>
          <cell r="U147" t="e">
            <v>#DIV/0!</v>
          </cell>
          <cell r="X147">
            <v>0</v>
          </cell>
          <cell r="Y147" t="e">
            <v>#DIV/0!</v>
          </cell>
          <cell r="AB147">
            <v>0</v>
          </cell>
          <cell r="AC147" t="e">
            <v>#DIV/0!</v>
          </cell>
          <cell r="AF147">
            <v>0</v>
          </cell>
          <cell r="AG147" t="e">
            <v>#DIV/0!</v>
          </cell>
          <cell r="AJ147">
            <v>0</v>
          </cell>
          <cell r="AK147" t="e">
            <v>#DIV/0!</v>
          </cell>
          <cell r="AN147">
            <v>0</v>
          </cell>
          <cell r="AO147" t="e">
            <v>#DIV/0!</v>
          </cell>
          <cell r="AR147">
            <v>0</v>
          </cell>
          <cell r="AS147" t="e">
            <v>#DIV/0!</v>
          </cell>
          <cell r="AV147">
            <v>0</v>
          </cell>
          <cell r="AW147" t="e">
            <v>#DIV/0!</v>
          </cell>
          <cell r="AZ147">
            <v>0</v>
          </cell>
          <cell r="BA147" t="e">
            <v>#DIV/0!</v>
          </cell>
          <cell r="BD147">
            <v>0</v>
          </cell>
          <cell r="BE147" t="e">
            <v>#DIV/0!</v>
          </cell>
        </row>
        <row r="148">
          <cell r="A148">
            <v>116</v>
          </cell>
          <cell r="B148" t="str">
            <v>อาคารคัดบรรจุผลิตผลเกษตร</v>
          </cell>
          <cell r="D148">
            <v>60</v>
          </cell>
          <cell r="E148">
            <v>8142023</v>
          </cell>
          <cell r="L148">
            <v>2040</v>
          </cell>
          <cell r="P148">
            <v>960</v>
          </cell>
          <cell r="T148">
            <v>-153780</v>
          </cell>
          <cell r="X148">
            <v>0</v>
          </cell>
          <cell r="AB148">
            <v>0</v>
          </cell>
          <cell r="AF148">
            <v>0</v>
          </cell>
          <cell r="AJ148">
            <v>0</v>
          </cell>
          <cell r="AN148">
            <v>0</v>
          </cell>
          <cell r="AR148">
            <v>0</v>
          </cell>
          <cell r="AV148">
            <v>0</v>
          </cell>
          <cell r="AZ148">
            <v>0</v>
          </cell>
          <cell r="BD148">
            <v>0</v>
          </cell>
        </row>
        <row r="149">
          <cell r="A149">
            <v>117</v>
          </cell>
          <cell r="B149" t="str">
            <v>อาคารปฏิบัติเทคโนโลยียางและพอลิเมอร์</v>
          </cell>
          <cell r="D149">
            <v>200</v>
          </cell>
          <cell r="E149">
            <v>9011628</v>
          </cell>
          <cell r="L149">
            <v>0</v>
          </cell>
          <cell r="M149">
            <v>0</v>
          </cell>
          <cell r="P149">
            <v>0</v>
          </cell>
          <cell r="Q149">
            <v>0</v>
          </cell>
          <cell r="T149">
            <v>-106800</v>
          </cell>
          <cell r="U149" t="e">
            <v>#DIV/0!</v>
          </cell>
          <cell r="X149">
            <v>0</v>
          </cell>
          <cell r="Y149" t="e">
            <v>#DIV/0!</v>
          </cell>
          <cell r="AB149">
            <v>0</v>
          </cell>
          <cell r="AC149" t="e">
            <v>#DIV/0!</v>
          </cell>
          <cell r="AF149">
            <v>0</v>
          </cell>
          <cell r="AG149" t="e">
            <v>#DIV/0!</v>
          </cell>
          <cell r="AJ149">
            <v>0</v>
          </cell>
          <cell r="AK149" t="e">
            <v>#DIV/0!</v>
          </cell>
          <cell r="AN149">
            <v>0</v>
          </cell>
          <cell r="AO149" t="e">
            <v>#DIV/0!</v>
          </cell>
          <cell r="AR149">
            <v>0</v>
          </cell>
          <cell r="AS149" t="e">
            <v>#DIV/0!</v>
          </cell>
          <cell r="AV149">
            <v>0</v>
          </cell>
          <cell r="AW149" t="e">
            <v>#DIV/0!</v>
          </cell>
          <cell r="AZ149">
            <v>0</v>
          </cell>
          <cell r="BA149" t="e">
            <v>#DIV/0!</v>
          </cell>
          <cell r="BD149">
            <v>0</v>
          </cell>
          <cell r="BE149" t="e">
            <v>#DIV/0!</v>
          </cell>
        </row>
        <row r="150">
          <cell r="A150">
            <v>118</v>
          </cell>
          <cell r="B150" t="str">
            <v>อาคารโรงสีข้าวเก่า</v>
          </cell>
          <cell r="D150">
            <v>1</v>
          </cell>
          <cell r="E150">
            <v>8882703</v>
          </cell>
          <cell r="L150" t="str">
            <v>รื้อถอน</v>
          </cell>
          <cell r="M150" t="str">
            <v>รื้อถอน</v>
          </cell>
          <cell r="P150" t="str">
            <v>รื้อถอน</v>
          </cell>
          <cell r="Q150" t="str">
            <v>รื้อถอน</v>
          </cell>
          <cell r="T150" t="str">
            <v>รื้อถอน</v>
          </cell>
          <cell r="U150" t="str">
            <v>รื้อถอน</v>
          </cell>
          <cell r="X150" t="str">
            <v>รื้อถอน</v>
          </cell>
          <cell r="Y150" t="str">
            <v>รื้อถอน</v>
          </cell>
          <cell r="AB150" t="str">
            <v>รื้อถอน</v>
          </cell>
          <cell r="AC150" t="str">
            <v>รื้อถอน</v>
          </cell>
          <cell r="AF150" t="str">
            <v>รื้อถอน</v>
          </cell>
          <cell r="AG150" t="str">
            <v>รื้อถอน</v>
          </cell>
          <cell r="AJ150" t="str">
            <v>รื้อถอน</v>
          </cell>
          <cell r="AK150" t="str">
            <v>รื้อถอน</v>
          </cell>
          <cell r="AN150" t="str">
            <v>รื้อถอน</v>
          </cell>
          <cell r="AO150" t="str">
            <v>รื้อถอน</v>
          </cell>
          <cell r="AR150" t="str">
            <v>รื้อถอน</v>
          </cell>
          <cell r="AS150" t="str">
            <v>รื้อถอน</v>
          </cell>
          <cell r="AV150" t="str">
            <v>รื้อถอน</v>
          </cell>
          <cell r="AW150" t="str">
            <v>รื้อถอน</v>
          </cell>
          <cell r="AZ150" t="str">
            <v>รื้อถอน</v>
          </cell>
          <cell r="BA150" t="str">
            <v>รื้อถอน</v>
          </cell>
          <cell r="BD150" t="str">
            <v>รื้อถอน</v>
          </cell>
          <cell r="BE150" t="str">
            <v>รื้อถอน</v>
          </cell>
        </row>
        <row r="151">
          <cell r="A151" t="str">
            <v>คณะเทคโนโลยีการประมง</v>
          </cell>
        </row>
        <row r="152">
          <cell r="A152">
            <v>119</v>
          </cell>
          <cell r="B152" t="str">
            <v>อาคารเทคโนโลยีการประมง มิเตอร์ตัวที่ 1</v>
          </cell>
          <cell r="D152">
            <v>160</v>
          </cell>
          <cell r="E152">
            <v>9264072</v>
          </cell>
          <cell r="L152">
            <v>5120</v>
          </cell>
          <cell r="P152">
            <v>4480</v>
          </cell>
          <cell r="T152">
            <v>-1488160</v>
          </cell>
          <cell r="X152">
            <v>0</v>
          </cell>
          <cell r="AB152">
            <v>0</v>
          </cell>
          <cell r="AF152">
            <v>0</v>
          </cell>
          <cell r="AJ152">
            <v>0</v>
          </cell>
          <cell r="AN152">
            <v>0</v>
          </cell>
          <cell r="AR152">
            <v>0</v>
          </cell>
          <cell r="AV152">
            <v>0</v>
          </cell>
          <cell r="AZ152">
            <v>0</v>
          </cell>
          <cell r="BD152">
            <v>0</v>
          </cell>
        </row>
        <row r="153">
          <cell r="A153">
            <v>120</v>
          </cell>
          <cell r="B153" t="str">
            <v>อาคารเทคโนโลยีการประมง มิเตอร์ตัวที่ 2</v>
          </cell>
          <cell r="D153">
            <v>160</v>
          </cell>
          <cell r="E153">
            <v>9264102</v>
          </cell>
          <cell r="L153">
            <v>3200</v>
          </cell>
          <cell r="M153">
            <v>12512</v>
          </cell>
          <cell r="P153">
            <v>3360</v>
          </cell>
          <cell r="Q153">
            <v>13775.999999999998</v>
          </cell>
          <cell r="T153">
            <v>-1200800</v>
          </cell>
          <cell r="U153" t="e">
            <v>#DIV/0!</v>
          </cell>
          <cell r="X153">
            <v>0</v>
          </cell>
          <cell r="Y153" t="e">
            <v>#DIV/0!</v>
          </cell>
          <cell r="AB153">
            <v>0</v>
          </cell>
          <cell r="AC153" t="e">
            <v>#DIV/0!</v>
          </cell>
          <cell r="AF153">
            <v>0</v>
          </cell>
          <cell r="AG153" t="e">
            <v>#DIV/0!</v>
          </cell>
          <cell r="AJ153">
            <v>0</v>
          </cell>
          <cell r="AK153" t="e">
            <v>#DIV/0!</v>
          </cell>
          <cell r="AN153">
            <v>0</v>
          </cell>
          <cell r="AO153" t="e">
            <v>#DIV/0!</v>
          </cell>
          <cell r="AR153">
            <v>0</v>
          </cell>
          <cell r="AS153" t="e">
            <v>#DIV/0!</v>
          </cell>
          <cell r="AV153">
            <v>0</v>
          </cell>
          <cell r="AW153" t="e">
            <v>#DIV/0!</v>
          </cell>
          <cell r="AZ153">
            <v>0</v>
          </cell>
          <cell r="BA153" t="e">
            <v>#DIV/0!</v>
          </cell>
          <cell r="BD153">
            <v>0</v>
          </cell>
          <cell r="BE153" t="e">
            <v>#DIV/0!</v>
          </cell>
        </row>
        <row r="154">
          <cell r="A154">
            <v>121</v>
          </cell>
          <cell r="B154" t="str">
            <v>การเพาะเลี้ยงสาหร่าย</v>
          </cell>
          <cell r="D154">
            <v>1</v>
          </cell>
          <cell r="E154">
            <v>8708215</v>
          </cell>
          <cell r="L154">
            <v>1174</v>
          </cell>
          <cell r="M154">
            <v>4590.34</v>
          </cell>
          <cell r="P154">
            <v>1139</v>
          </cell>
          <cell r="Q154">
            <v>4669.8999999999996</v>
          </cell>
          <cell r="T154">
            <v>-40274</v>
          </cell>
          <cell r="U154" t="e">
            <v>#DIV/0!</v>
          </cell>
          <cell r="X154">
            <v>0</v>
          </cell>
          <cell r="Y154" t="e">
            <v>#DIV/0!</v>
          </cell>
          <cell r="AB154">
            <v>0</v>
          </cell>
          <cell r="AC154" t="e">
            <v>#DIV/0!</v>
          </cell>
          <cell r="AF154">
            <v>0</v>
          </cell>
          <cell r="AG154" t="e">
            <v>#DIV/0!</v>
          </cell>
          <cell r="AJ154">
            <v>0</v>
          </cell>
          <cell r="AK154" t="e">
            <v>#DIV/0!</v>
          </cell>
          <cell r="AN154">
            <v>0</v>
          </cell>
          <cell r="AO154" t="e">
            <v>#DIV/0!</v>
          </cell>
          <cell r="AR154">
            <v>0</v>
          </cell>
          <cell r="AS154" t="e">
            <v>#DIV/0!</v>
          </cell>
          <cell r="AV154">
            <v>0</v>
          </cell>
          <cell r="AW154" t="e">
            <v>#DIV/0!</v>
          </cell>
          <cell r="AZ154">
            <v>0</v>
          </cell>
          <cell r="BA154" t="e">
            <v>#DIV/0!</v>
          </cell>
          <cell r="BD154">
            <v>0</v>
          </cell>
          <cell r="BE154" t="e">
            <v>#DIV/0!</v>
          </cell>
        </row>
        <row r="155">
          <cell r="A155">
            <v>122</v>
          </cell>
          <cell r="B155" t="str">
            <v>อาคารพัฒนาบ่อเพาะเลี้ยงสัตว์น้ำ</v>
          </cell>
          <cell r="C155" t="str">
            <v>MWh</v>
          </cell>
          <cell r="D155">
            <v>1000</v>
          </cell>
          <cell r="E155" t="str">
            <v>Digital</v>
          </cell>
          <cell r="L155">
            <v>5500</v>
          </cell>
          <cell r="M155">
            <v>21505</v>
          </cell>
          <cell r="P155">
            <v>3920.0000000000159</v>
          </cell>
          <cell r="Q155">
            <v>16072.000000000064</v>
          </cell>
          <cell r="T155">
            <v>-480100</v>
          </cell>
          <cell r="U155" t="e">
            <v>#DIV/0!</v>
          </cell>
          <cell r="X155">
            <v>0</v>
          </cell>
          <cell r="Y155" t="e">
            <v>#DIV/0!</v>
          </cell>
          <cell r="AB155">
            <v>0</v>
          </cell>
          <cell r="AC155" t="e">
            <v>#DIV/0!</v>
          </cell>
          <cell r="AF155">
            <v>0</v>
          </cell>
          <cell r="AG155" t="e">
            <v>#DIV/0!</v>
          </cell>
          <cell r="AJ155">
            <v>0</v>
          </cell>
          <cell r="AK155" t="e">
            <v>#DIV/0!</v>
          </cell>
          <cell r="AN155">
            <v>0</v>
          </cell>
          <cell r="AO155" t="e">
            <v>#DIV/0!</v>
          </cell>
          <cell r="AR155">
            <v>0</v>
          </cell>
          <cell r="AS155" t="e">
            <v>#DIV/0!</v>
          </cell>
          <cell r="AV155">
            <v>0</v>
          </cell>
          <cell r="AW155" t="e">
            <v>#DIV/0!</v>
          </cell>
          <cell r="AZ155">
            <v>0</v>
          </cell>
          <cell r="BA155" t="e">
            <v>#DIV/0!</v>
          </cell>
          <cell r="BD155">
            <v>0</v>
          </cell>
          <cell r="BE155" t="e">
            <v>#DIV/0!</v>
          </cell>
        </row>
        <row r="156">
          <cell r="A156">
            <v>123</v>
          </cell>
          <cell r="B156" t="str">
            <v>โรงอบแห้งเเปรรูปปลา</v>
          </cell>
          <cell r="C156">
            <v>0</v>
          </cell>
          <cell r="D156">
            <v>0</v>
          </cell>
          <cell r="E156">
            <v>190601080</v>
          </cell>
          <cell r="L156">
            <v>0</v>
          </cell>
          <cell r="M156">
            <v>0</v>
          </cell>
          <cell r="P156">
            <v>0</v>
          </cell>
          <cell r="Q156">
            <v>0</v>
          </cell>
          <cell r="T156">
            <v>0</v>
          </cell>
          <cell r="U156" t="e">
            <v>#DIV/0!</v>
          </cell>
          <cell r="X156">
            <v>0</v>
          </cell>
          <cell r="Y156" t="e">
            <v>#DIV/0!</v>
          </cell>
          <cell r="AB156">
            <v>0</v>
          </cell>
          <cell r="AC156" t="e">
            <v>#DIV/0!</v>
          </cell>
          <cell r="AF156">
            <v>0</v>
          </cell>
          <cell r="AG156" t="e">
            <v>#DIV/0!</v>
          </cell>
          <cell r="AJ156">
            <v>0</v>
          </cell>
          <cell r="AK156" t="e">
            <v>#DIV/0!</v>
          </cell>
          <cell r="AN156">
            <v>0</v>
          </cell>
          <cell r="AO156" t="e">
            <v>#DIV/0!</v>
          </cell>
          <cell r="AR156">
            <v>0</v>
          </cell>
          <cell r="AS156" t="e">
            <v>#DIV/0!</v>
          </cell>
          <cell r="AV156">
            <v>0</v>
          </cell>
          <cell r="AW156" t="e">
            <v>#DIV/0!</v>
          </cell>
          <cell r="AZ156">
            <v>0</v>
          </cell>
          <cell r="BA156" t="e">
            <v>#DIV/0!</v>
          </cell>
          <cell r="BD156">
            <v>0</v>
          </cell>
          <cell r="BE156" t="e">
            <v>#DIV/0!</v>
          </cell>
        </row>
        <row r="157">
          <cell r="A157" t="str">
            <v>คณะสัตวแพทยศาสตร์</v>
          </cell>
        </row>
        <row r="158">
          <cell r="A158">
            <v>124</v>
          </cell>
          <cell r="B158" t="str">
            <v>คลินิกรักษาสัตว์</v>
          </cell>
          <cell r="C158">
            <v>0</v>
          </cell>
          <cell r="D158">
            <v>1</v>
          </cell>
          <cell r="E158" t="str">
            <v>0003510</v>
          </cell>
          <cell r="L158">
            <v>1453</v>
          </cell>
          <cell r="M158">
            <v>5681.2300000000005</v>
          </cell>
          <cell r="P158">
            <v>1415</v>
          </cell>
          <cell r="Q158">
            <v>5801.4999999999991</v>
          </cell>
          <cell r="T158">
            <v>-76170</v>
          </cell>
          <cell r="U158" t="e">
            <v>#DIV/0!</v>
          </cell>
          <cell r="X158">
            <v>0</v>
          </cell>
          <cell r="Y158" t="e">
            <v>#DIV/0!</v>
          </cell>
          <cell r="AB158">
            <v>0</v>
          </cell>
          <cell r="AC158" t="e">
            <v>#DIV/0!</v>
          </cell>
          <cell r="AF158">
            <v>0</v>
          </cell>
          <cell r="AG158" t="e">
            <v>#DIV/0!</v>
          </cell>
          <cell r="AJ158">
            <v>0</v>
          </cell>
          <cell r="AK158" t="e">
            <v>#DIV/0!</v>
          </cell>
          <cell r="AN158">
            <v>0</v>
          </cell>
          <cell r="AO158" t="e">
            <v>#DIV/0!</v>
          </cell>
          <cell r="AR158">
            <v>0</v>
          </cell>
          <cell r="AS158" t="e">
            <v>#DIV/0!</v>
          </cell>
          <cell r="AV158">
            <v>0</v>
          </cell>
          <cell r="AW158" t="e">
            <v>#DIV/0!</v>
          </cell>
          <cell r="AZ158">
            <v>0</v>
          </cell>
          <cell r="BA158" t="e">
            <v>#DIV/0!</v>
          </cell>
          <cell r="BD158">
            <v>0</v>
          </cell>
          <cell r="BE158" t="e">
            <v>#DIV/0!</v>
          </cell>
        </row>
        <row r="159">
          <cell r="A159">
            <v>125</v>
          </cell>
          <cell r="B159" t="str">
            <v>อาคาร 1</v>
          </cell>
          <cell r="C159">
            <v>0</v>
          </cell>
          <cell r="D159">
            <v>1</v>
          </cell>
          <cell r="E159">
            <v>230926195</v>
          </cell>
          <cell r="L159">
            <v>328</v>
          </cell>
          <cell r="M159">
            <v>1282.48</v>
          </cell>
          <cell r="P159">
            <v>261</v>
          </cell>
          <cell r="Q159">
            <v>1070.0999999999999</v>
          </cell>
          <cell r="T159">
            <v>-3565</v>
          </cell>
          <cell r="U159" t="e">
            <v>#DIV/0!</v>
          </cell>
          <cell r="X159">
            <v>0</v>
          </cell>
          <cell r="Y159" t="e">
            <v>#DIV/0!</v>
          </cell>
          <cell r="AB159">
            <v>0</v>
          </cell>
          <cell r="AC159" t="e">
            <v>#DIV/0!</v>
          </cell>
          <cell r="AF159">
            <v>0</v>
          </cell>
          <cell r="AG159" t="e">
            <v>#DIV/0!</v>
          </cell>
          <cell r="AJ159">
            <v>0</v>
          </cell>
          <cell r="AK159" t="e">
            <v>#DIV/0!</v>
          </cell>
          <cell r="AN159">
            <v>0</v>
          </cell>
          <cell r="AO159" t="e">
            <v>#DIV/0!</v>
          </cell>
          <cell r="AR159">
            <v>0</v>
          </cell>
          <cell r="AS159" t="e">
            <v>#DIV/0!</v>
          </cell>
          <cell r="AV159">
            <v>0</v>
          </cell>
          <cell r="AW159" t="e">
            <v>#DIV/0!</v>
          </cell>
          <cell r="AZ159">
            <v>0</v>
          </cell>
          <cell r="BA159" t="e">
            <v>#DIV/0!</v>
          </cell>
          <cell r="BD159">
            <v>0</v>
          </cell>
          <cell r="BE159" t="e">
            <v>#DIV/0!</v>
          </cell>
        </row>
        <row r="160">
          <cell r="A160">
            <v>126</v>
          </cell>
          <cell r="B160" t="str">
            <v>อาคาร 2</v>
          </cell>
          <cell r="C160">
            <v>0</v>
          </cell>
          <cell r="D160">
            <v>1</v>
          </cell>
          <cell r="E160">
            <v>230926019</v>
          </cell>
          <cell r="L160">
            <v>41</v>
          </cell>
          <cell r="M160">
            <v>160.31</v>
          </cell>
          <cell r="P160">
            <v>49</v>
          </cell>
          <cell r="Q160">
            <v>200.89999999999998</v>
          </cell>
          <cell r="T160">
            <v>-537</v>
          </cell>
          <cell r="U160" t="e">
            <v>#DIV/0!</v>
          </cell>
          <cell r="X160">
            <v>0</v>
          </cell>
          <cell r="Y160" t="e">
            <v>#DIV/0!</v>
          </cell>
          <cell r="AB160">
            <v>0</v>
          </cell>
          <cell r="AC160" t="e">
            <v>#DIV/0!</v>
          </cell>
          <cell r="AF160">
            <v>0</v>
          </cell>
          <cell r="AG160" t="e">
            <v>#DIV/0!</v>
          </cell>
          <cell r="AJ160">
            <v>0</v>
          </cell>
          <cell r="AK160" t="e">
            <v>#DIV/0!</v>
          </cell>
          <cell r="AN160">
            <v>0</v>
          </cell>
          <cell r="AO160" t="e">
            <v>#DIV/0!</v>
          </cell>
          <cell r="AR160">
            <v>0</v>
          </cell>
          <cell r="AS160" t="e">
            <v>#DIV/0!</v>
          </cell>
          <cell r="AV160">
            <v>0</v>
          </cell>
          <cell r="AW160" t="e">
            <v>#DIV/0!</v>
          </cell>
          <cell r="AZ160">
            <v>0</v>
          </cell>
          <cell r="BA160" t="e">
            <v>#DIV/0!</v>
          </cell>
          <cell r="BD160">
            <v>0</v>
          </cell>
          <cell r="BE160" t="e">
            <v>#DIV/0!</v>
          </cell>
        </row>
        <row r="161">
          <cell r="A161">
            <v>127</v>
          </cell>
          <cell r="B161" t="str">
            <v>อาคาร 3</v>
          </cell>
          <cell r="C161">
            <v>0</v>
          </cell>
          <cell r="D161">
            <v>1</v>
          </cell>
          <cell r="E161">
            <v>230926158</v>
          </cell>
          <cell r="L161">
            <v>27</v>
          </cell>
          <cell r="M161">
            <v>105.57000000000001</v>
          </cell>
          <cell r="P161">
            <v>13</v>
          </cell>
          <cell r="Q161">
            <v>53.3</v>
          </cell>
          <cell r="T161">
            <v>-328</v>
          </cell>
          <cell r="U161" t="e">
            <v>#DIV/0!</v>
          </cell>
          <cell r="X161">
            <v>0</v>
          </cell>
          <cell r="Y161" t="e">
            <v>#DIV/0!</v>
          </cell>
          <cell r="AB161">
            <v>0</v>
          </cell>
          <cell r="AC161" t="e">
            <v>#DIV/0!</v>
          </cell>
          <cell r="AF161">
            <v>0</v>
          </cell>
          <cell r="AG161" t="e">
            <v>#DIV/0!</v>
          </cell>
          <cell r="AJ161">
            <v>0</v>
          </cell>
          <cell r="AK161" t="e">
            <v>#DIV/0!</v>
          </cell>
          <cell r="AN161">
            <v>0</v>
          </cell>
          <cell r="AO161" t="e">
            <v>#DIV/0!</v>
          </cell>
          <cell r="AR161">
            <v>0</v>
          </cell>
          <cell r="AS161" t="e">
            <v>#DIV/0!</v>
          </cell>
          <cell r="AV161">
            <v>0</v>
          </cell>
          <cell r="AW161" t="e">
            <v>#DIV/0!</v>
          </cell>
          <cell r="AZ161">
            <v>0</v>
          </cell>
          <cell r="BA161" t="e">
            <v>#DIV/0!</v>
          </cell>
          <cell r="BD161">
            <v>0</v>
          </cell>
          <cell r="BE161" t="e">
            <v>#DIV/0!</v>
          </cell>
        </row>
        <row r="162">
          <cell r="A162" t="str">
            <v>คณะสัตวศาสตร์และเทคโนโลยี</v>
          </cell>
        </row>
        <row r="163">
          <cell r="A163">
            <v>128</v>
          </cell>
          <cell r="B163" t="str">
            <v>โชนเลี้ยงไก่อินทรี</v>
          </cell>
          <cell r="C163">
            <v>0</v>
          </cell>
          <cell r="D163">
            <v>1</v>
          </cell>
          <cell r="E163">
            <v>0</v>
          </cell>
          <cell r="L163">
            <v>27</v>
          </cell>
          <cell r="M163">
            <v>105.57000000000001</v>
          </cell>
          <cell r="P163">
            <v>26</v>
          </cell>
          <cell r="Q163">
            <v>106.6</v>
          </cell>
          <cell r="T163">
            <v>-2302</v>
          </cell>
          <cell r="U163" t="e">
            <v>#DIV/0!</v>
          </cell>
          <cell r="X163">
            <v>0</v>
          </cell>
          <cell r="Y163" t="e">
            <v>#DIV/0!</v>
          </cell>
          <cell r="AB163">
            <v>0</v>
          </cell>
          <cell r="AC163" t="e">
            <v>#DIV/0!</v>
          </cell>
          <cell r="AF163">
            <v>0</v>
          </cell>
          <cell r="AG163" t="e">
            <v>#DIV/0!</v>
          </cell>
          <cell r="AJ163">
            <v>0</v>
          </cell>
          <cell r="AK163" t="e">
            <v>#DIV/0!</v>
          </cell>
          <cell r="AN163">
            <v>0</v>
          </cell>
          <cell r="AO163" t="e">
            <v>#DIV/0!</v>
          </cell>
          <cell r="AR163">
            <v>0</v>
          </cell>
          <cell r="AS163" t="e">
            <v>#DIV/0!</v>
          </cell>
          <cell r="AV163">
            <v>0</v>
          </cell>
          <cell r="AW163" t="e">
            <v>#DIV/0!</v>
          </cell>
          <cell r="AZ163">
            <v>0</v>
          </cell>
          <cell r="BA163" t="e">
            <v>#DIV/0!</v>
          </cell>
          <cell r="BD163">
            <v>0</v>
          </cell>
          <cell r="BE163" t="e">
            <v>#DIV/0!</v>
          </cell>
        </row>
      </sheetData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8 "/>
      <sheetName val="มกราคม 69"/>
      <sheetName val="กุมภาพันธ์ 69"/>
      <sheetName val="มีนาคม 69"/>
      <sheetName val="เมษายน 69 "/>
      <sheetName val="พฤษภาคม 69"/>
      <sheetName val="มิถุนายน 69 "/>
      <sheetName val="กรกฏาคม 69 "/>
      <sheetName val="สิงหาคม 69 "/>
      <sheetName val="กันยายน 69 "/>
      <sheetName val="ตุลาคม 69 "/>
      <sheetName val="พฤศจิกายน 69"/>
      <sheetName val="ธันวาคม 69"/>
      <sheetName val="คำนวณ"/>
      <sheetName val="คำนวณ (รวมแต่ละอาคาร)"/>
      <sheetName val="Sheet1"/>
      <sheetName val="อก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I8">
            <v>198</v>
          </cell>
          <cell r="L8">
            <v>157</v>
          </cell>
          <cell r="O8">
            <v>-1146</v>
          </cell>
          <cell r="R8">
            <v>0</v>
          </cell>
          <cell r="U8">
            <v>0</v>
          </cell>
          <cell r="X8">
            <v>0</v>
          </cell>
          <cell r="AA8">
            <v>0</v>
          </cell>
          <cell r="AD8">
            <v>0</v>
          </cell>
          <cell r="AG8">
            <v>0</v>
          </cell>
          <cell r="AJ8">
            <v>0</v>
          </cell>
          <cell r="AM8">
            <v>0</v>
          </cell>
        </row>
        <row r="13">
          <cell r="I13">
            <v>620</v>
          </cell>
          <cell r="L13">
            <v>469</v>
          </cell>
          <cell r="O13">
            <v>-23554</v>
          </cell>
          <cell r="R13">
            <v>0</v>
          </cell>
          <cell r="U13">
            <v>0</v>
          </cell>
          <cell r="X13">
            <v>0</v>
          </cell>
          <cell r="AA13">
            <v>0</v>
          </cell>
          <cell r="AD13">
            <v>0</v>
          </cell>
          <cell r="AG13">
            <v>0</v>
          </cell>
          <cell r="AJ13">
            <v>0</v>
          </cell>
          <cell r="AM13">
            <v>0</v>
          </cell>
          <cell r="AP13">
            <v>0</v>
          </cell>
        </row>
        <row r="20">
          <cell r="I20">
            <v>1720</v>
          </cell>
          <cell r="L20">
            <v>1647</v>
          </cell>
          <cell r="O20">
            <v>-41287</v>
          </cell>
          <cell r="R20">
            <v>0</v>
          </cell>
          <cell r="U20">
            <v>0</v>
          </cell>
          <cell r="X20">
            <v>0</v>
          </cell>
          <cell r="AA20">
            <v>0</v>
          </cell>
          <cell r="AD20">
            <v>0</v>
          </cell>
          <cell r="AG20">
            <v>0</v>
          </cell>
          <cell r="AJ20">
            <v>0</v>
          </cell>
          <cell r="AM20">
            <v>0</v>
          </cell>
          <cell r="AP20">
            <v>0</v>
          </cell>
        </row>
        <row r="24">
          <cell r="I24">
            <v>778</v>
          </cell>
          <cell r="L24">
            <v>856</v>
          </cell>
          <cell r="O24">
            <v>-51357</v>
          </cell>
          <cell r="R24">
            <v>0</v>
          </cell>
          <cell r="U24">
            <v>0</v>
          </cell>
          <cell r="X24">
            <v>0</v>
          </cell>
          <cell r="AA24">
            <v>0</v>
          </cell>
          <cell r="AD24">
            <v>0</v>
          </cell>
          <cell r="AG24">
            <v>0</v>
          </cell>
          <cell r="AJ24">
            <v>0</v>
          </cell>
          <cell r="AM24">
            <v>0</v>
          </cell>
          <cell r="AP24">
            <v>0</v>
          </cell>
        </row>
        <row r="31">
          <cell r="I31">
            <v>125</v>
          </cell>
          <cell r="L31">
            <v>87</v>
          </cell>
          <cell r="O31">
            <v>-6929</v>
          </cell>
          <cell r="R31">
            <v>0</v>
          </cell>
          <cell r="U31">
            <v>0</v>
          </cell>
          <cell r="X31">
            <v>0</v>
          </cell>
          <cell r="AA31">
            <v>0</v>
          </cell>
          <cell r="AD31">
            <v>0</v>
          </cell>
          <cell r="AG31">
            <v>0</v>
          </cell>
          <cell r="AJ31">
            <v>0</v>
          </cell>
          <cell r="AM31">
            <v>0</v>
          </cell>
          <cell r="AP31">
            <v>0</v>
          </cell>
        </row>
        <row r="36">
          <cell r="I36">
            <v>120</v>
          </cell>
          <cell r="L36">
            <v>240</v>
          </cell>
          <cell r="O36">
            <v>-13762</v>
          </cell>
          <cell r="R36">
            <v>0</v>
          </cell>
          <cell r="U36">
            <v>0</v>
          </cell>
          <cell r="X36">
            <v>0</v>
          </cell>
          <cell r="AA36">
            <v>0</v>
          </cell>
          <cell r="AD36">
            <v>0</v>
          </cell>
          <cell r="AG36">
            <v>0</v>
          </cell>
          <cell r="AJ36">
            <v>0</v>
          </cell>
          <cell r="AM36">
            <v>0</v>
          </cell>
          <cell r="AP36">
            <v>0</v>
          </cell>
        </row>
        <row r="39">
          <cell r="I39">
            <v>44</v>
          </cell>
          <cell r="L39">
            <v>48</v>
          </cell>
          <cell r="O39">
            <v>-15990</v>
          </cell>
          <cell r="AA39">
            <v>0</v>
          </cell>
          <cell r="AD39">
            <v>0</v>
          </cell>
          <cell r="AG39">
            <v>0</v>
          </cell>
          <cell r="AJ39">
            <v>0</v>
          </cell>
          <cell r="AM39">
            <v>0</v>
          </cell>
        </row>
        <row r="46">
          <cell r="I46">
            <v>294</v>
          </cell>
          <cell r="L46">
            <v>59</v>
          </cell>
          <cell r="O46">
            <v>-353</v>
          </cell>
          <cell r="R46">
            <v>0</v>
          </cell>
          <cell r="U46">
            <v>0</v>
          </cell>
          <cell r="X46">
            <v>0</v>
          </cell>
          <cell r="AA46">
            <v>0</v>
          </cell>
          <cell r="AD46">
            <v>0</v>
          </cell>
          <cell r="AG46">
            <v>0</v>
          </cell>
          <cell r="AJ46">
            <v>0</v>
          </cell>
          <cell r="AM46">
            <v>0</v>
          </cell>
          <cell r="AP46">
            <v>0</v>
          </cell>
        </row>
        <row r="93">
          <cell r="I93">
            <v>5053</v>
          </cell>
          <cell r="L93">
            <v>4470</v>
          </cell>
          <cell r="O93">
            <v>-142195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0</v>
          </cell>
          <cell r="AP93">
            <v>0</v>
          </cell>
        </row>
        <row r="121">
          <cell r="I121">
            <v>414</v>
          </cell>
          <cell r="L121">
            <v>421</v>
          </cell>
          <cell r="O121">
            <v>-5891</v>
          </cell>
          <cell r="R121">
            <v>0</v>
          </cell>
          <cell r="U121">
            <v>0</v>
          </cell>
          <cell r="X121">
            <v>0</v>
          </cell>
          <cell r="AA121">
            <v>0</v>
          </cell>
          <cell r="AD121">
            <v>0</v>
          </cell>
          <cell r="AG121">
            <v>0</v>
          </cell>
          <cell r="AJ121">
            <v>0</v>
          </cell>
          <cell r="AM121">
            <v>0</v>
          </cell>
          <cell r="AP121">
            <v>0</v>
          </cell>
        </row>
        <row r="125">
          <cell r="I125">
            <v>1566</v>
          </cell>
          <cell r="L125">
            <v>1298</v>
          </cell>
          <cell r="O125">
            <v>-10732</v>
          </cell>
          <cell r="R125">
            <v>0</v>
          </cell>
          <cell r="U125">
            <v>0</v>
          </cell>
          <cell r="X125">
            <v>0</v>
          </cell>
          <cell r="AA125">
            <v>0</v>
          </cell>
          <cell r="AD125">
            <v>0</v>
          </cell>
          <cell r="AG125">
            <v>0</v>
          </cell>
          <cell r="AJ125">
            <v>0</v>
          </cell>
          <cell r="AM125">
            <v>0</v>
          </cell>
          <cell r="AP125">
            <v>0</v>
          </cell>
        </row>
        <row r="129">
          <cell r="I129">
            <v>295</v>
          </cell>
          <cell r="L129">
            <v>307</v>
          </cell>
          <cell r="O129">
            <v>-4118</v>
          </cell>
          <cell r="R129">
            <v>0</v>
          </cell>
          <cell r="U129">
            <v>0</v>
          </cell>
          <cell r="X129">
            <v>0</v>
          </cell>
          <cell r="AA129">
            <v>0</v>
          </cell>
          <cell r="AD129">
            <v>0</v>
          </cell>
          <cell r="AG129">
            <v>0</v>
          </cell>
          <cell r="AJ129">
            <v>0</v>
          </cell>
          <cell r="AM129">
            <v>0</v>
          </cell>
          <cell r="AP129">
            <v>0</v>
          </cell>
        </row>
        <row r="138">
          <cell r="I138">
            <v>518</v>
          </cell>
          <cell r="L138">
            <v>441</v>
          </cell>
          <cell r="O138">
            <v>-19990</v>
          </cell>
          <cell r="R138">
            <v>0</v>
          </cell>
          <cell r="U138">
            <v>0</v>
          </cell>
          <cell r="X138">
            <v>0</v>
          </cell>
          <cell r="AA138">
            <v>0</v>
          </cell>
          <cell r="AD138">
            <v>0</v>
          </cell>
          <cell r="AG138">
            <v>0</v>
          </cell>
          <cell r="AJ138">
            <v>0</v>
          </cell>
          <cell r="AM138">
            <v>0</v>
          </cell>
          <cell r="AP138">
            <v>0</v>
          </cell>
        </row>
        <row r="142">
          <cell r="I142">
            <v>312</v>
          </cell>
          <cell r="L142">
            <v>211</v>
          </cell>
          <cell r="O142">
            <v>-10927</v>
          </cell>
          <cell r="U142">
            <v>0</v>
          </cell>
          <cell r="X142">
            <v>0</v>
          </cell>
          <cell r="AD142">
            <v>0</v>
          </cell>
          <cell r="AJ142">
            <v>0</v>
          </cell>
          <cell r="AM142">
            <v>0</v>
          </cell>
          <cell r="AP142">
            <v>0</v>
          </cell>
        </row>
        <row r="146">
          <cell r="I146">
            <v>493</v>
          </cell>
          <cell r="L146">
            <v>686</v>
          </cell>
          <cell r="O146">
            <v>-28423</v>
          </cell>
          <cell r="R146">
            <v>0</v>
          </cell>
          <cell r="U146">
            <v>0</v>
          </cell>
          <cell r="X146">
            <v>0</v>
          </cell>
          <cell r="AA146">
            <v>0</v>
          </cell>
          <cell r="AD146">
            <v>0</v>
          </cell>
          <cell r="AG146">
            <v>0</v>
          </cell>
          <cell r="AJ146">
            <v>0</v>
          </cell>
          <cell r="AM146">
            <v>0</v>
          </cell>
          <cell r="AP146">
            <v>0</v>
          </cell>
        </row>
        <row r="154">
          <cell r="I154">
            <v>787</v>
          </cell>
          <cell r="L154">
            <v>726</v>
          </cell>
          <cell r="O154">
            <v>-19698</v>
          </cell>
          <cell r="R154">
            <v>0</v>
          </cell>
          <cell r="U154">
            <v>0</v>
          </cell>
          <cell r="X154">
            <v>0</v>
          </cell>
          <cell r="AA154">
            <v>0</v>
          </cell>
          <cell r="AD154">
            <v>0</v>
          </cell>
          <cell r="AG154">
            <v>0</v>
          </cell>
          <cell r="AJ154">
            <v>0</v>
          </cell>
          <cell r="AM154">
            <v>0</v>
          </cell>
          <cell r="AP154">
            <v>0</v>
          </cell>
        </row>
        <row r="161">
          <cell r="I161">
            <v>227</v>
          </cell>
          <cell r="L161">
            <v>192</v>
          </cell>
          <cell r="O161">
            <v>-1580</v>
          </cell>
          <cell r="R161">
            <v>0</v>
          </cell>
          <cell r="U161">
            <v>0</v>
          </cell>
          <cell r="X161">
            <v>0</v>
          </cell>
          <cell r="AA161">
            <v>0</v>
          </cell>
          <cell r="AD161">
            <v>0</v>
          </cell>
          <cell r="AG161">
            <v>0</v>
          </cell>
          <cell r="AJ161">
            <v>0</v>
          </cell>
          <cell r="AM161">
            <v>0</v>
          </cell>
          <cell r="AP161">
            <v>0</v>
          </cell>
        </row>
        <row r="170">
          <cell r="I170">
            <v>2344</v>
          </cell>
          <cell r="L170">
            <v>-7764</v>
          </cell>
          <cell r="O170">
            <v>-13340</v>
          </cell>
          <cell r="R170">
            <v>0</v>
          </cell>
          <cell r="U170">
            <v>0</v>
          </cell>
          <cell r="X170">
            <v>0</v>
          </cell>
          <cell r="AA170">
            <v>0</v>
          </cell>
          <cell r="AD170">
            <v>0</v>
          </cell>
          <cell r="AG170">
            <v>0</v>
          </cell>
          <cell r="AJ170">
            <v>0</v>
          </cell>
          <cell r="AM170">
            <v>0</v>
          </cell>
          <cell r="AP170">
            <v>0</v>
          </cell>
        </row>
        <row r="175">
          <cell r="I175">
            <v>174</v>
          </cell>
          <cell r="L175">
            <v>157</v>
          </cell>
          <cell r="O175">
            <v>-8021</v>
          </cell>
          <cell r="R175">
            <v>0</v>
          </cell>
          <cell r="U175">
            <v>0</v>
          </cell>
          <cell r="X175">
            <v>0</v>
          </cell>
          <cell r="AA175">
            <v>0</v>
          </cell>
          <cell r="AD175">
            <v>0</v>
          </cell>
          <cell r="AG175">
            <v>0</v>
          </cell>
          <cell r="AJ175">
            <v>0</v>
          </cell>
          <cell r="AM175">
            <v>0</v>
          </cell>
          <cell r="AP175">
            <v>0</v>
          </cell>
        </row>
        <row r="179">
          <cell r="I179">
            <v>176</v>
          </cell>
          <cell r="L179">
            <v>170</v>
          </cell>
          <cell r="O179">
            <v>-8893</v>
          </cell>
          <cell r="R179">
            <v>0</v>
          </cell>
          <cell r="U179">
            <v>0</v>
          </cell>
          <cell r="X179">
            <v>0</v>
          </cell>
          <cell r="AA179">
            <v>0</v>
          </cell>
          <cell r="AD179">
            <v>0</v>
          </cell>
          <cell r="AG179">
            <v>0</v>
          </cell>
          <cell r="AJ179">
            <v>0</v>
          </cell>
          <cell r="AM179">
            <v>0</v>
          </cell>
          <cell r="AP179">
            <v>0</v>
          </cell>
        </row>
        <row r="185">
          <cell r="I185">
            <v>1583</v>
          </cell>
          <cell r="L185">
            <v>1620</v>
          </cell>
          <cell r="O185">
            <v>-74980</v>
          </cell>
          <cell r="R185">
            <v>0</v>
          </cell>
          <cell r="U185">
            <v>0</v>
          </cell>
          <cell r="X185">
            <v>0</v>
          </cell>
          <cell r="AA185">
            <v>0</v>
          </cell>
          <cell r="AD185">
            <v>0</v>
          </cell>
          <cell r="AG185">
            <v>0</v>
          </cell>
          <cell r="AJ185">
            <v>0</v>
          </cell>
          <cell r="AM185">
            <v>0</v>
          </cell>
          <cell r="AP185">
            <v>0</v>
          </cell>
        </row>
        <row r="200">
          <cell r="I200">
            <v>7841</v>
          </cell>
          <cell r="L200">
            <v>5729</v>
          </cell>
          <cell r="O200">
            <v>-83515</v>
          </cell>
          <cell r="R200">
            <v>0</v>
          </cell>
          <cell r="U200">
            <v>0</v>
          </cell>
          <cell r="X200">
            <v>0</v>
          </cell>
          <cell r="AA200">
            <v>0</v>
          </cell>
          <cell r="AD200">
            <v>0</v>
          </cell>
          <cell r="AG200">
            <v>0</v>
          </cell>
          <cell r="AJ200">
            <v>0</v>
          </cell>
          <cell r="AM200">
            <v>0</v>
          </cell>
          <cell r="AP200">
            <v>0</v>
          </cell>
        </row>
        <row r="203">
          <cell r="I203">
            <v>374</v>
          </cell>
          <cell r="L203">
            <v>91</v>
          </cell>
          <cell r="O203">
            <v>-880</v>
          </cell>
          <cell r="R203">
            <v>0</v>
          </cell>
          <cell r="U203">
            <v>0</v>
          </cell>
          <cell r="X203">
            <v>0</v>
          </cell>
          <cell r="AA203">
            <v>0</v>
          </cell>
          <cell r="AD203">
            <v>0</v>
          </cell>
          <cell r="AG203">
            <v>0</v>
          </cell>
          <cell r="AJ203">
            <v>0</v>
          </cell>
          <cell r="AM203">
            <v>0</v>
          </cell>
          <cell r="AP203">
            <v>0</v>
          </cell>
        </row>
        <row r="211">
          <cell r="I211">
            <v>1408</v>
          </cell>
          <cell r="L211">
            <v>838</v>
          </cell>
          <cell r="O211">
            <v>-7332</v>
          </cell>
          <cell r="R211">
            <v>0</v>
          </cell>
          <cell r="U211">
            <v>0</v>
          </cell>
          <cell r="X211">
            <v>0</v>
          </cell>
          <cell r="AA211">
            <v>0</v>
          </cell>
          <cell r="AD211">
            <v>0</v>
          </cell>
          <cell r="AG211">
            <v>0</v>
          </cell>
          <cell r="AJ211">
            <v>0</v>
          </cell>
          <cell r="AM211">
            <v>0</v>
          </cell>
          <cell r="AP211">
            <v>0</v>
          </cell>
        </row>
        <row r="217">
          <cell r="I217">
            <v>408</v>
          </cell>
          <cell r="L217">
            <v>243</v>
          </cell>
          <cell r="O217">
            <v>-37472</v>
          </cell>
          <cell r="R217">
            <v>0</v>
          </cell>
          <cell r="U217">
            <v>0</v>
          </cell>
          <cell r="X217">
            <v>0</v>
          </cell>
          <cell r="AA217">
            <v>0</v>
          </cell>
          <cell r="AD217">
            <v>0</v>
          </cell>
          <cell r="AG217">
            <v>0</v>
          </cell>
          <cell r="AJ217">
            <v>0</v>
          </cell>
          <cell r="AM217">
            <v>0</v>
          </cell>
          <cell r="AP217">
            <v>0</v>
          </cell>
        </row>
        <row r="222">
          <cell r="I222">
            <v>0</v>
          </cell>
          <cell r="L222">
            <v>0</v>
          </cell>
          <cell r="O222">
            <v>-1527</v>
          </cell>
          <cell r="R222">
            <v>0</v>
          </cell>
          <cell r="U222">
            <v>0</v>
          </cell>
          <cell r="X222">
            <v>0</v>
          </cell>
          <cell r="AA222">
            <v>0</v>
          </cell>
          <cell r="AD222">
            <v>0</v>
          </cell>
          <cell r="AG222">
            <v>0</v>
          </cell>
          <cell r="AJ222">
            <v>0</v>
          </cell>
          <cell r="AM222">
            <v>0</v>
          </cell>
          <cell r="AP222">
            <v>0</v>
          </cell>
        </row>
        <row r="229">
          <cell r="I229">
            <v>347</v>
          </cell>
          <cell r="L229">
            <v>436</v>
          </cell>
          <cell r="O229">
            <v>-15359</v>
          </cell>
          <cell r="R229">
            <v>0</v>
          </cell>
          <cell r="U229">
            <v>0</v>
          </cell>
          <cell r="X229">
            <v>0</v>
          </cell>
          <cell r="AA229">
            <v>0</v>
          </cell>
          <cell r="AD229">
            <v>0</v>
          </cell>
          <cell r="AG229">
            <v>0</v>
          </cell>
          <cell r="AJ229">
            <v>0</v>
          </cell>
          <cell r="AM229">
            <v>0</v>
          </cell>
          <cell r="AP229">
            <v>0</v>
          </cell>
        </row>
        <row r="234">
          <cell r="I234">
            <v>473</v>
          </cell>
          <cell r="L234">
            <v>420</v>
          </cell>
          <cell r="O234">
            <v>-7423</v>
          </cell>
          <cell r="R234">
            <v>0</v>
          </cell>
          <cell r="U234">
            <v>0</v>
          </cell>
          <cell r="X234">
            <v>0</v>
          </cell>
          <cell r="AD234">
            <v>0</v>
          </cell>
          <cell r="AG234">
            <v>0</v>
          </cell>
          <cell r="AJ234">
            <v>0</v>
          </cell>
          <cell r="AM234">
            <v>0</v>
          </cell>
          <cell r="AP234">
            <v>0</v>
          </cell>
        </row>
        <row r="237">
          <cell r="I237">
            <v>58</v>
          </cell>
          <cell r="L237">
            <v>65</v>
          </cell>
          <cell r="O237">
            <v>-238</v>
          </cell>
          <cell r="R237">
            <v>0</v>
          </cell>
          <cell r="U237">
            <v>0</v>
          </cell>
          <cell r="X237">
            <v>0</v>
          </cell>
          <cell r="AA237">
            <v>0</v>
          </cell>
          <cell r="AD237">
            <v>0</v>
          </cell>
          <cell r="AG237">
            <v>0</v>
          </cell>
          <cell r="AJ237">
            <v>0</v>
          </cell>
          <cell r="AM237">
            <v>0</v>
          </cell>
          <cell r="AP237">
            <v>0</v>
          </cell>
        </row>
        <row r="240">
          <cell r="I240">
            <v>490</v>
          </cell>
          <cell r="L240">
            <v>611</v>
          </cell>
          <cell r="O240">
            <v>-7856</v>
          </cell>
          <cell r="R240">
            <v>0</v>
          </cell>
          <cell r="U240">
            <v>0</v>
          </cell>
          <cell r="X240">
            <v>0</v>
          </cell>
          <cell r="AA240">
            <v>0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</row>
        <row r="254">
          <cell r="I254">
            <v>286</v>
          </cell>
          <cell r="L254">
            <v>254</v>
          </cell>
          <cell r="O254">
            <v>-12796</v>
          </cell>
          <cell r="R254">
            <v>0</v>
          </cell>
          <cell r="U254">
            <v>0</v>
          </cell>
          <cell r="X254">
            <v>0</v>
          </cell>
          <cell r="AA254">
            <v>0</v>
          </cell>
          <cell r="AD254">
            <v>0</v>
          </cell>
          <cell r="AG254">
            <v>0</v>
          </cell>
          <cell r="AJ254">
            <v>0</v>
          </cell>
          <cell r="AM254">
            <v>0</v>
          </cell>
          <cell r="AP254">
            <v>0</v>
          </cell>
        </row>
        <row r="258">
          <cell r="I258">
            <v>388</v>
          </cell>
          <cell r="L258">
            <v>353</v>
          </cell>
          <cell r="O258">
            <v>-18825</v>
          </cell>
          <cell r="R258">
            <v>0</v>
          </cell>
          <cell r="U258">
            <v>0</v>
          </cell>
          <cell r="X258">
            <v>0</v>
          </cell>
          <cell r="AA258">
            <v>0</v>
          </cell>
          <cell r="AD258">
            <v>0</v>
          </cell>
          <cell r="AG258">
            <v>0</v>
          </cell>
          <cell r="AJ258">
            <v>0</v>
          </cell>
          <cell r="AM258">
            <v>0</v>
          </cell>
          <cell r="AP258">
            <v>0</v>
          </cell>
        </row>
        <row r="261">
          <cell r="I261">
            <v>725</v>
          </cell>
          <cell r="L261">
            <v>874</v>
          </cell>
          <cell r="O261">
            <v>-6680</v>
          </cell>
          <cell r="R261">
            <v>0</v>
          </cell>
          <cell r="U261">
            <v>0</v>
          </cell>
          <cell r="X261">
            <v>0</v>
          </cell>
          <cell r="AA261">
            <v>0</v>
          </cell>
          <cell r="AD261">
            <v>0</v>
          </cell>
          <cell r="AG261">
            <v>0</v>
          </cell>
          <cell r="AJ261">
            <v>0</v>
          </cell>
          <cell r="AM261">
            <v>0</v>
          </cell>
          <cell r="AP261">
            <v>0</v>
          </cell>
        </row>
        <row r="265">
          <cell r="I265">
            <v>253</v>
          </cell>
          <cell r="L265">
            <v>273</v>
          </cell>
          <cell r="O265">
            <v>-2533</v>
          </cell>
          <cell r="R265">
            <v>0</v>
          </cell>
          <cell r="U265">
            <v>0</v>
          </cell>
          <cell r="X265">
            <v>0</v>
          </cell>
          <cell r="AA265">
            <v>0</v>
          </cell>
          <cell r="AD265">
            <v>0</v>
          </cell>
          <cell r="AG265">
            <v>0</v>
          </cell>
          <cell r="AJ265">
            <v>0</v>
          </cell>
          <cell r="AM265">
            <v>0</v>
          </cell>
          <cell r="AP265">
            <v>0</v>
          </cell>
        </row>
      </sheetData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6-อาคาร-หักร้านค้าภายในอาคาร"/>
      <sheetName val="2566-คณะ,สำนัก"/>
      <sheetName val="กราฟ65-66 แม่โจ้-ชุมพร1 "/>
      <sheetName val="กราฟ65-66 แม่โจ้-แพร่1"/>
      <sheetName val="กราฟ65-66 ฟาร์มพร้าว1"/>
      <sheetName val="กราฟ65-66 ฟาร์มบ้านโปง"/>
      <sheetName val="กราฟ65-66โครงการแปรรูปผลิต"/>
      <sheetName val="กราฟ65-66 วิทยาลัยพลังงานทดแทน"/>
      <sheetName val="กราฟ65-66 สัตวศาสตร์"/>
      <sheetName val="กราฟ65-66-คลินิกรักษาสัตว์"/>
      <sheetName val="กราฟ65-66 คณะเทคโนโลยีการประมง"/>
      <sheetName val="กราฟ65-66 คณะวิศกรรมศาสตร์"/>
      <sheetName val="กราฟ65-66 ศูนย์อาคารที่พัก"/>
      <sheetName val="กราฟ65-66 ศูนย์วิจัยพลังงาน"/>
      <sheetName val="กราฟ65-66 สำนักวิจัยและส่งเสริม"/>
      <sheetName val="กราฟ65-66 คณะผลิตกรรมการเกษตร"/>
      <sheetName val="กราฟ65-66 คณะสถาปัตยกรรมศาสตร์"/>
      <sheetName val="กราฟ65-66 คณะเทคโนโลยีการสือสาร"/>
      <sheetName val="กราฟ65-66 คณะเศรษศาสตร์"/>
      <sheetName val="กราฟ65-66 คณะวิทยาศาสตร์"/>
      <sheetName val="กราฟ65-66 ศูนย์กล้วยไม้"/>
      <sheetName val="กราฟ65-66 วิทยาลัยบริหารศาสตร์"/>
      <sheetName val="กราฟ65-66 คณะบริหารธุรกิจ"/>
      <sheetName val="กราฟ65-66 สำนักหอสมุด"/>
      <sheetName val="กราฟ65-66 คณะศิลป์ศาสตร์"/>
      <sheetName val="กราฟ65-66 คณะพัฒนาการท่องเที่ยว"/>
      <sheetName val="กราฟ65-66 หอพักนักศึกษา"/>
      <sheetName val="กราฟ65-66 โรงอาหาร"/>
      <sheetName val="กราฟ65-66 สระว่ายน้ำ"/>
      <sheetName val="กราฟ65-66 สำนักงานมหาวิทยาลัย "/>
      <sheetName val="กราฟ64-65 ส่วนกลาง"/>
      <sheetName val="2565-คณะ,สำนัก"/>
      <sheetName val="พื้นที่อาคาร"/>
      <sheetName val="2566-บิลค่าไฟฟ้า"/>
      <sheetName val="กราฟ65-66 มหาวิทยาลัยแม่โจ้"/>
      <sheetName val="กราฟ65-66 คณะสัตวศาสตร์"/>
      <sheetName val="กราฟ65-66 พลังงานทดแทน"/>
      <sheetName val="กราฟ65-66 โครงการแปรรูป"/>
      <sheetName val="กราฟ65-66 โครงการพัฒนา 907 ไร่"/>
      <sheetName val="กราฟ65-66  โครงการพัฒนาบ้านโปง"/>
      <sheetName val="กราฟ65-66เรือนเพาะพันธุ์กัญชา"/>
      <sheetName val="กราฟ65-66 วิจัยพัฒนากัญชง"/>
      <sheetName val="กราฟ65-66 โรงสูบน้ำศรีบุญเรือน"/>
      <sheetName val="กราฟ65-66 หมู่ 6 ตำบลป่าไผ่"/>
      <sheetName val="กราฟ65-66 ฟาร์มพร้าว"/>
      <sheetName val="กราฟ65-66 แม่โจ้-แพร่"/>
      <sheetName val="กราฟ65-66 ศูนย์ประสานงาน แพร่"/>
      <sheetName val="กราฟ65-66 แม่โจ้ - ชุมพร (1)"/>
      <sheetName val="กราฟ65-66 แม่โจ้ - ชุมพร (2)"/>
      <sheetName val="2565-บิลค่าไฟฟ้า"/>
    </sheetNames>
    <sheetDataSet>
      <sheetData sheetId="0"/>
      <sheetData sheetId="1">
        <row r="49">
          <cell r="B49" t="str">
            <v>คณะสัตวศาสตร์และเทคโนโลยี</v>
          </cell>
        </row>
        <row r="51">
          <cell r="B51" t="str">
            <v>วิทยาลัยพลังงานทดแทน</v>
          </cell>
        </row>
        <row r="53">
          <cell r="B53" t="str">
            <v>โครงการแปรรูปผลิตผลทางการเกษตร</v>
          </cell>
        </row>
        <row r="55">
          <cell r="B55" t="str">
            <v xml:space="preserve">สำนักฟาร์มมหาวิทยาลัยแม่โจ้ (ฟาร์มบ้านโปง) </v>
          </cell>
        </row>
        <row r="57">
          <cell r="B57" t="str">
            <v xml:space="preserve">สำนักฟาร์มมหาวิทยาลัยแม่โจ้ (ฟาร์มพร้าว ) </v>
          </cell>
        </row>
        <row r="60">
          <cell r="B60" t="str">
            <v>มหาวิทยาลัยแม่โจ้-แพร่ เฉลิมพระเกียรติ</v>
          </cell>
        </row>
        <row r="62">
          <cell r="B62" t="str">
            <v>มหาวิทยาลัยแม่โจ้ - ชุมพร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6-คณะ,สำนัก"/>
      <sheetName val="กราฟ65-66 แม่โจ้-ชุมพร1 "/>
      <sheetName val="กราฟ65-66 แม่โจ้-แพร่1"/>
      <sheetName val="กราฟ65-66 ฟาร์มพร้าว1"/>
      <sheetName val="กราฟ65-66 ฟาร์มบ้านโปง"/>
      <sheetName val="กราฟ65-66โครงการแปรรูปผลิต"/>
      <sheetName val="กราฟ65-66 วิทยาลัยพลังงานทดแทน"/>
      <sheetName val="กราฟ65-66 สัตวศาสตร์"/>
      <sheetName val="กราฟ65-66-คลินิกรักษาสัตว์"/>
      <sheetName val="กราฟ65-66 คณะเทคโนโลยีการประมง"/>
      <sheetName val="กราฟ65-66 คณะวิศกรรมศาสตร์"/>
      <sheetName val="กราฟ65-66 ศูนย์อาคารที่พัก"/>
      <sheetName val="กราฟ65-66 ศูนย์วิจัยพลังงาน"/>
      <sheetName val="กราฟ65-66 สำนักวิจัยและส่งเสริม"/>
      <sheetName val="กราฟ65-66 คณะผลิตกรรมการเกษตร"/>
      <sheetName val="กราฟ65-66 คณะสถาปัตยกรรมศาสตร์"/>
      <sheetName val="กราฟ65-66 คณะเทคโนโลยีการสือสาร"/>
      <sheetName val="กราฟ65-66 คณะเศรษศาสตร์"/>
      <sheetName val="กราฟ65-66 คณะวิทยาศาสตร์"/>
      <sheetName val="กราฟ65-66 ศูนย์กล้วยไม้"/>
      <sheetName val="กราฟ65-66 วิทยาลัยบริหารศาสตร์"/>
      <sheetName val="กราฟ65-66 คณะบริหารธุรกิจ"/>
      <sheetName val="กราฟ65-66 สำนักหอสมุด"/>
      <sheetName val="กราฟ65-66 คณะศิลป์ศาสตร์"/>
      <sheetName val="กราฟ65-66 คณะพัฒนาการท่องเที่ยว"/>
      <sheetName val="กราฟ65-66 หอพักนักศึกษา"/>
      <sheetName val="กราฟ65-66 โรงอาหาร"/>
      <sheetName val="กราฟ65-66 สระว่ายน้ำ"/>
      <sheetName val="กราฟ65-66 สำนักงานมหาวิทยาลัย "/>
      <sheetName val="กราฟ64-65 ส่วนกลาง"/>
      <sheetName val="2565-คณะ,สำนัก"/>
      <sheetName val="2566-อาคาร-หักร้านค้าภายในอาคาร"/>
      <sheetName val="พื้นที่อาคาร"/>
      <sheetName val="2566-บิลค่าไฟฟ้า"/>
      <sheetName val="กราฟ65-66 มหาวิทยาลัยแม่โจ้"/>
      <sheetName val="กราฟ65-66 คณะสัตวศาสตร์"/>
      <sheetName val="กราฟ65-66 พลังงานทดแทน"/>
      <sheetName val="กราฟ65-66 โครงการแปรรูป"/>
      <sheetName val="กราฟ65-66 โครงการพัฒนา 907 ไร่"/>
      <sheetName val="กราฟ65-66  โครงการพัฒนาบ้านโปง"/>
      <sheetName val="กราฟ65-66เรือนเพาะพันธุ์กัญชา"/>
      <sheetName val="กราฟ65-66 วิจัยพัฒนากัญชง"/>
      <sheetName val="กราฟ65-66 โรงสูบน้ำศรีบุญเรือน"/>
      <sheetName val="กราฟ65-66 หมู่ 6 ตำบลป่าไผ่"/>
      <sheetName val="กราฟ65-66 ฟาร์มพร้าว"/>
      <sheetName val="กราฟ65-66 แม่โจ้-แพร่"/>
      <sheetName val="กราฟ65-66 ศูนย์ประสานงาน แพร่"/>
      <sheetName val="กราฟ65-66 แม่โจ้ - ชุมพร (1)"/>
      <sheetName val="กราฟ65-66 แม่โจ้ - ชุมพร (2)"/>
      <sheetName val="2565-บิลค่าไฟฟ้า"/>
    </sheetNames>
    <sheetDataSet>
      <sheetData sheetId="0"/>
      <sheetData sheetId="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7"/>
      <sheetData sheetId="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9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9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9">
        <row r="30">
          <cell r="D30"/>
        </row>
        <row r="31">
          <cell r="B31" t="str">
            <v>มกราคม</v>
          </cell>
          <cell r="D31"/>
        </row>
        <row r="32">
          <cell r="B32" t="str">
            <v>กุมภาพันธ์</v>
          </cell>
          <cell r="D32"/>
        </row>
        <row r="33">
          <cell r="B33" t="str">
            <v>มีนาคม</v>
          </cell>
          <cell r="D33"/>
        </row>
        <row r="34">
          <cell r="B34" t="str">
            <v>เมษายน</v>
          </cell>
          <cell r="D34"/>
        </row>
        <row r="35">
          <cell r="B35" t="str">
            <v>พฤษภาคม</v>
          </cell>
          <cell r="D35"/>
        </row>
        <row r="36">
          <cell r="B36" t="str">
            <v>มิถุนายน</v>
          </cell>
          <cell r="D36"/>
        </row>
        <row r="37">
          <cell r="B37" t="str">
            <v>กรกฏาคม</v>
          </cell>
          <cell r="D37"/>
        </row>
        <row r="38">
          <cell r="B38" t="str">
            <v>สิงหาคม</v>
          </cell>
          <cell r="D38"/>
        </row>
        <row r="39">
          <cell r="B39" t="str">
            <v>กันยายน</v>
          </cell>
          <cell r="D39"/>
        </row>
        <row r="40">
          <cell r="B40" t="str">
            <v>ตุลาคม</v>
          </cell>
          <cell r="D40"/>
        </row>
        <row r="41">
          <cell r="B41" t="str">
            <v>พฤศจิกายน</v>
          </cell>
          <cell r="D41"/>
        </row>
        <row r="42">
          <cell r="B42" t="str">
            <v>ธันวาคม</v>
          </cell>
        </row>
      </sheetData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7-อาคาร-หักร้านค้าภายในอาคาร"/>
      <sheetName val="2567-คณะ,สำนัก"/>
      <sheetName val="กราฟ66-67 แม่โจ้-ชุมพร1 "/>
      <sheetName val="กราฟ66-67 แม่โจ้-แพร่1"/>
      <sheetName val="กราฟ66-67 ฟาร์มพร้าว1"/>
      <sheetName val="กราฟ66-67 ฟาร์มบ้านโปง"/>
      <sheetName val="กราฟ66-67โครงการแปรรูปผลิต"/>
      <sheetName val="กราฟ66-67 วิทยาลัยพลังงานทดแทน"/>
      <sheetName val="กราฟ66-67 สัตวศาสตร์"/>
      <sheetName val="กราฟ66-67-คลินิกรักษาสัตว์"/>
      <sheetName val="กราฟ66-67 คณะเทคโนโลยีการประมง"/>
      <sheetName val="กราฟ66-67 คณะวิศกรรมศาสตร์"/>
      <sheetName val="กราฟ66-67 ศูนย์อาคารที่พัก"/>
      <sheetName val="กราฟ66-67 ศูนย์วิจัยพลังงาน"/>
      <sheetName val="กราฟ66-67 สำนักวิจัยและส่งเสริม"/>
      <sheetName val="กราฟ66-67 คณะผลิตกรรมการเกษตร"/>
      <sheetName val="กราฟ66-67 คณะสถาปัตยกรรมศาสตร์"/>
      <sheetName val="กราฟ66-67 คณะเทคโนโลยีการสือสาร"/>
      <sheetName val="กราฟ66-67 คณะเศรษศาสตร์"/>
      <sheetName val="กราฟ66-67 คณะวิทยาศาสตร์"/>
      <sheetName val="กราฟ66-67 ศูนย์กล้วยไม้"/>
      <sheetName val="กราฟ66-67 วิทยาลัยบริหารศาสตร์"/>
      <sheetName val="กราฟ66-67 คณะบริหารธุรกิจ"/>
      <sheetName val="กราฟ66-67 สำนักหอสมุด"/>
      <sheetName val="กราฟ66-67 คณะศิลป์ศาสตร์"/>
      <sheetName val="กราฟ66-67 คณะพัฒนาการท่องเที่ยว"/>
      <sheetName val="กราฟ66-67 หอพักนักศึกษา"/>
      <sheetName val="กราฟ66-67 โรงอาหาร"/>
      <sheetName val="กราฟ66-67 สระว่ายน้ำ"/>
      <sheetName val="กราฟ66-67 สำนักงานมหาวิทยาลัย "/>
      <sheetName val="กราฟ66-67 ส่วนกลาง"/>
      <sheetName val="2566-คณะ,สำนัก"/>
      <sheetName val="พื้นที่อาคาร"/>
      <sheetName val="2567-บิลค่าไฟฟ้า"/>
      <sheetName val="กราฟ66-67 มหาวิทยาลัยแม่โจ้"/>
      <sheetName val="กราฟ66-67 คณะสัตวศาสตร์"/>
      <sheetName val="กราฟ66-67 พลังงานทดแทน"/>
      <sheetName val="กราฟ66-67 โครงการแปรรูป"/>
      <sheetName val="กราฟ66-67 โครงการพัฒนา 907 ไร่"/>
      <sheetName val="กราฟ66-67  โครงการพัฒนาบ้านโปง"/>
      <sheetName val="กราฟ66-67เรือนเพาะพันธุ์กัญชา"/>
      <sheetName val="กราฟ66-67 โรงสูบน้ำศรีบุญเรือน"/>
      <sheetName val="กราฟ66-67 หมู่ 6 ตำบลป่าไผ่"/>
      <sheetName val="กราฟ66-67 ฟาร์มพร้าว"/>
      <sheetName val="กราฟ65-66 แม่โจ้-แพร่"/>
      <sheetName val="กราฟ66-67 ศูนย์ประสานงาน แพร่"/>
      <sheetName val="กราฟ66-67 แม่โจ้ - ชุมพร (1)"/>
      <sheetName val="กราฟ66-67 แม่โจ้ - ชุมพร (2)"/>
      <sheetName val="2566-บิลค่าไฟฟ้า"/>
    </sheetNames>
    <sheetDataSet>
      <sheetData sheetId="0"/>
      <sheetData sheetId="1">
        <row r="62">
          <cell r="Y62">
            <v>79652.899999999994</v>
          </cell>
          <cell r="Z62">
            <v>352354.13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4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8.bin"/><Relationship Id="rId4" Type="http://schemas.openxmlformats.org/officeDocument/2006/relationships/comments" Target="../comments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D209"/>
  <sheetViews>
    <sheetView showGridLines="0" view="pageBreakPreview" zoomScaleNormal="100" zoomScaleSheetLayoutView="100" workbookViewId="0">
      <pane xSplit="7584" ySplit="1704" topLeftCell="F4" activePane="bottomRight"/>
      <selection activeCell="E1" sqref="E1"/>
      <selection pane="topRight" activeCell="J1" sqref="J1:AC1048576"/>
      <selection pane="bottomLeft" activeCell="A180" sqref="A180:XFD199"/>
      <selection pane="bottomRight" activeCell="AF12" sqref="AF12"/>
    </sheetView>
  </sheetViews>
  <sheetFormatPr defaultColWidth="9.109375" defaultRowHeight="20.399999999999999" x14ac:dyDescent="0.55000000000000004"/>
  <cols>
    <col min="1" max="1" width="6.6640625" style="191" customWidth="1"/>
    <col min="2" max="2" width="34.88671875" style="151" customWidth="1"/>
    <col min="3" max="3" width="4.88671875" style="152" customWidth="1"/>
    <col min="4" max="4" width="7" style="152" customWidth="1"/>
    <col min="5" max="5" width="12.88671875" style="153" customWidth="1"/>
    <col min="6" max="6" width="10.77734375" style="114" customWidth="1"/>
    <col min="7" max="7" width="10.77734375" style="154" customWidth="1"/>
    <col min="8" max="8" width="10.77734375" style="114" customWidth="1"/>
    <col min="9" max="9" width="11.77734375" style="154" customWidth="1"/>
    <col min="10" max="10" width="11.5546875" style="114" hidden="1" customWidth="1"/>
    <col min="11" max="11" width="10.77734375" style="154" hidden="1" customWidth="1"/>
    <col min="12" max="12" width="10.77734375" style="114" hidden="1" customWidth="1"/>
    <col min="13" max="13" width="10.77734375" style="115" hidden="1" customWidth="1"/>
    <col min="14" max="14" width="10.77734375" style="114" hidden="1" customWidth="1"/>
    <col min="15" max="15" width="10.77734375" style="115" hidden="1" customWidth="1"/>
    <col min="16" max="16" width="10.77734375" style="114" hidden="1" customWidth="1"/>
    <col min="17" max="17" width="10.77734375" style="115" hidden="1" customWidth="1"/>
    <col min="18" max="18" width="10.77734375" style="114" hidden="1" customWidth="1"/>
    <col min="19" max="19" width="10.77734375" style="115" hidden="1" customWidth="1"/>
    <col min="20" max="20" width="10.77734375" style="114" hidden="1" customWidth="1"/>
    <col min="21" max="21" width="10.77734375" style="115" hidden="1" customWidth="1"/>
    <col min="22" max="22" width="10.77734375" style="114" hidden="1" customWidth="1"/>
    <col min="23" max="23" width="10.77734375" style="115" hidden="1" customWidth="1"/>
    <col min="24" max="24" width="10.77734375" style="114" hidden="1" customWidth="1"/>
    <col min="25" max="25" width="10.77734375" style="154" hidden="1" customWidth="1"/>
    <col min="26" max="26" width="10.77734375" style="114" hidden="1" customWidth="1"/>
    <col min="27" max="27" width="10.77734375" style="154" hidden="1" customWidth="1"/>
    <col min="28" max="28" width="10.77734375" style="114" hidden="1" customWidth="1"/>
    <col min="29" max="29" width="10.77734375" style="154" hidden="1" customWidth="1"/>
    <col min="30" max="30" width="9.109375" style="153" customWidth="1"/>
    <col min="31" max="16384" width="9.109375" style="153"/>
  </cols>
  <sheetData>
    <row r="1" spans="1:29" ht="31.5" customHeight="1" x14ac:dyDescent="0.6">
      <c r="A1" s="150" t="s">
        <v>106</v>
      </c>
      <c r="B1" s="178"/>
      <c r="H1" s="84"/>
      <c r="I1" s="155"/>
      <c r="J1" s="84"/>
      <c r="K1" s="155"/>
      <c r="L1" s="84"/>
      <c r="M1" s="85"/>
      <c r="N1" s="84"/>
      <c r="O1" s="85"/>
      <c r="P1" s="84"/>
      <c r="Q1" s="85"/>
      <c r="R1" s="84"/>
      <c r="T1" s="84"/>
      <c r="U1" s="85"/>
      <c r="Y1" s="155"/>
    </row>
    <row r="2" spans="1:29" x14ac:dyDescent="0.55000000000000004">
      <c r="A2" s="156" t="s">
        <v>0</v>
      </c>
      <c r="B2" s="157" t="s">
        <v>1</v>
      </c>
      <c r="C2" s="238" t="s">
        <v>107</v>
      </c>
      <c r="D2" s="203" t="s">
        <v>108</v>
      </c>
      <c r="E2" s="156" t="s">
        <v>2</v>
      </c>
      <c r="F2" s="53" t="s">
        <v>159</v>
      </c>
      <c r="G2" s="54"/>
      <c r="H2" s="325" t="s">
        <v>160</v>
      </c>
      <c r="I2" s="89"/>
      <c r="J2" s="325" t="s">
        <v>161</v>
      </c>
      <c r="K2" s="89"/>
      <c r="L2" s="53" t="s">
        <v>162</v>
      </c>
      <c r="M2" s="89"/>
      <c r="N2" s="325" t="s">
        <v>163</v>
      </c>
      <c r="O2" s="89"/>
      <c r="P2" s="53" t="s">
        <v>164</v>
      </c>
      <c r="Q2" s="89"/>
      <c r="R2" s="53" t="s">
        <v>165</v>
      </c>
      <c r="S2" s="89"/>
      <c r="T2" s="53" t="s">
        <v>166</v>
      </c>
      <c r="U2" s="89"/>
      <c r="V2" s="53" t="s">
        <v>167</v>
      </c>
      <c r="W2" s="89"/>
      <c r="X2" s="53" t="s">
        <v>168</v>
      </c>
      <c r="Y2" s="89"/>
      <c r="Z2" s="53" t="s">
        <v>169</v>
      </c>
      <c r="AA2" s="89"/>
      <c r="AB2" s="53" t="s">
        <v>170</v>
      </c>
      <c r="AC2" s="54"/>
    </row>
    <row r="3" spans="1:29" x14ac:dyDescent="0.55000000000000004">
      <c r="A3" s="158"/>
      <c r="B3" s="159"/>
      <c r="C3" s="171" t="s">
        <v>109</v>
      </c>
      <c r="D3" s="160"/>
      <c r="E3" s="161" t="s">
        <v>110</v>
      </c>
      <c r="F3" s="326" t="s">
        <v>3</v>
      </c>
      <c r="G3" s="92" t="s">
        <v>173</v>
      </c>
      <c r="H3" s="326" t="s">
        <v>3</v>
      </c>
      <c r="I3" s="92" t="s">
        <v>177</v>
      </c>
      <c r="J3" s="326" t="s">
        <v>3</v>
      </c>
      <c r="K3" s="92" t="s">
        <v>111</v>
      </c>
      <c r="L3" s="326" t="s">
        <v>3</v>
      </c>
      <c r="M3" s="92" t="s">
        <v>111</v>
      </c>
      <c r="N3" s="326" t="s">
        <v>3</v>
      </c>
      <c r="O3" s="92" t="s">
        <v>111</v>
      </c>
      <c r="P3" s="326" t="s">
        <v>3</v>
      </c>
      <c r="Q3" s="92" t="s">
        <v>111</v>
      </c>
      <c r="R3" s="326" t="s">
        <v>3</v>
      </c>
      <c r="S3" s="92" t="s">
        <v>111</v>
      </c>
      <c r="T3" s="326" t="s">
        <v>3</v>
      </c>
      <c r="U3" s="92" t="s">
        <v>111</v>
      </c>
      <c r="V3" s="326" t="s">
        <v>3</v>
      </c>
      <c r="W3" s="92" t="s">
        <v>111</v>
      </c>
      <c r="X3" s="326" t="s">
        <v>3</v>
      </c>
      <c r="Y3" s="92" t="s">
        <v>111</v>
      </c>
      <c r="Z3" s="326" t="s">
        <v>3</v>
      </c>
      <c r="AA3" s="92" t="s">
        <v>111</v>
      </c>
      <c r="AB3" s="326" t="s">
        <v>3</v>
      </c>
      <c r="AC3" s="92" t="s">
        <v>111</v>
      </c>
    </row>
    <row r="4" spans="1:29" x14ac:dyDescent="0.55000000000000004">
      <c r="A4" s="162" t="str">
        <f>[5]ตารางจด!$A$4</f>
        <v>ส่วนกลาง</v>
      </c>
      <c r="B4" s="239"/>
      <c r="C4" s="163"/>
      <c r="D4" s="163"/>
      <c r="E4" s="164"/>
      <c r="F4" s="319"/>
      <c r="G4" s="320"/>
      <c r="H4" s="319"/>
      <c r="I4" s="320"/>
      <c r="J4" s="319"/>
      <c r="K4" s="320"/>
      <c r="L4" s="319"/>
      <c r="M4" s="321"/>
      <c r="N4" s="319"/>
      <c r="O4" s="321"/>
      <c r="P4" s="319"/>
      <c r="Q4" s="321"/>
      <c r="R4" s="319"/>
      <c r="S4" s="321"/>
      <c r="T4" s="319"/>
      <c r="U4" s="321"/>
      <c r="V4" s="319"/>
      <c r="W4" s="321"/>
      <c r="X4" s="319"/>
      <c r="Y4" s="320"/>
      <c r="Z4" s="319"/>
      <c r="AA4" s="320"/>
      <c r="AB4" s="319"/>
      <c r="AC4" s="320"/>
    </row>
    <row r="5" spans="1:29" x14ac:dyDescent="0.55000000000000004">
      <c r="A5" s="166">
        <f>[5]คำนวณหน่วย!A5</f>
        <v>1</v>
      </c>
      <c r="B5" s="162" t="str">
        <f>[5]คำนวณหน่วย!B5</f>
        <v>อาคารเทพศาสตร์สถิตย์</v>
      </c>
      <c r="C5" s="166">
        <f>[5]คำนวณหน่วย!C5</f>
        <v>0</v>
      </c>
      <c r="D5" s="166">
        <f>[5]คำนวณหน่วย!D5</f>
        <v>60</v>
      </c>
      <c r="E5" s="349">
        <f>[5]คำนวณหน่วย!E5</f>
        <v>8419187</v>
      </c>
      <c r="F5" s="168">
        <f>[5]คำนวณหน่วย!L5</f>
        <v>5340</v>
      </c>
      <c r="G5" s="167">
        <f>[5]คำนวณหน่วย!M5</f>
        <v>20879.400000000001</v>
      </c>
      <c r="H5" s="168">
        <f>[5]คำนวณหน่วย!P5</f>
        <v>2340</v>
      </c>
      <c r="I5" s="167">
        <f>[5]คำนวณหน่วย!Q5</f>
        <v>9594</v>
      </c>
      <c r="J5" s="168">
        <f>[5]คำนวณหน่วย!T5</f>
        <v>-318900</v>
      </c>
      <c r="K5" s="167" t="e">
        <f>[5]คำนวณหน่วย!U5</f>
        <v>#DIV/0!</v>
      </c>
      <c r="L5" s="168">
        <f>[5]คำนวณหน่วย!X5</f>
        <v>0</v>
      </c>
      <c r="M5" s="260" t="e">
        <f>[5]คำนวณหน่วย!Y5</f>
        <v>#DIV/0!</v>
      </c>
      <c r="N5" s="168">
        <f>[5]คำนวณหน่วย!AB5</f>
        <v>0</v>
      </c>
      <c r="O5" s="260" t="e">
        <f>[5]คำนวณหน่วย!AC5</f>
        <v>#DIV/0!</v>
      </c>
      <c r="P5" s="168">
        <f>[5]คำนวณหน่วย!AF5</f>
        <v>0</v>
      </c>
      <c r="Q5" s="260" t="e">
        <f>[5]คำนวณหน่วย!AG5</f>
        <v>#DIV/0!</v>
      </c>
      <c r="R5" s="168">
        <f>[5]คำนวณหน่วย!AJ5</f>
        <v>0</v>
      </c>
      <c r="S5" s="260" t="e">
        <f>[5]คำนวณหน่วย!AK5</f>
        <v>#DIV/0!</v>
      </c>
      <c r="T5" s="168">
        <f>[5]คำนวณหน่วย!AN5</f>
        <v>0</v>
      </c>
      <c r="U5" s="260" t="e">
        <f>[5]คำนวณหน่วย!AO5</f>
        <v>#DIV/0!</v>
      </c>
      <c r="V5" s="168">
        <f>[5]คำนวณหน่วย!AR5</f>
        <v>0</v>
      </c>
      <c r="W5" s="260" t="e">
        <f>[5]คำนวณหน่วย!AS5</f>
        <v>#DIV/0!</v>
      </c>
      <c r="X5" s="168">
        <f>[5]คำนวณหน่วย!AV5</f>
        <v>0</v>
      </c>
      <c r="Y5" s="167" t="e">
        <f>[5]คำนวณหน่วย!AW5</f>
        <v>#DIV/0!</v>
      </c>
      <c r="Z5" s="168">
        <f>[5]คำนวณหน่วย!AZ5</f>
        <v>0</v>
      </c>
      <c r="AA5" s="167" t="e">
        <f>[5]คำนวณหน่วย!BA5</f>
        <v>#DIV/0!</v>
      </c>
      <c r="AB5" s="168">
        <f>[5]คำนวณหน่วย!BD5</f>
        <v>0</v>
      </c>
      <c r="AC5" s="167" t="e">
        <f>[5]คำนวณหน่วย!BE5</f>
        <v>#DIV/0!</v>
      </c>
    </row>
    <row r="6" spans="1:29" x14ac:dyDescent="0.55000000000000004">
      <c r="A6" s="166">
        <f>[5]คำนวณหน่วย!A6</f>
        <v>2</v>
      </c>
      <c r="B6" s="162" t="str">
        <f>[5]คำนวณหน่วย!B6</f>
        <v>สนามบาสเกตบอล</v>
      </c>
      <c r="C6" s="166">
        <f>[5]คำนวณหน่วย!C6</f>
        <v>0</v>
      </c>
      <c r="D6" s="166">
        <f>[5]คำนวณหน่วย!D6</f>
        <v>1</v>
      </c>
      <c r="E6" s="349">
        <f>[5]คำนวณหน่วย!E6</f>
        <v>8419168</v>
      </c>
      <c r="F6" s="168">
        <f>[5]คำนวณหน่วย!L6</f>
        <v>0</v>
      </c>
      <c r="G6" s="167">
        <f>[5]คำนวณหน่วย!M6</f>
        <v>0</v>
      </c>
      <c r="H6" s="168">
        <f>[5]คำนวณหน่วย!P6</f>
        <v>0</v>
      </c>
      <c r="I6" s="167">
        <f>[5]คำนวณหน่วย!Q6</f>
        <v>0</v>
      </c>
      <c r="J6" s="168">
        <f>[5]คำนวณหน่วย!T6</f>
        <v>-1998</v>
      </c>
      <c r="K6" s="167" t="e">
        <f>[5]คำนวณหน่วย!U6</f>
        <v>#DIV/0!</v>
      </c>
      <c r="L6" s="168">
        <f>[5]คำนวณหน่วย!X6</f>
        <v>0</v>
      </c>
      <c r="M6" s="260" t="e">
        <f>[5]คำนวณหน่วย!Y6</f>
        <v>#DIV/0!</v>
      </c>
      <c r="N6" s="168">
        <f>[5]คำนวณหน่วย!AB6</f>
        <v>0</v>
      </c>
      <c r="O6" s="260" t="e">
        <f>[5]คำนวณหน่วย!AC6</f>
        <v>#DIV/0!</v>
      </c>
      <c r="P6" s="168">
        <f>[5]คำนวณหน่วย!AF6</f>
        <v>0</v>
      </c>
      <c r="Q6" s="260" t="e">
        <f>[5]คำนวณหน่วย!AG6</f>
        <v>#DIV/0!</v>
      </c>
      <c r="R6" s="168">
        <f>[5]คำนวณหน่วย!AJ6</f>
        <v>0</v>
      </c>
      <c r="S6" s="260" t="e">
        <f>[5]คำนวณหน่วย!AK6</f>
        <v>#DIV/0!</v>
      </c>
      <c r="T6" s="168">
        <f>[5]คำนวณหน่วย!AN6</f>
        <v>0</v>
      </c>
      <c r="U6" s="260" t="e">
        <f>[5]คำนวณหน่วย!AO6</f>
        <v>#DIV/0!</v>
      </c>
      <c r="V6" s="168">
        <f>[5]คำนวณหน่วย!AR6</f>
        <v>0</v>
      </c>
      <c r="W6" s="260" t="e">
        <f>[5]คำนวณหน่วย!AS6</f>
        <v>#DIV/0!</v>
      </c>
      <c r="X6" s="168">
        <f>[5]คำนวณหน่วย!AV6</f>
        <v>0</v>
      </c>
      <c r="Y6" s="167" t="e">
        <f>[5]คำนวณหน่วย!AW6</f>
        <v>#DIV/0!</v>
      </c>
      <c r="Z6" s="168">
        <f>[5]คำนวณหน่วย!AZ6</f>
        <v>0</v>
      </c>
      <c r="AA6" s="167" t="e">
        <f>[5]คำนวณหน่วย!BA6</f>
        <v>#DIV/0!</v>
      </c>
      <c r="AB6" s="168">
        <f>[5]คำนวณหน่วย!BD6</f>
        <v>0</v>
      </c>
      <c r="AC6" s="167" t="e">
        <f>[5]คำนวณหน่วย!BE6</f>
        <v>#DIV/0!</v>
      </c>
    </row>
    <row r="7" spans="1:29" x14ac:dyDescent="0.55000000000000004">
      <c r="A7" s="166">
        <f>[5]คำนวณหน่วย!A7</f>
        <v>3</v>
      </c>
      <c r="B7" s="162" t="str">
        <f>[5]คำนวณหน่วย!B7</f>
        <v>โรงประชุม (รวมอาคารห้องน้ำ) (ชูติวัตร เดิม)</v>
      </c>
      <c r="C7" s="166">
        <f>[5]คำนวณหน่วย!C7</f>
        <v>0</v>
      </c>
      <c r="D7" s="166">
        <f>[5]คำนวณหน่วย!D7</f>
        <v>1</v>
      </c>
      <c r="E7" s="349">
        <f>[5]คำนวณหน่วย!E7</f>
        <v>8708273</v>
      </c>
      <c r="F7" s="168" t="str">
        <f>[5]คำนวณหน่วย!L7</f>
        <v>เสีย</v>
      </c>
      <c r="G7" s="167" t="str">
        <f>[5]คำนวณหน่วย!M7</f>
        <v>เสีย</v>
      </c>
      <c r="H7" s="168" t="str">
        <f>[5]คำนวณหน่วย!P7</f>
        <v>เสีย</v>
      </c>
      <c r="I7" s="167" t="str">
        <f>[5]คำนวณหน่วย!Q7</f>
        <v>เสีย</v>
      </c>
      <c r="J7" s="168" t="str">
        <f>[5]คำนวณหน่วย!T7</f>
        <v>เสีย</v>
      </c>
      <c r="K7" s="167" t="str">
        <f>[5]คำนวณหน่วย!U7</f>
        <v>เสีย</v>
      </c>
      <c r="L7" s="168" t="str">
        <f>[5]คำนวณหน่วย!X7</f>
        <v>เสีย</v>
      </c>
      <c r="M7" s="260" t="str">
        <f>[5]คำนวณหน่วย!Y7</f>
        <v>เสีย</v>
      </c>
      <c r="N7" s="168" t="str">
        <f>[5]คำนวณหน่วย!AB7</f>
        <v>เสีย</v>
      </c>
      <c r="O7" s="260" t="str">
        <f>[5]คำนวณหน่วย!AC7</f>
        <v>เสีย</v>
      </c>
      <c r="P7" s="168" t="str">
        <f>[5]คำนวณหน่วย!AF7</f>
        <v>เสีย</v>
      </c>
      <c r="Q7" s="260" t="str">
        <f>[5]คำนวณหน่วย!AG7</f>
        <v>เสีย</v>
      </c>
      <c r="R7" s="168" t="str">
        <f>[5]คำนวณหน่วย!AJ7</f>
        <v>เสีย</v>
      </c>
      <c r="S7" s="260" t="str">
        <f>[5]คำนวณหน่วย!AK7</f>
        <v>เสีย</v>
      </c>
      <c r="T7" s="168" t="str">
        <f>[5]คำนวณหน่วย!AN7</f>
        <v>เสีย</v>
      </c>
      <c r="U7" s="260" t="str">
        <f>[5]คำนวณหน่วย!AO7</f>
        <v>เสีย</v>
      </c>
      <c r="V7" s="168" t="str">
        <f>[5]คำนวณหน่วย!AR7</f>
        <v>เสีย</v>
      </c>
      <c r="W7" s="260" t="str">
        <f>[5]คำนวณหน่วย!AS7</f>
        <v>เสีย</v>
      </c>
      <c r="X7" s="168" t="str">
        <f>[5]คำนวณหน่วย!AV7</f>
        <v>เสีย</v>
      </c>
      <c r="Y7" s="167" t="str">
        <f>[5]คำนวณหน่วย!AW7</f>
        <v>เสีย</v>
      </c>
      <c r="Z7" s="168" t="str">
        <f>[5]คำนวณหน่วย!AZ7</f>
        <v>เสีย</v>
      </c>
      <c r="AA7" s="167" t="str">
        <f>[5]คำนวณหน่วย!BA7</f>
        <v>เสีย</v>
      </c>
      <c r="AB7" s="168" t="str">
        <f>[5]คำนวณหน่วย!BD7</f>
        <v>เสีย</v>
      </c>
      <c r="AC7" s="167" t="str">
        <f>[5]คำนวณหน่วย!BE7</f>
        <v>เสีย</v>
      </c>
    </row>
    <row r="8" spans="1:29" x14ac:dyDescent="0.55000000000000004">
      <c r="A8" s="166">
        <f>[5]คำนวณหน่วย!A8</f>
        <v>4</v>
      </c>
      <c r="B8" s="162" t="str">
        <f>[5]คำนวณหน่วย!B8</f>
        <v>สนามเทนนิส</v>
      </c>
      <c r="C8" s="166">
        <f>[5]คำนวณหน่วย!C8</f>
        <v>0</v>
      </c>
      <c r="D8" s="166">
        <f>[5]คำนวณหน่วย!D8</f>
        <v>1</v>
      </c>
      <c r="E8" s="349">
        <f>[5]คำนวณหน่วย!E8</f>
        <v>8585262</v>
      </c>
      <c r="F8" s="168">
        <f>[5]คำนวณหน่วย!L8</f>
        <v>413</v>
      </c>
      <c r="G8" s="167">
        <f>[5]คำนวณหน่วย!M8</f>
        <v>1614.8300000000002</v>
      </c>
      <c r="H8" s="168">
        <f>[5]คำนวณหน่วย!P8</f>
        <v>189</v>
      </c>
      <c r="I8" s="167">
        <f>[5]คำนวณหน่วย!Q8</f>
        <v>774.9</v>
      </c>
      <c r="J8" s="168">
        <f>[5]คำนวณหน่วย!T8</f>
        <v>-98375</v>
      </c>
      <c r="K8" s="167" t="e">
        <f>[5]คำนวณหน่วย!U8</f>
        <v>#DIV/0!</v>
      </c>
      <c r="L8" s="168">
        <f>[5]คำนวณหน่วย!X8</f>
        <v>0</v>
      </c>
      <c r="M8" s="260" t="e">
        <f>[5]คำนวณหน่วย!Y8</f>
        <v>#DIV/0!</v>
      </c>
      <c r="N8" s="168">
        <f>[5]คำนวณหน่วย!AB8</f>
        <v>0</v>
      </c>
      <c r="O8" s="260" t="e">
        <f>[5]คำนวณหน่วย!AC8</f>
        <v>#DIV/0!</v>
      </c>
      <c r="P8" s="168">
        <f>[5]คำนวณหน่วย!AF8</f>
        <v>0</v>
      </c>
      <c r="Q8" s="260" t="e">
        <f>[5]คำนวณหน่วย!AG8</f>
        <v>#DIV/0!</v>
      </c>
      <c r="R8" s="168">
        <f>[5]คำนวณหน่วย!AJ8</f>
        <v>0</v>
      </c>
      <c r="S8" s="260" t="e">
        <f>[5]คำนวณหน่วย!AK8</f>
        <v>#DIV/0!</v>
      </c>
      <c r="T8" s="168">
        <f>[5]คำนวณหน่วย!AN8</f>
        <v>0</v>
      </c>
      <c r="U8" s="260" t="e">
        <f>[5]คำนวณหน่วย!AO8</f>
        <v>#DIV/0!</v>
      </c>
      <c r="V8" s="168">
        <f>[5]คำนวณหน่วย!AR8</f>
        <v>0</v>
      </c>
      <c r="W8" s="260" t="e">
        <f>[5]คำนวณหน่วย!AS8</f>
        <v>#DIV/0!</v>
      </c>
      <c r="X8" s="168">
        <f>[5]คำนวณหน่วย!AV8</f>
        <v>0</v>
      </c>
      <c r="Y8" s="167" t="e">
        <f>[5]คำนวณหน่วย!AW8</f>
        <v>#DIV/0!</v>
      </c>
      <c r="Z8" s="168">
        <f>[5]คำนวณหน่วย!AZ8</f>
        <v>0</v>
      </c>
      <c r="AA8" s="167" t="e">
        <f>[5]คำนวณหน่วย!BA8</f>
        <v>#DIV/0!</v>
      </c>
      <c r="AB8" s="168">
        <f>[5]คำนวณหน่วย!BD8</f>
        <v>0</v>
      </c>
      <c r="AC8" s="167" t="e">
        <f>[5]คำนวณหน่วย!BE8</f>
        <v>#DIV/0!</v>
      </c>
    </row>
    <row r="9" spans="1:29" x14ac:dyDescent="0.55000000000000004">
      <c r="A9" s="166">
        <f>[5]คำนวณหน่วย!A9</f>
        <v>5</v>
      </c>
      <c r="B9" s="162" t="str">
        <f>[5]คำนวณหน่วย!B9</f>
        <v>ลานจตุรัสนานาชาติ</v>
      </c>
      <c r="C9" s="166">
        <f>[5]คำนวณหน่วย!C9</f>
        <v>0</v>
      </c>
      <c r="D9" s="166">
        <f>[5]คำนวณหน่วย!D9</f>
        <v>1</v>
      </c>
      <c r="E9" s="349">
        <f>[5]คำนวณหน่วย!E9</f>
        <v>9842044</v>
      </c>
      <c r="F9" s="168">
        <f>[5]คำนวณหน่วย!L9</f>
        <v>2329</v>
      </c>
      <c r="G9" s="167">
        <f>[5]คำนวณหน่วย!M9</f>
        <v>9106.3900000000012</v>
      </c>
      <c r="H9" s="168">
        <f>[5]คำนวณหน่วย!P9</f>
        <v>1039</v>
      </c>
      <c r="I9" s="167">
        <f>[5]คำนวณหน่วย!Q9</f>
        <v>4259.8999999999996</v>
      </c>
      <c r="J9" s="168">
        <f>[5]คำนวณหน่วย!T9</f>
        <v>-22597</v>
      </c>
      <c r="K9" s="167" t="e">
        <f>[5]คำนวณหน่วย!U9</f>
        <v>#DIV/0!</v>
      </c>
      <c r="L9" s="168">
        <f>[5]คำนวณหน่วย!X9</f>
        <v>0</v>
      </c>
      <c r="M9" s="260" t="e">
        <f>[5]คำนวณหน่วย!Y9</f>
        <v>#DIV/0!</v>
      </c>
      <c r="N9" s="168">
        <f>[5]คำนวณหน่วย!AB9</f>
        <v>0</v>
      </c>
      <c r="O9" s="260" t="e">
        <f>[5]คำนวณหน่วย!AC9</f>
        <v>#DIV/0!</v>
      </c>
      <c r="P9" s="168">
        <f>[5]คำนวณหน่วย!AF9</f>
        <v>0</v>
      </c>
      <c r="Q9" s="260" t="e">
        <f>[5]คำนวณหน่วย!AG9</f>
        <v>#DIV/0!</v>
      </c>
      <c r="R9" s="168">
        <f>[5]คำนวณหน่วย!AJ9</f>
        <v>0</v>
      </c>
      <c r="S9" s="260" t="e">
        <f>[5]คำนวณหน่วย!AK9</f>
        <v>#DIV/0!</v>
      </c>
      <c r="T9" s="168">
        <f>[5]คำนวณหน่วย!AN9</f>
        <v>0</v>
      </c>
      <c r="U9" s="260" t="e">
        <f>[5]คำนวณหน่วย!AO9</f>
        <v>#DIV/0!</v>
      </c>
      <c r="V9" s="168">
        <f>[5]คำนวณหน่วย!AR9</f>
        <v>0</v>
      </c>
      <c r="W9" s="260" t="e">
        <f>[5]คำนวณหน่วย!AS9</f>
        <v>#DIV/0!</v>
      </c>
      <c r="X9" s="168">
        <f>[5]คำนวณหน่วย!AV9</f>
        <v>0</v>
      </c>
      <c r="Y9" s="167" t="e">
        <f>[5]คำนวณหน่วย!AW9</f>
        <v>#DIV/0!</v>
      </c>
      <c r="Z9" s="168">
        <f>[5]คำนวณหน่วย!AZ9</f>
        <v>0</v>
      </c>
      <c r="AA9" s="167" t="e">
        <f>[5]คำนวณหน่วย!BA9</f>
        <v>#DIV/0!</v>
      </c>
      <c r="AB9" s="168">
        <f>[5]คำนวณหน่วย!BD9</f>
        <v>0</v>
      </c>
      <c r="AC9" s="167" t="e">
        <f>[5]คำนวณหน่วย!BE9</f>
        <v>#DIV/0!</v>
      </c>
    </row>
    <row r="10" spans="1:29" x14ac:dyDescent="0.55000000000000004">
      <c r="A10" s="166">
        <f>[5]คำนวณหน่วย!A10</f>
        <v>6</v>
      </c>
      <c r="B10" s="162" t="str">
        <f>[5]คำนวณหน่วย!B10</f>
        <v>อาคารแผ่พืชน์</v>
      </c>
      <c r="C10" s="166">
        <f>[5]คำนวณหน่วย!C10</f>
        <v>0</v>
      </c>
      <c r="D10" s="166">
        <f>[5]คำนวณหน่วย!D10</f>
        <v>20</v>
      </c>
      <c r="E10" s="349">
        <f>[5]คำนวณหน่วย!E10</f>
        <v>41293</v>
      </c>
      <c r="F10" s="168">
        <f>[5]คำนวณหน่วย!L10</f>
        <v>1100</v>
      </c>
      <c r="G10" s="167">
        <f>[5]คำนวณหน่วย!M10</f>
        <v>4301</v>
      </c>
      <c r="H10" s="168">
        <f>[5]คำนวณหน่วย!P10</f>
        <v>1480</v>
      </c>
      <c r="I10" s="167">
        <f>[5]คำนวณหน่วย!Q10</f>
        <v>6067.9999999999991</v>
      </c>
      <c r="J10" s="168">
        <f>[5]คำนวณหน่วย!T10</f>
        <v>-249760</v>
      </c>
      <c r="K10" s="167" t="e">
        <f>[5]คำนวณหน่วย!U10</f>
        <v>#DIV/0!</v>
      </c>
      <c r="L10" s="168">
        <f>[5]คำนวณหน่วย!X10</f>
        <v>0</v>
      </c>
      <c r="M10" s="260" t="e">
        <f>[5]คำนวณหน่วย!Y10</f>
        <v>#DIV/0!</v>
      </c>
      <c r="N10" s="168">
        <f>[5]คำนวณหน่วย!AB10</f>
        <v>0</v>
      </c>
      <c r="O10" s="260" t="e">
        <f>[5]คำนวณหน่วย!AC10</f>
        <v>#DIV/0!</v>
      </c>
      <c r="P10" s="168">
        <f>[5]คำนวณหน่วย!AF10</f>
        <v>0</v>
      </c>
      <c r="Q10" s="260" t="e">
        <f>[5]คำนวณหน่วย!AG10</f>
        <v>#DIV/0!</v>
      </c>
      <c r="R10" s="168">
        <f>[5]คำนวณหน่วย!AJ10</f>
        <v>0</v>
      </c>
      <c r="S10" s="260" t="e">
        <f>[5]คำนวณหน่วย!AK10</f>
        <v>#DIV/0!</v>
      </c>
      <c r="T10" s="168">
        <f>[5]คำนวณหน่วย!AN10</f>
        <v>0</v>
      </c>
      <c r="U10" s="260" t="e">
        <f>[5]คำนวณหน่วย!AO10</f>
        <v>#DIV/0!</v>
      </c>
      <c r="V10" s="168">
        <f>[5]คำนวณหน่วย!AR10</f>
        <v>0</v>
      </c>
      <c r="W10" s="260" t="e">
        <f>[5]คำนวณหน่วย!AS10</f>
        <v>#DIV/0!</v>
      </c>
      <c r="X10" s="168">
        <f>[5]คำนวณหน่วย!AV10</f>
        <v>0</v>
      </c>
      <c r="Y10" s="167" t="e">
        <f>[5]คำนวณหน่วย!AW10</f>
        <v>#DIV/0!</v>
      </c>
      <c r="Z10" s="168">
        <f>[5]คำนวณหน่วย!AZ10</f>
        <v>0</v>
      </c>
      <c r="AA10" s="167" t="e">
        <f>[5]คำนวณหน่วย!BA10</f>
        <v>#DIV/0!</v>
      </c>
      <c r="AB10" s="168">
        <f>[5]คำนวณหน่วย!BD10</f>
        <v>0</v>
      </c>
      <c r="AC10" s="167" t="e">
        <f>[5]คำนวณหน่วย!BE10</f>
        <v>#DIV/0!</v>
      </c>
    </row>
    <row r="11" spans="1:29" s="87" customFormat="1" x14ac:dyDescent="0.55000000000000004">
      <c r="A11" s="166">
        <f>[5]คำนวณหน่วย!A11</f>
        <v>7</v>
      </c>
      <c r="B11" s="162" t="str">
        <f>[5]คำนวณหน่วย!B11</f>
        <v>อาคารวุฒากาศ</v>
      </c>
      <c r="C11" s="166">
        <f>[5]คำนวณหน่วย!C11</f>
        <v>0</v>
      </c>
      <c r="D11" s="166">
        <f>[5]คำนวณหน่วย!D11</f>
        <v>1</v>
      </c>
      <c r="E11" s="166">
        <f>[5]คำนวณหน่วย!E11</f>
        <v>9850772</v>
      </c>
      <c r="F11" s="168">
        <f>[5]คำนวณหน่วย!L11</f>
        <v>2988</v>
      </c>
      <c r="G11" s="167">
        <f>[5]คำนวณหน่วย!M11</f>
        <v>11683.08</v>
      </c>
      <c r="H11" s="168">
        <f>[5]คำนวณหน่วย!P11</f>
        <v>1899</v>
      </c>
      <c r="I11" s="167">
        <f>[5]คำนวณหน่วย!Q11</f>
        <v>7785.9</v>
      </c>
      <c r="J11" s="168">
        <f>[5]คำนวณหน่วย!T11</f>
        <v>-60364</v>
      </c>
      <c r="K11" s="167" t="e">
        <f>[5]คำนวณหน่วย!U11</f>
        <v>#DIV/0!</v>
      </c>
      <c r="L11" s="168">
        <f>[5]คำนวณหน่วย!X11</f>
        <v>0</v>
      </c>
      <c r="M11" s="260" t="e">
        <f>[5]คำนวณหน่วย!Y11</f>
        <v>#DIV/0!</v>
      </c>
      <c r="N11" s="168">
        <f>[5]คำนวณหน่วย!AB11</f>
        <v>0</v>
      </c>
      <c r="O11" s="260" t="e">
        <f>[5]คำนวณหน่วย!AC11</f>
        <v>#DIV/0!</v>
      </c>
      <c r="P11" s="168">
        <f>[5]คำนวณหน่วย!AF11</f>
        <v>0</v>
      </c>
      <c r="Q11" s="260" t="e">
        <f>[5]คำนวณหน่วย!AG11</f>
        <v>#DIV/0!</v>
      </c>
      <c r="R11" s="168">
        <f>[5]คำนวณหน่วย!AJ11</f>
        <v>0</v>
      </c>
      <c r="S11" s="260" t="e">
        <f>[5]คำนวณหน่วย!AK11</f>
        <v>#DIV/0!</v>
      </c>
      <c r="T11" s="168">
        <f>[5]คำนวณหน่วย!AN11</f>
        <v>0</v>
      </c>
      <c r="U11" s="260" t="e">
        <f>[5]คำนวณหน่วย!AO11</f>
        <v>#DIV/0!</v>
      </c>
      <c r="V11" s="168">
        <f>[5]คำนวณหน่วย!AR11</f>
        <v>0</v>
      </c>
      <c r="W11" s="260" t="e">
        <f>[5]คำนวณหน่วย!AS11</f>
        <v>#DIV/0!</v>
      </c>
      <c r="X11" s="168">
        <f>[5]คำนวณหน่วย!AV11</f>
        <v>0</v>
      </c>
      <c r="Y11" s="167" t="e">
        <f>[5]คำนวณหน่วย!AW11</f>
        <v>#DIV/0!</v>
      </c>
      <c r="Z11" s="168">
        <f>[5]คำนวณหน่วย!AZ11</f>
        <v>0</v>
      </c>
      <c r="AA11" s="167" t="e">
        <f>[5]คำนวณหน่วย!BA11</f>
        <v>#DIV/0!</v>
      </c>
      <c r="AB11" s="168">
        <f>[5]คำนวณหน่วย!BD11</f>
        <v>0</v>
      </c>
      <c r="AC11" s="167" t="e">
        <f>[5]คำนวณหน่วย!BE11</f>
        <v>#DIV/0!</v>
      </c>
    </row>
    <row r="12" spans="1:29" x14ac:dyDescent="0.55000000000000004">
      <c r="A12" s="166">
        <f>[5]คำนวณหน่วย!A12</f>
        <v>8</v>
      </c>
      <c r="B12" s="162" t="str">
        <f>[5]คำนวณหน่วย!B12</f>
        <v>อาคารเฉลิมพระเกียรติ โซน A , B มิเตอร์ตัวที่ 1</v>
      </c>
      <c r="C12" s="166">
        <f>[5]คำนวณหน่วย!C12</f>
        <v>200</v>
      </c>
      <c r="D12" s="166">
        <f>[5]คำนวณหน่วย!D12</f>
        <v>1</v>
      </c>
      <c r="E12" s="166">
        <f>[5]คำนวณหน่วย!E12</f>
        <v>8419207</v>
      </c>
      <c r="F12" s="168">
        <f>[5]คำนวณหน่วย!L12</f>
        <v>21828</v>
      </c>
      <c r="G12" s="167">
        <f>[5]คำนวณหน่วย!M12</f>
        <v>85347.48</v>
      </c>
      <c r="H12" s="168">
        <f>[5]คำนวณหน่วย!P12</f>
        <v>21165.15</v>
      </c>
      <c r="I12" s="167">
        <f>[5]คำนวณหน่วย!Q12</f>
        <v>86777.115000000005</v>
      </c>
      <c r="J12" s="168">
        <f>[5]คำนวณหน่วย!T12</f>
        <v>0</v>
      </c>
      <c r="K12" s="167" t="e">
        <f>[5]คำนวณหน่วย!U12</f>
        <v>#DIV/0!</v>
      </c>
      <c r="L12" s="168">
        <f>[5]คำนวณหน่วย!X12</f>
        <v>0</v>
      </c>
      <c r="M12" s="260" t="e">
        <f>[5]คำนวณหน่วย!Y12</f>
        <v>#DIV/0!</v>
      </c>
      <c r="N12" s="168">
        <f>[5]คำนวณหน่วย!AB12</f>
        <v>0</v>
      </c>
      <c r="O12" s="260" t="e">
        <f>[5]คำนวณหน่วย!AC12</f>
        <v>#DIV/0!</v>
      </c>
      <c r="P12" s="168">
        <f>[5]คำนวณหน่วย!AF12</f>
        <v>0</v>
      </c>
      <c r="Q12" s="260" t="e">
        <f>[5]คำนวณหน่วย!AG12</f>
        <v>#DIV/0!</v>
      </c>
      <c r="R12" s="168">
        <f>[5]คำนวณหน่วย!AJ12</f>
        <v>0</v>
      </c>
      <c r="S12" s="260" t="e">
        <f>[5]คำนวณหน่วย!AK12</f>
        <v>#DIV/0!</v>
      </c>
      <c r="T12" s="168">
        <f>[5]คำนวณหน่วย!AN12</f>
        <v>0</v>
      </c>
      <c r="U12" s="260" t="e">
        <f>[5]คำนวณหน่วย!AO12</f>
        <v>#DIV/0!</v>
      </c>
      <c r="V12" s="168">
        <f>[5]คำนวณหน่วย!AR12</f>
        <v>0</v>
      </c>
      <c r="W12" s="260" t="e">
        <f>[5]คำนวณหน่วย!AS12</f>
        <v>#DIV/0!</v>
      </c>
      <c r="X12" s="168">
        <f>[5]คำนวณหน่วย!AV12</f>
        <v>0</v>
      </c>
      <c r="Y12" s="167" t="e">
        <f>[5]คำนวณหน่วย!AW12</f>
        <v>#DIV/0!</v>
      </c>
      <c r="Z12" s="168">
        <f>[5]คำนวณหน่วย!AZ12</f>
        <v>0</v>
      </c>
      <c r="AA12" s="167" t="e">
        <f>[5]คำนวณหน่วย!BA12</f>
        <v>#DIV/0!</v>
      </c>
      <c r="AB12" s="168">
        <f>[5]คำนวณหน่วย!BD12</f>
        <v>0</v>
      </c>
      <c r="AC12" s="167" t="e">
        <f>[5]คำนวณหน่วย!BE12</f>
        <v>#DIV/0!</v>
      </c>
    </row>
    <row r="13" spans="1:29" s="293" customFormat="1" x14ac:dyDescent="0.55000000000000004">
      <c r="A13" s="273">
        <f>[5]คำนวณหน่วย!A13</f>
        <v>9</v>
      </c>
      <c r="B13" s="310" t="str">
        <f>[5]คำนวณหน่วย!B13</f>
        <v>อาคารเฉลิมพระเกียรติ โซน A , B มิเตอร์ตัวที่ 2</v>
      </c>
      <c r="C13" s="273">
        <f>[5]คำนวณหน่วย!C13</f>
        <v>200</v>
      </c>
      <c r="D13" s="273">
        <f>[5]คำนวณหน่วย!D13</f>
        <v>1</v>
      </c>
      <c r="E13" s="273">
        <f>[5]คำนวณหน่วย!E13</f>
        <v>8419191</v>
      </c>
      <c r="F13" s="112">
        <f>[5]คำนวณหน่วย!L13-'[6]คำนวณ (รวมแต่ละอาคาร)'!$I$8</f>
        <v>14082.34</v>
      </c>
      <c r="G13" s="169">
        <f>F13*'2569-บิลค่าไฟฟ้า'!$G$5</f>
        <v>55123.016904116397</v>
      </c>
      <c r="H13" s="112">
        <f>[5]คำนวณหน่วย!P13-'[6]คำนวณ (รวมแต่ละอาคาร)'!$L$8</f>
        <v>18277.97</v>
      </c>
      <c r="I13" s="169">
        <f>H13*'2569-บิลค่าไฟฟ้า'!$K$5</f>
        <v>74966.349858841306</v>
      </c>
      <c r="J13" s="112">
        <f>[5]คำนวณหน่วย!T13-'[6]คำนวณ (รวมแต่ละอาคาร)'!$O$8</f>
        <v>1146</v>
      </c>
      <c r="K13" s="169" t="e">
        <f>J13*'2569-บิลค่าไฟฟ้า'!$O$5</f>
        <v>#DIV/0!</v>
      </c>
      <c r="L13" s="112">
        <f>[5]คำนวณหน่วย!X13-'[6]คำนวณ (รวมแต่ละอาคาร)'!$R$8</f>
        <v>0</v>
      </c>
      <c r="M13" s="169" t="e">
        <f>L13*'2569-บิลค่าไฟฟ้า'!$S$5</f>
        <v>#DIV/0!</v>
      </c>
      <c r="N13" s="112">
        <f>[5]คำนวณหน่วย!AB13-'[6]คำนวณ (รวมแต่ละอาคาร)'!$U$8</f>
        <v>0</v>
      </c>
      <c r="O13" s="169" t="e">
        <f>N13*'2569-บิลค่าไฟฟ้า'!$W$5</f>
        <v>#DIV/0!</v>
      </c>
      <c r="P13" s="112">
        <f>[5]คำนวณหน่วย!AF13-'[6]คำนวณ (รวมแต่ละอาคาร)'!$X$8</f>
        <v>0</v>
      </c>
      <c r="Q13" s="169" t="e">
        <f>P13*'2569-บิลค่าไฟฟ้า'!$AA$5</f>
        <v>#DIV/0!</v>
      </c>
      <c r="R13" s="112">
        <f>[5]คำนวณหน่วย!AJ13-'[6]คำนวณ (รวมแต่ละอาคาร)'!$AA$8</f>
        <v>0</v>
      </c>
      <c r="S13" s="169" t="e">
        <f>R13*'2569-บิลค่าไฟฟ้า'!$AE$5</f>
        <v>#DIV/0!</v>
      </c>
      <c r="T13" s="112">
        <f>[5]คำนวณหน่วย!AN13-'[6]คำนวณ (รวมแต่ละอาคาร)'!$AD$8</f>
        <v>0</v>
      </c>
      <c r="U13" s="169" t="e">
        <f>T13*'2569-บิลค่าไฟฟ้า'!$AI$5</f>
        <v>#DIV/0!</v>
      </c>
      <c r="V13" s="112">
        <f>[5]คำนวณหน่วย!AR13-'[6]คำนวณ (รวมแต่ละอาคาร)'!$AG$8</f>
        <v>0</v>
      </c>
      <c r="W13" s="169" t="e">
        <f>V13*'2569-บิลค่าไฟฟ้า'!$AM$5</f>
        <v>#DIV/0!</v>
      </c>
      <c r="X13" s="112">
        <f>[5]คำนวณหน่วย!AV13-'[6]คำนวณ (รวมแต่ละอาคาร)'!$AJ$8</f>
        <v>0</v>
      </c>
      <c r="Y13" s="169" t="e">
        <f>X13*'2569-บิลค่าไฟฟ้า'!$AQ$5</f>
        <v>#DIV/0!</v>
      </c>
      <c r="Z13" s="112">
        <f>[5]คำนวณหน่วย!AZ13-'[6]คำนวณ (รวมแต่ละอาคาร)'!$AM$8</f>
        <v>0</v>
      </c>
      <c r="AA13" s="169" t="e">
        <f>Z13*'2569-บิลค่าไฟฟ้า'!$AU$5</f>
        <v>#DIV/0!</v>
      </c>
      <c r="AB13" s="112">
        <f>[5]คำนวณหน่วย!BD13-'[6]คำนวณ (รวมแต่ละอาคาร)'!$AP$13</f>
        <v>0</v>
      </c>
      <c r="AC13" s="169" t="e">
        <f>AB13*'2569-บิลค่าไฟฟ้า'!$AY$5</f>
        <v>#DIV/0!</v>
      </c>
    </row>
    <row r="14" spans="1:29" s="293" customFormat="1" x14ac:dyDescent="0.55000000000000004">
      <c r="A14" s="273">
        <f>[5]คำนวณหน่วย!A14</f>
        <v>10</v>
      </c>
      <c r="B14" s="310" t="str">
        <f>[5]คำนวณหน่วย!B14</f>
        <v>สนามกีฬาอินทนิล (อัฒจัททร์ 2 หลัง)</v>
      </c>
      <c r="C14" s="273">
        <f>[5]คำนวณหน่วย!C14</f>
        <v>0</v>
      </c>
      <c r="D14" s="273">
        <f>[5]คำนวณหน่วย!D14</f>
        <v>80</v>
      </c>
      <c r="E14" s="273">
        <f>[5]คำนวณหน่วย!E14</f>
        <v>8279819</v>
      </c>
      <c r="F14" s="112">
        <f>[5]คำนวณหน่วย!L14-'[6]คำนวณ (รวมแต่ละอาคาร)'!$I$13</f>
        <v>16340</v>
      </c>
      <c r="G14" s="169">
        <f>F14*'2569-บิลค่าไฟฟ้า'!$G$5</f>
        <v>63960.257756399995</v>
      </c>
      <c r="H14" s="112">
        <f>[5]คำนวณหน่วย!P14-'[6]คำนวณ (รวมแต่ละอาคาร)'!$L$13</f>
        <v>1291</v>
      </c>
      <c r="I14" s="169">
        <f>H14*'2569-บิลค่าไฟฟ้า'!$K$5</f>
        <v>5294.9839433900006</v>
      </c>
      <c r="J14" s="112">
        <f>[5]คำนวณหน่วย!T14-'[6]คำนวณ (รวมแต่ละอาคาร)'!$O$13</f>
        <v>20114</v>
      </c>
      <c r="K14" s="169" t="e">
        <f>J14*'2569-บิลค่าไฟฟ้า'!$O$5</f>
        <v>#DIV/0!</v>
      </c>
      <c r="L14" s="112">
        <f>[5]คำนวณหน่วย!X14-'[6]คำนวณ (รวมแต่ละอาคาร)'!$R$13</f>
        <v>0</v>
      </c>
      <c r="M14" s="169" t="e">
        <f>L14*'2569-บิลค่าไฟฟ้า'!$S$5</f>
        <v>#DIV/0!</v>
      </c>
      <c r="N14" s="112">
        <f>[5]คำนวณหน่วย!AB14-'[6]คำนวณ (รวมแต่ละอาคาร)'!$U$13</f>
        <v>0</v>
      </c>
      <c r="O14" s="169" t="e">
        <f>N14*'2569-บิลค่าไฟฟ้า'!$W$5</f>
        <v>#DIV/0!</v>
      </c>
      <c r="P14" s="112">
        <f>[5]คำนวณหน่วย!AF14-'[6]คำนวณ (รวมแต่ละอาคาร)'!$X$13</f>
        <v>0</v>
      </c>
      <c r="Q14" s="169" t="e">
        <f>P14*'2569-บิลค่าไฟฟ้า'!$AA$5</f>
        <v>#DIV/0!</v>
      </c>
      <c r="R14" s="112">
        <f>[5]คำนวณหน่วย!AJ14-'[6]คำนวณ (รวมแต่ละอาคาร)'!$AA$13</f>
        <v>0</v>
      </c>
      <c r="S14" s="169" t="e">
        <f>R14*'2569-บิลค่าไฟฟ้า'!$AE$5</f>
        <v>#DIV/0!</v>
      </c>
      <c r="T14" s="112">
        <f>[5]คำนวณหน่วย!AN14-'[6]คำนวณ (รวมแต่ละอาคาร)'!$AD$13</f>
        <v>0</v>
      </c>
      <c r="U14" s="169" t="e">
        <f>T14*'2569-บิลค่าไฟฟ้า'!$AI$5</f>
        <v>#DIV/0!</v>
      </c>
      <c r="V14" s="112">
        <f>[5]คำนวณหน่วย!AR14-'[6]คำนวณ (รวมแต่ละอาคาร)'!$AG$13</f>
        <v>0</v>
      </c>
      <c r="W14" s="169" t="e">
        <f>V14*'2569-บิลค่าไฟฟ้า'!$AM$5</f>
        <v>#DIV/0!</v>
      </c>
      <c r="X14" s="112">
        <f>[5]คำนวณหน่วย!AV14-'[6]คำนวณ (รวมแต่ละอาคาร)'!$AJ$13</f>
        <v>0</v>
      </c>
      <c r="Y14" s="169" t="e">
        <f>X14*'2569-บิลค่าไฟฟ้า'!$AQ$5</f>
        <v>#DIV/0!</v>
      </c>
      <c r="Z14" s="112">
        <f>[5]คำนวณหน่วย!AZ14-'[6]คำนวณ (รวมแต่ละอาคาร)'!$AM$13</f>
        <v>0</v>
      </c>
      <c r="AA14" s="169" t="e">
        <f>Z14*'2569-บิลค่าไฟฟ้า'!$AU$5</f>
        <v>#DIV/0!</v>
      </c>
      <c r="AB14" s="112">
        <f>[5]คำนวณหน่วย!BD14-'[6]คำนวณ (รวมแต่ละอาคาร)'!$AP$13</f>
        <v>0</v>
      </c>
      <c r="AC14" s="169" t="e">
        <f>AB14*'2569-บิลค่าไฟฟ้า'!$AY$5</f>
        <v>#DIV/0!</v>
      </c>
    </row>
    <row r="15" spans="1:29" s="311" customFormat="1" x14ac:dyDescent="0.55000000000000004">
      <c r="A15" s="166">
        <f>[5]คำนวณหน่วย!A15</f>
        <v>11</v>
      </c>
      <c r="B15" s="162" t="str">
        <f>[5]คำนวณหน่วย!B15</f>
        <v>อาคารสปอร์ตคอมเพล็กซ์</v>
      </c>
      <c r="C15" s="166">
        <f>[5]คำนวณหน่วย!C15</f>
        <v>0</v>
      </c>
      <c r="D15" s="166">
        <f>[5]คำนวณหน่วย!D15</f>
        <v>1</v>
      </c>
      <c r="E15" s="166">
        <f>[5]คำนวณหน่วย!E15</f>
        <v>0</v>
      </c>
      <c r="F15" s="297" t="str">
        <f>[5]คำนวณหน่วย!L15</f>
        <v>เสีย</v>
      </c>
      <c r="G15" s="303" t="str">
        <f>[5]คำนวณหน่วย!M15</f>
        <v>เสีย</v>
      </c>
      <c r="H15" s="168">
        <f>[5]คำนวณหน่วย!P15</f>
        <v>35259</v>
      </c>
      <c r="I15" s="167">
        <f>[5]คำนวณหน่วย!Q15</f>
        <v>144561.9</v>
      </c>
      <c r="J15" s="168">
        <f>[5]คำนวณหน่วย!T15</f>
        <v>-195998</v>
      </c>
      <c r="K15" s="167" t="e">
        <f>[5]คำนวณหน่วย!U15</f>
        <v>#DIV/0!</v>
      </c>
      <c r="L15" s="168">
        <f>[5]คำนวณหน่วย!X15</f>
        <v>0</v>
      </c>
      <c r="M15" s="260" t="e">
        <f>[5]คำนวณหน่วย!Y15</f>
        <v>#DIV/0!</v>
      </c>
      <c r="N15" s="168">
        <f>[5]คำนวณหน่วย!AB15</f>
        <v>0</v>
      </c>
      <c r="O15" s="260" t="e">
        <f>[5]คำนวณหน่วย!AC15</f>
        <v>#DIV/0!</v>
      </c>
      <c r="P15" s="168">
        <f>[5]คำนวณหน่วย!AF15</f>
        <v>0</v>
      </c>
      <c r="Q15" s="260" t="e">
        <f>[5]คำนวณหน่วย!AG15</f>
        <v>#DIV/0!</v>
      </c>
      <c r="R15" s="168">
        <f>[5]คำนวณหน่วย!AJ15</f>
        <v>0</v>
      </c>
      <c r="S15" s="260" t="e">
        <f>[5]คำนวณหน่วย!AK15</f>
        <v>#DIV/0!</v>
      </c>
      <c r="T15" s="168">
        <f>[5]คำนวณหน่วย!AN15</f>
        <v>0</v>
      </c>
      <c r="U15" s="260" t="e">
        <f>[5]คำนวณหน่วย!AO15</f>
        <v>#DIV/0!</v>
      </c>
      <c r="V15" s="168">
        <f>[5]คำนวณหน่วย!AR15</f>
        <v>0</v>
      </c>
      <c r="W15" s="260" t="e">
        <f>[5]คำนวณหน่วย!AS15</f>
        <v>#DIV/0!</v>
      </c>
      <c r="X15" s="168">
        <f>[5]คำนวณหน่วย!AV15</f>
        <v>0</v>
      </c>
      <c r="Y15" s="167" t="e">
        <f>[5]คำนวณหน่วย!AW15</f>
        <v>#DIV/0!</v>
      </c>
      <c r="Z15" s="168">
        <f>[5]คำนวณหน่วย!AZ15</f>
        <v>0</v>
      </c>
      <c r="AA15" s="167" t="e">
        <f>[5]คำนวณหน่วย!BA15</f>
        <v>#DIV/0!</v>
      </c>
      <c r="AB15" s="168">
        <f>[5]คำนวณหน่วย!BD15</f>
        <v>0</v>
      </c>
      <c r="AC15" s="167" t="e">
        <f>[5]คำนวณหน่วย!BE15</f>
        <v>#DIV/0!</v>
      </c>
    </row>
    <row r="16" spans="1:29" s="311" customFormat="1" x14ac:dyDescent="0.55000000000000004">
      <c r="A16" s="166">
        <f>[5]คำนวณหน่วย!A16</f>
        <v>12</v>
      </c>
      <c r="B16" s="162" t="str">
        <f>[5]คำนวณหน่วย!B16</f>
        <v>จุดจอดรถไฟฟ้า</v>
      </c>
      <c r="C16" s="166">
        <f>[5]คำนวณหน่วย!C16</f>
        <v>0</v>
      </c>
      <c r="D16" s="166">
        <f>[5]คำนวณหน่วย!D16</f>
        <v>1</v>
      </c>
      <c r="E16" s="166">
        <f>[5]คำนวณหน่วย!E16</f>
        <v>0</v>
      </c>
      <c r="F16" s="297">
        <f>[5]คำนวณหน่วย!L16</f>
        <v>1299</v>
      </c>
      <c r="G16" s="303">
        <f>[5]คำนวณหน่วย!M16</f>
        <v>5079.09</v>
      </c>
      <c r="H16" s="168">
        <f>[5]คำนวณหน่วย!P16</f>
        <v>784</v>
      </c>
      <c r="I16" s="167">
        <f>[5]คำนวณหน่วย!Q16</f>
        <v>3214.3999999999996</v>
      </c>
      <c r="J16" s="168">
        <f>[5]คำนวณหน่วย!T16</f>
        <v>-7907</v>
      </c>
      <c r="K16" s="167" t="e">
        <f>[5]คำนวณหน่วย!U16</f>
        <v>#DIV/0!</v>
      </c>
      <c r="L16" s="168">
        <f>[5]คำนวณหน่วย!X16</f>
        <v>0</v>
      </c>
      <c r="M16" s="260" t="e">
        <f>[5]คำนวณหน่วย!Y16</f>
        <v>#DIV/0!</v>
      </c>
      <c r="N16" s="168">
        <f>[5]คำนวณหน่วย!AB16</f>
        <v>0</v>
      </c>
      <c r="O16" s="260" t="e">
        <f>[5]คำนวณหน่วย!AC16</f>
        <v>#DIV/0!</v>
      </c>
      <c r="P16" s="168">
        <f>[5]คำนวณหน่วย!AF16</f>
        <v>0</v>
      </c>
      <c r="Q16" s="260" t="e">
        <f>[5]คำนวณหน่วย!AG16</f>
        <v>#DIV/0!</v>
      </c>
      <c r="R16" s="168">
        <f>[5]คำนวณหน่วย!AJ16</f>
        <v>0</v>
      </c>
      <c r="S16" s="260" t="e">
        <f>[5]คำนวณหน่วย!AK16</f>
        <v>#DIV/0!</v>
      </c>
      <c r="T16" s="168">
        <f>[5]คำนวณหน่วย!AN16</f>
        <v>0</v>
      </c>
      <c r="U16" s="260" t="e">
        <f>[5]คำนวณหน่วย!AO16</f>
        <v>#DIV/0!</v>
      </c>
      <c r="V16" s="168">
        <f>[5]คำนวณหน่วย!AR16</f>
        <v>0</v>
      </c>
      <c r="W16" s="260" t="e">
        <f>[5]คำนวณหน่วย!AS16</f>
        <v>#DIV/0!</v>
      </c>
      <c r="X16" s="168">
        <f>[5]คำนวณหน่วย!AV16</f>
        <v>0</v>
      </c>
      <c r="Y16" s="167" t="e">
        <f>[5]คำนวณหน่วย!AW16</f>
        <v>#DIV/0!</v>
      </c>
      <c r="Z16" s="168">
        <f>[5]คำนวณหน่วย!AZ16</f>
        <v>0</v>
      </c>
      <c r="AA16" s="167" t="e">
        <f>[5]คำนวณหน่วย!BA16</f>
        <v>#DIV/0!</v>
      </c>
      <c r="AB16" s="168">
        <f>[5]คำนวณหน่วย!BD16</f>
        <v>0</v>
      </c>
      <c r="AC16" s="167" t="e">
        <f>[5]คำนวณหน่วย!BE16</f>
        <v>#DIV/0!</v>
      </c>
    </row>
    <row r="17" spans="1:30" x14ac:dyDescent="0.55000000000000004">
      <c r="A17" s="166">
        <f>[5]คำนวณหน่วย!A17</f>
        <v>13</v>
      </c>
      <c r="B17" s="162" t="str">
        <f>[5]คำนวณหน่วย!B17</f>
        <v>โรงประปา 2</v>
      </c>
      <c r="C17" s="166">
        <f>[5]คำนวณหน่วย!C17</f>
        <v>0</v>
      </c>
      <c r="D17" s="166">
        <f>[5]คำนวณหน่วย!D17</f>
        <v>80</v>
      </c>
      <c r="E17" s="166">
        <f>[5]คำนวณหน่วย!E17</f>
        <v>9846196</v>
      </c>
      <c r="F17" s="297">
        <f>[5]คำนวณหน่วย!L17</f>
        <v>2320</v>
      </c>
      <c r="G17" s="303">
        <f>[5]คำนวณหน่วย!M17</f>
        <v>9071.2000000000007</v>
      </c>
      <c r="H17" s="168">
        <f>[5]คำนวณหน่วย!P17</f>
        <v>2560</v>
      </c>
      <c r="I17" s="167">
        <f>[5]คำนวณหน่วย!Q17</f>
        <v>10496</v>
      </c>
      <c r="J17" s="168">
        <f>[5]คำนวณหน่วย!T17</f>
        <v>-193760</v>
      </c>
      <c r="K17" s="167" t="e">
        <f>[5]คำนวณหน่วย!U17</f>
        <v>#DIV/0!</v>
      </c>
      <c r="L17" s="168">
        <f>[5]คำนวณหน่วย!X17</f>
        <v>0</v>
      </c>
      <c r="M17" s="260" t="e">
        <f>[5]คำนวณหน่วย!Y17</f>
        <v>#DIV/0!</v>
      </c>
      <c r="N17" s="168">
        <f>[5]คำนวณหน่วย!AB17</f>
        <v>0</v>
      </c>
      <c r="O17" s="260" t="e">
        <f>[5]คำนวณหน่วย!AC17</f>
        <v>#DIV/0!</v>
      </c>
      <c r="P17" s="168">
        <f>[5]คำนวณหน่วย!AF17</f>
        <v>0</v>
      </c>
      <c r="Q17" s="260" t="e">
        <f>[5]คำนวณหน่วย!AG17</f>
        <v>#DIV/0!</v>
      </c>
      <c r="R17" s="168">
        <f>[5]คำนวณหน่วย!AJ17</f>
        <v>0</v>
      </c>
      <c r="S17" s="260" t="e">
        <f>[5]คำนวณหน่วย!AK17</f>
        <v>#DIV/0!</v>
      </c>
      <c r="T17" s="168">
        <f>[5]คำนวณหน่วย!AN17</f>
        <v>0</v>
      </c>
      <c r="U17" s="260" t="e">
        <f>[5]คำนวณหน่วย!AO17</f>
        <v>#DIV/0!</v>
      </c>
      <c r="V17" s="168">
        <f>[5]คำนวณหน่วย!AR17</f>
        <v>0</v>
      </c>
      <c r="W17" s="260" t="e">
        <f>[5]คำนวณหน่วย!AS17</f>
        <v>#DIV/0!</v>
      </c>
      <c r="X17" s="168">
        <f>[5]คำนวณหน่วย!AV17</f>
        <v>0</v>
      </c>
      <c r="Y17" s="167" t="e">
        <f>[5]คำนวณหน่วย!AW17</f>
        <v>#DIV/0!</v>
      </c>
      <c r="Z17" s="168">
        <f>[5]คำนวณหน่วย!AZ17</f>
        <v>0</v>
      </c>
      <c r="AA17" s="167" t="e">
        <f>[5]คำนวณหน่วย!BA17</f>
        <v>#DIV/0!</v>
      </c>
      <c r="AB17" s="168">
        <f>[5]คำนวณหน่วย!BD17</f>
        <v>0</v>
      </c>
      <c r="AC17" s="167" t="e">
        <f>[5]คำนวณหน่วย!BE17</f>
        <v>#DIV/0!</v>
      </c>
    </row>
    <row r="18" spans="1:30" s="293" customFormat="1" x14ac:dyDescent="0.55000000000000004">
      <c r="A18" s="166">
        <f>[5]คำนวณหน่วย!A18</f>
        <v>14</v>
      </c>
      <c r="B18" s="162" t="str">
        <f>[5]คำนวณหน่วย!B18</f>
        <v>อาคารเรือนธรรม (งานอนุรักษ์สืบสานศิลปวัฒนธรรม)</v>
      </c>
      <c r="C18" s="166">
        <f>[5]คำนวณหน่วย!C18</f>
        <v>0</v>
      </c>
      <c r="D18" s="166">
        <f>[5]คำนวณหน่วย!D18</f>
        <v>1</v>
      </c>
      <c r="E18" s="166">
        <f>[5]คำนวณหน่วย!E18</f>
        <v>9100349</v>
      </c>
      <c r="F18" s="297">
        <f>[5]คำนวณหน่วย!L18</f>
        <v>729</v>
      </c>
      <c r="G18" s="303">
        <f>[5]คำนวณหน่วย!M18</f>
        <v>2850.3900000000003</v>
      </c>
      <c r="H18" s="168">
        <f>[5]คำนวณหน่วย!P18</f>
        <v>348</v>
      </c>
      <c r="I18" s="167">
        <f>[5]คำนวณหน่วย!Q18</f>
        <v>1426.8</v>
      </c>
      <c r="J18" s="168">
        <f>[5]คำนวณหน่วย!T18</f>
        <v>-46784</v>
      </c>
      <c r="K18" s="167" t="e">
        <f>[5]คำนวณหน่วย!U18</f>
        <v>#DIV/0!</v>
      </c>
      <c r="L18" s="168">
        <f>[5]คำนวณหน่วย!X18</f>
        <v>0</v>
      </c>
      <c r="M18" s="260" t="e">
        <f>[5]คำนวณหน่วย!Y18</f>
        <v>#DIV/0!</v>
      </c>
      <c r="N18" s="168">
        <f>[5]คำนวณหน่วย!AB18</f>
        <v>0</v>
      </c>
      <c r="O18" s="260" t="e">
        <f>[5]คำนวณหน่วย!AC18</f>
        <v>#DIV/0!</v>
      </c>
      <c r="P18" s="168">
        <f>[5]คำนวณหน่วย!AF18</f>
        <v>0</v>
      </c>
      <c r="Q18" s="260" t="e">
        <f>[5]คำนวณหน่วย!AG18</f>
        <v>#DIV/0!</v>
      </c>
      <c r="R18" s="168">
        <f>[5]คำนวณหน่วย!AJ18</f>
        <v>0</v>
      </c>
      <c r="S18" s="260" t="e">
        <f>[5]คำนวณหน่วย!AK18</f>
        <v>#DIV/0!</v>
      </c>
      <c r="T18" s="168">
        <f>[5]คำนวณหน่วย!AN18</f>
        <v>0</v>
      </c>
      <c r="U18" s="260" t="e">
        <f>[5]คำนวณหน่วย!AO18</f>
        <v>#DIV/0!</v>
      </c>
      <c r="V18" s="168">
        <f>[5]คำนวณหน่วย!AR18</f>
        <v>0</v>
      </c>
      <c r="W18" s="260" t="e">
        <f>[5]คำนวณหน่วย!AS18</f>
        <v>#DIV/0!</v>
      </c>
      <c r="X18" s="168">
        <f>[5]คำนวณหน่วย!AV18</f>
        <v>0</v>
      </c>
      <c r="Y18" s="167" t="e">
        <f>[5]คำนวณหน่วย!AW18</f>
        <v>#DIV/0!</v>
      </c>
      <c r="Z18" s="168">
        <f>[5]คำนวณหน่วย!AZ18</f>
        <v>0</v>
      </c>
      <c r="AA18" s="167" t="e">
        <f>[5]คำนวณหน่วย!BA18</f>
        <v>#DIV/0!</v>
      </c>
      <c r="AB18" s="168">
        <f>[5]คำนวณหน่วย!BD18</f>
        <v>0</v>
      </c>
      <c r="AC18" s="167" t="e">
        <f>[5]คำนวณหน่วย!BE18</f>
        <v>#DIV/0!</v>
      </c>
    </row>
    <row r="19" spans="1:30" x14ac:dyDescent="0.55000000000000004">
      <c r="A19" s="166">
        <f>[5]คำนวณหน่วย!A19</f>
        <v>15</v>
      </c>
      <c r="B19" s="162" t="str">
        <f>[5]คำนวณหน่วย!B19</f>
        <v>อาคารเรือชีวะ ( งานอนุรักษ์สืบสานศิลปวัฒนธรรม)</v>
      </c>
      <c r="C19" s="166">
        <f>[5]คำนวณหน่วย!C19</f>
        <v>0</v>
      </c>
      <c r="D19" s="166">
        <f>[5]คำนวณหน่วย!D19</f>
        <v>1</v>
      </c>
      <c r="E19" s="166" t="str">
        <f>[5]คำนวณหน่วย!E19</f>
        <v>8024-0004263</v>
      </c>
      <c r="F19" s="297">
        <f>[5]คำนวณหน่วย!L19</f>
        <v>702</v>
      </c>
      <c r="G19" s="303">
        <f>[5]คำนวณหน่วย!M19</f>
        <v>2744.82</v>
      </c>
      <c r="H19" s="168">
        <f>[5]คำนวณหน่วย!P19</f>
        <v>690</v>
      </c>
      <c r="I19" s="167">
        <f>[5]คำนวณหน่วย!Q19</f>
        <v>2828.9999999999995</v>
      </c>
      <c r="J19" s="168">
        <f>[5]คำนวณหน่วย!T19</f>
        <v>-15311</v>
      </c>
      <c r="K19" s="167" t="e">
        <f>[5]คำนวณหน่วย!U19</f>
        <v>#DIV/0!</v>
      </c>
      <c r="L19" s="168">
        <f>[5]คำนวณหน่วย!X19</f>
        <v>0</v>
      </c>
      <c r="M19" s="260" t="e">
        <f>[5]คำนวณหน่วย!Y19</f>
        <v>#DIV/0!</v>
      </c>
      <c r="N19" s="168">
        <f>[5]คำนวณหน่วย!AB19</f>
        <v>0</v>
      </c>
      <c r="O19" s="260" t="e">
        <f>[5]คำนวณหน่วย!AC19</f>
        <v>#DIV/0!</v>
      </c>
      <c r="P19" s="168">
        <f>[5]คำนวณหน่วย!AF19</f>
        <v>0</v>
      </c>
      <c r="Q19" s="260" t="e">
        <f>[5]คำนวณหน่วย!AG19</f>
        <v>#DIV/0!</v>
      </c>
      <c r="R19" s="168">
        <f>[5]คำนวณหน่วย!AJ19</f>
        <v>0</v>
      </c>
      <c r="S19" s="260" t="e">
        <f>[5]คำนวณหน่วย!AK19</f>
        <v>#DIV/0!</v>
      </c>
      <c r="T19" s="168">
        <f>[5]คำนวณหน่วย!AN19</f>
        <v>0</v>
      </c>
      <c r="U19" s="260" t="e">
        <f>[5]คำนวณหน่วย!AO19</f>
        <v>#DIV/0!</v>
      </c>
      <c r="V19" s="168">
        <f>[5]คำนวณหน่วย!AR19</f>
        <v>0</v>
      </c>
      <c r="W19" s="260" t="e">
        <f>[5]คำนวณหน่วย!AS19</f>
        <v>#DIV/0!</v>
      </c>
      <c r="X19" s="168">
        <f>[5]คำนวณหน่วย!AV19</f>
        <v>0</v>
      </c>
      <c r="Y19" s="167" t="e">
        <f>[5]คำนวณหน่วย!AW19</f>
        <v>#DIV/0!</v>
      </c>
      <c r="Z19" s="168">
        <f>[5]คำนวณหน่วย!AZ19</f>
        <v>0</v>
      </c>
      <c r="AA19" s="167" t="e">
        <f>[5]คำนวณหน่วย!BA19</f>
        <v>#DIV/0!</v>
      </c>
      <c r="AB19" s="168">
        <f>[5]คำนวณหน่วย!BD19</f>
        <v>0</v>
      </c>
      <c r="AC19" s="167" t="e">
        <f>[5]คำนวณหน่วย!BE19</f>
        <v>#DIV/0!</v>
      </c>
    </row>
    <row r="20" spans="1:30" s="87" customFormat="1" x14ac:dyDescent="0.55000000000000004">
      <c r="A20" s="166">
        <f>[5]คำนวณหน่วย!A20</f>
        <v>16</v>
      </c>
      <c r="B20" s="162" t="str">
        <f>[5]คำนวณหน่วย!B20</f>
        <v>อาคารพิพิธภัณฑ์เกษตรไทย</v>
      </c>
      <c r="C20" s="166">
        <f>[5]คำนวณหน่วย!C20</f>
        <v>0</v>
      </c>
      <c r="D20" s="166">
        <f>[5]คำนวณหน่วย!D20</f>
        <v>1</v>
      </c>
      <c r="E20" s="166">
        <f>[5]คำนวณหน่วย!E20</f>
        <v>8011304</v>
      </c>
      <c r="F20" s="297" t="str">
        <f>[5]คำนวณหน่วย!L20</f>
        <v>ชำรุด</v>
      </c>
      <c r="G20" s="303" t="str">
        <f>[5]คำนวณหน่วย!M20</f>
        <v>ชำรุด</v>
      </c>
      <c r="H20" s="168" t="str">
        <f>[5]คำนวณหน่วย!P20</f>
        <v>ชำรุด</v>
      </c>
      <c r="I20" s="167" t="str">
        <f>[5]คำนวณหน่วย!Q20</f>
        <v>ชำรุด</v>
      </c>
      <c r="J20" s="168" t="e">
        <f>[5]คำนวณหน่วย!T20</f>
        <v>#VALUE!</v>
      </c>
      <c r="K20" s="167" t="e">
        <f>[5]คำนวณหน่วย!U20</f>
        <v>#VALUE!</v>
      </c>
      <c r="L20" s="168">
        <f>[5]คำนวณหน่วย!X20</f>
        <v>0</v>
      </c>
      <c r="M20" s="260" t="e">
        <f>[5]คำนวณหน่วย!Y20</f>
        <v>#DIV/0!</v>
      </c>
      <c r="N20" s="168">
        <f>[5]คำนวณหน่วย!AB20</f>
        <v>0</v>
      </c>
      <c r="O20" s="260" t="e">
        <f>[5]คำนวณหน่วย!AC20</f>
        <v>#DIV/0!</v>
      </c>
      <c r="P20" s="168">
        <f>[5]คำนวณหน่วย!AF20</f>
        <v>0</v>
      </c>
      <c r="Q20" s="260" t="e">
        <f>[5]คำนวณหน่วย!AG20</f>
        <v>#DIV/0!</v>
      </c>
      <c r="R20" s="168">
        <f>[5]คำนวณหน่วย!AJ20</f>
        <v>0</v>
      </c>
      <c r="S20" s="260" t="e">
        <f>[5]คำนวณหน่วย!AK20</f>
        <v>#DIV/0!</v>
      </c>
      <c r="T20" s="168">
        <f>[5]คำนวณหน่วย!AN20</f>
        <v>0</v>
      </c>
      <c r="U20" s="260" t="e">
        <f>[5]คำนวณหน่วย!AO20</f>
        <v>#DIV/0!</v>
      </c>
      <c r="V20" s="168" t="str">
        <f>[5]คำนวณหน่วย!AR20</f>
        <v>ชำรุด</v>
      </c>
      <c r="W20" s="260" t="str">
        <f>[5]คำนวณหน่วย!AS20</f>
        <v>ชำรุด</v>
      </c>
      <c r="X20" s="168" t="str">
        <f>[5]คำนวณหน่วย!AV20</f>
        <v>ชำรุด</v>
      </c>
      <c r="Y20" s="167" t="str">
        <f>[5]คำนวณหน่วย!AW20</f>
        <v>ชำรุด</v>
      </c>
      <c r="Z20" s="168">
        <f>[5]คำนวณหน่วย!AZ20</f>
        <v>0</v>
      </c>
      <c r="AA20" s="167" t="e">
        <f>[5]คำนวณหน่วย!BA20</f>
        <v>#DIV/0!</v>
      </c>
      <c r="AB20" s="168">
        <f>[5]คำนวณหน่วย!BD20</f>
        <v>0</v>
      </c>
      <c r="AC20" s="167" t="e">
        <f>[5]คำนวณหน่วย!BE20</f>
        <v>#DIV/0!</v>
      </c>
    </row>
    <row r="21" spans="1:30" s="87" customFormat="1" x14ac:dyDescent="0.55000000000000004">
      <c r="A21" s="273">
        <f>[5]คำนวณหน่วย!A21</f>
        <v>17</v>
      </c>
      <c r="B21" s="310" t="str">
        <f>[5]คำนวณหน่วย!B21</f>
        <v>อาคารเรียนรวมแม่โจ้ 70 ปี</v>
      </c>
      <c r="C21" s="273">
        <f>[5]คำนวณหน่วย!C21</f>
        <v>200</v>
      </c>
      <c r="D21" s="273">
        <f>[5]คำนวณหน่วย!D21</f>
        <v>1</v>
      </c>
      <c r="E21" s="273">
        <f>[5]คำนวณหน่วย!E21</f>
        <v>27425</v>
      </c>
      <c r="F21" s="112">
        <f>[5]คำนวณหน่วย!L21-'[6]คำนวณ (รวมแต่ละอาคาร)'!$I$20</f>
        <v>27279.62</v>
      </c>
      <c r="G21" s="169">
        <f>F21*'2569-บิลค่าไฟฟ้า'!$G$5</f>
        <v>106781.6111809452</v>
      </c>
      <c r="H21" s="112">
        <f>[5]คำนวณหน่วย!P21-'[6]คำนวณ (รวมแต่ละอาคาร)'!$L$20</f>
        <v>29178.36</v>
      </c>
      <c r="I21" s="169">
        <f>H21*'2569-บิลค่าไฟฟ้า'!$K$5</f>
        <v>119673.85568896441</v>
      </c>
      <c r="J21" s="112">
        <f>[5]คำนวณหน่วย!T21-'[6]คำนวณ (รวมแต่ละอาคาร)'!$O$20</f>
        <v>41287</v>
      </c>
      <c r="K21" s="169" t="e">
        <f>J21*'2569-บิลค่าไฟฟ้า'!$O$5</f>
        <v>#DIV/0!</v>
      </c>
      <c r="L21" s="112">
        <f>[5]คำนวณหน่วย!X21-'[6]คำนวณ (รวมแต่ละอาคาร)'!$R$20</f>
        <v>0</v>
      </c>
      <c r="M21" s="169" t="e">
        <f>L21*'2569-บิลค่าไฟฟ้า'!$S$5</f>
        <v>#DIV/0!</v>
      </c>
      <c r="N21" s="112">
        <f>[5]คำนวณหน่วย!AB21-'[6]คำนวณ (รวมแต่ละอาคาร)'!$U$20</f>
        <v>0</v>
      </c>
      <c r="O21" s="169" t="e">
        <f>N21*'2569-บิลค่าไฟฟ้า'!$W$5</f>
        <v>#DIV/0!</v>
      </c>
      <c r="P21" s="112">
        <f>[5]คำนวณหน่วย!AF21-'[6]คำนวณ (รวมแต่ละอาคาร)'!$X$20</f>
        <v>0</v>
      </c>
      <c r="Q21" s="169" t="e">
        <f>P21*'2569-บิลค่าไฟฟ้า'!$AA$5</f>
        <v>#DIV/0!</v>
      </c>
      <c r="R21" s="112">
        <f>[5]คำนวณหน่วย!AJ21-'[6]คำนวณ (รวมแต่ละอาคาร)'!$AA$20</f>
        <v>0</v>
      </c>
      <c r="S21" s="169" t="e">
        <f>R21*'2569-บิลค่าไฟฟ้า'!$AE$5</f>
        <v>#DIV/0!</v>
      </c>
      <c r="T21" s="112">
        <f>[5]คำนวณหน่วย!AN21-'[6]คำนวณ (รวมแต่ละอาคาร)'!$AD$20</f>
        <v>0</v>
      </c>
      <c r="U21" s="169" t="e">
        <f>T21*'2569-บิลค่าไฟฟ้า'!$AI$5</f>
        <v>#DIV/0!</v>
      </c>
      <c r="V21" s="112">
        <f>[5]คำนวณหน่วย!AR21-'[6]คำนวณ (รวมแต่ละอาคาร)'!$AG$20</f>
        <v>0</v>
      </c>
      <c r="W21" s="169" t="e">
        <f>V21*'2569-บิลค่าไฟฟ้า'!$AM$5</f>
        <v>#DIV/0!</v>
      </c>
      <c r="X21" s="112">
        <f>[5]คำนวณหน่วย!AV21-'[6]คำนวณ (รวมแต่ละอาคาร)'!$AJ$20</f>
        <v>0</v>
      </c>
      <c r="Y21" s="169" t="e">
        <f>X21*'2569-บิลค่าไฟฟ้า'!$AQ$5</f>
        <v>#DIV/0!</v>
      </c>
      <c r="Z21" s="112">
        <f>[5]คำนวณหน่วย!AZ21-'[6]คำนวณ (รวมแต่ละอาคาร)'!$AM$20</f>
        <v>0</v>
      </c>
      <c r="AA21" s="169" t="e">
        <f>Z21*'2569-บิลค่าไฟฟ้า'!$AU$5</f>
        <v>#DIV/0!</v>
      </c>
      <c r="AB21" s="112">
        <f>[5]คำนวณหน่วย!BD21-'[6]คำนวณ (รวมแต่ละอาคาร)'!$AP$20</f>
        <v>0</v>
      </c>
      <c r="AC21" s="169" t="e">
        <f>AB21*'2569-บิลค่าไฟฟ้า'!$AY$5</f>
        <v>#DIV/0!</v>
      </c>
    </row>
    <row r="22" spans="1:30" s="87" customFormat="1" x14ac:dyDescent="0.55000000000000004">
      <c r="A22" s="166">
        <f>[5]คำนวณหน่วย!A22</f>
        <v>18</v>
      </c>
      <c r="B22" s="162" t="str">
        <f>[5]คำนวณหน่วย!B22</f>
        <v>อาคารเฉลิมพระเกียรติสมเด็จพระเทพรัตนราชสุดา</v>
      </c>
      <c r="C22" s="166">
        <f>[5]คำนวณหน่วย!C22</f>
        <v>600</v>
      </c>
      <c r="D22" s="166">
        <f>[5]คำนวณหน่วย!D22</f>
        <v>1</v>
      </c>
      <c r="E22" s="166">
        <f>[5]คำนวณหน่วย!E22</f>
        <v>8562045</v>
      </c>
      <c r="F22" s="297">
        <f>[5]คำนวณหน่วย!L22</f>
        <v>26839.77</v>
      </c>
      <c r="G22" s="303">
        <f>[5]คำนวณหน่วย!M22</f>
        <v>104943.5007</v>
      </c>
      <c r="H22" s="168">
        <f>[5]คำนวณหน่วย!P22</f>
        <v>24628.31</v>
      </c>
      <c r="I22" s="167">
        <f>[5]คำนวณหน่วย!Q22</f>
        <v>100976.071</v>
      </c>
      <c r="J22" s="168">
        <f>[5]คำนวณหน่วย!T22</f>
        <v>0</v>
      </c>
      <c r="K22" s="167" t="e">
        <f>[5]คำนวณหน่วย!U22</f>
        <v>#DIV/0!</v>
      </c>
      <c r="L22" s="168">
        <f>[5]คำนวณหน่วย!X22</f>
        <v>0</v>
      </c>
      <c r="M22" s="260" t="e">
        <f>[5]คำนวณหน่วย!Y22</f>
        <v>#DIV/0!</v>
      </c>
      <c r="N22" s="168">
        <f>[5]คำนวณหน่วย!AB22</f>
        <v>0</v>
      </c>
      <c r="O22" s="260" t="e">
        <f>[5]คำนวณหน่วย!AC22</f>
        <v>#DIV/0!</v>
      </c>
      <c r="P22" s="168">
        <f>[5]คำนวณหน่วย!AF22</f>
        <v>0</v>
      </c>
      <c r="Q22" s="260" t="e">
        <f>[5]คำนวณหน่วย!AG22</f>
        <v>#DIV/0!</v>
      </c>
      <c r="R22" s="168">
        <f>[5]คำนวณหน่วย!AJ22</f>
        <v>0</v>
      </c>
      <c r="S22" s="260" t="e">
        <f>[5]คำนวณหน่วย!AK22</f>
        <v>#DIV/0!</v>
      </c>
      <c r="T22" s="168">
        <f>[5]คำนวณหน่วย!AN22</f>
        <v>0</v>
      </c>
      <c r="U22" s="260" t="e">
        <f>[5]คำนวณหน่วย!AO22</f>
        <v>#DIV/0!</v>
      </c>
      <c r="V22" s="168">
        <f>[5]คำนวณหน่วย!AR22</f>
        <v>0</v>
      </c>
      <c r="W22" s="260" t="e">
        <f>[5]คำนวณหน่วย!AS22</f>
        <v>#DIV/0!</v>
      </c>
      <c r="X22" s="168">
        <f>[5]คำนวณหน่วย!AV22</f>
        <v>0</v>
      </c>
      <c r="Y22" s="167" t="e">
        <f>[5]คำนวณหน่วย!AW22</f>
        <v>#DIV/0!</v>
      </c>
      <c r="Z22" s="168">
        <f>[5]คำนวณหน่วย!AZ22</f>
        <v>0</v>
      </c>
      <c r="AA22" s="167" t="e">
        <f>[5]คำนวณหน่วย!BA22</f>
        <v>#DIV/0!</v>
      </c>
      <c r="AB22" s="168">
        <f>[5]คำนวณหน่วย!BD22</f>
        <v>0</v>
      </c>
      <c r="AC22" s="167" t="e">
        <f>[5]คำนวณหน่วย!BE22</f>
        <v>#DIV/0!</v>
      </c>
    </row>
    <row r="23" spans="1:30" x14ac:dyDescent="0.55000000000000004">
      <c r="A23" s="166">
        <f>[5]คำนวณหน่วย!A23</f>
        <v>19</v>
      </c>
      <c r="B23" s="162" t="str">
        <f>[5]คำนวณหน่วย!B23</f>
        <v>อาคารเรือนกระจก</v>
      </c>
      <c r="C23" s="166">
        <f>[5]คำนวณหน่วย!C23</f>
        <v>0</v>
      </c>
      <c r="D23" s="166">
        <f>[5]คำนวณหน่วย!D23</f>
        <v>1</v>
      </c>
      <c r="E23" s="166">
        <f>[5]คำนวณหน่วย!E23</f>
        <v>9841446</v>
      </c>
      <c r="F23" s="297">
        <f>[5]คำนวณหน่วย!L23</f>
        <v>165</v>
      </c>
      <c r="G23" s="303">
        <f>[5]คำนวณหน่วย!M23</f>
        <v>645.15</v>
      </c>
      <c r="H23" s="168">
        <f>[5]คำนวณหน่วย!P23</f>
        <v>11</v>
      </c>
      <c r="I23" s="167">
        <f>[5]คำนวณหน่วย!Q23</f>
        <v>45.099999999999994</v>
      </c>
      <c r="J23" s="168">
        <f>[5]คำนวณหน่วย!T23</f>
        <v>-583</v>
      </c>
      <c r="K23" s="167" t="e">
        <f>[5]คำนวณหน่วย!U23</f>
        <v>#DIV/0!</v>
      </c>
      <c r="L23" s="168">
        <f>[5]คำนวณหน่วย!X23</f>
        <v>0</v>
      </c>
      <c r="M23" s="260" t="e">
        <f>[5]คำนวณหน่วย!Y23</f>
        <v>#DIV/0!</v>
      </c>
      <c r="N23" s="168">
        <f>[5]คำนวณหน่วย!AB23</f>
        <v>0</v>
      </c>
      <c r="O23" s="260" t="e">
        <f>[5]คำนวณหน่วย!AC23</f>
        <v>#DIV/0!</v>
      </c>
      <c r="P23" s="168">
        <f>[5]คำนวณหน่วย!AF23</f>
        <v>0</v>
      </c>
      <c r="Q23" s="260" t="e">
        <f>[5]คำนวณหน่วย!AG23</f>
        <v>#DIV/0!</v>
      </c>
      <c r="R23" s="168">
        <f>[5]คำนวณหน่วย!AJ23</f>
        <v>0</v>
      </c>
      <c r="S23" s="260" t="e">
        <f>[5]คำนวณหน่วย!AK23</f>
        <v>#DIV/0!</v>
      </c>
      <c r="T23" s="168">
        <f>[5]คำนวณหน่วย!AN23</f>
        <v>0</v>
      </c>
      <c r="U23" s="260" t="e">
        <f>[5]คำนวณหน่วย!AO23</f>
        <v>#DIV/0!</v>
      </c>
      <c r="V23" s="168">
        <f>[5]คำนวณหน่วย!AR23</f>
        <v>0</v>
      </c>
      <c r="W23" s="260" t="e">
        <f>[5]คำนวณหน่วย!AS23</f>
        <v>#DIV/0!</v>
      </c>
      <c r="X23" s="168">
        <f>[5]คำนวณหน่วย!AV23</f>
        <v>0</v>
      </c>
      <c r="Y23" s="167" t="e">
        <f>[5]คำนวณหน่วย!AW23</f>
        <v>#DIV/0!</v>
      </c>
      <c r="Z23" s="168">
        <f>[5]คำนวณหน่วย!AZ23</f>
        <v>0</v>
      </c>
      <c r="AA23" s="167" t="e">
        <f>[5]คำนวณหน่วย!BA23</f>
        <v>#DIV/0!</v>
      </c>
      <c r="AB23" s="168">
        <f>[5]คำนวณหน่วย!BD23</f>
        <v>0</v>
      </c>
      <c r="AC23" s="167" t="e">
        <f>[5]คำนวณหน่วย!BE23</f>
        <v>#DIV/0!</v>
      </c>
    </row>
    <row r="24" spans="1:30" s="293" customFormat="1" x14ac:dyDescent="0.55000000000000004">
      <c r="A24" s="273">
        <f>[5]คำนวณหน่วย!A24</f>
        <v>20</v>
      </c>
      <c r="B24" s="310" t="str">
        <f>[5]คำนวณหน่วย!B24</f>
        <v>อาคาร 80 ปี</v>
      </c>
      <c r="C24" s="273" t="str">
        <f>[5]คำนวณหน่วย!C24</f>
        <v>GWh</v>
      </c>
      <c r="D24" s="273">
        <f>[5]คำนวณหน่วย!D24</f>
        <v>1000000</v>
      </c>
      <c r="E24" s="273" t="str">
        <f>[5]คำนวณหน่วย!E24</f>
        <v>Digital</v>
      </c>
      <c r="F24" s="112">
        <f>[5]คำนวณหน่วย!L24-'[6]คำนวณ (รวมแต่ละอาคาร)'!$I$24</f>
        <v>20221.999999999909</v>
      </c>
      <c r="G24" s="169">
        <f>F24*'2569-บิลค่าไฟฟ้า'!$G$5</f>
        <v>79155.711894119639</v>
      </c>
      <c r="H24" s="112">
        <f>[5]คำนวณหน่วย!P24-'[6]คำนวณ (รวมแต่ละอาคาร)'!$L$24</f>
        <v>18144.000000000127</v>
      </c>
      <c r="I24" s="169">
        <f>H24*'2569-บิลค่าไฟฟ้า'!$K$5</f>
        <v>74416.877357760532</v>
      </c>
      <c r="J24" s="112">
        <f>[5]คำนวณหน่วย!T24-'[6]คำนวณ (รวมแต่ละอาคาร)'!$O$24</f>
        <v>-1808643</v>
      </c>
      <c r="K24" s="169" t="e">
        <f>J24*'2569-บิลค่าไฟฟ้า'!$O$5</f>
        <v>#DIV/0!</v>
      </c>
      <c r="L24" s="112">
        <f>[5]คำนวณหน่วย!X24-'[6]คำนวณ (รวมแต่ละอาคาร)'!$R$24</f>
        <v>0</v>
      </c>
      <c r="M24" s="169" t="e">
        <f>L24*'2569-บิลค่าไฟฟ้า'!$S$5</f>
        <v>#DIV/0!</v>
      </c>
      <c r="N24" s="112">
        <f>[5]คำนวณหน่วย!AB24-'[6]คำนวณ (รวมแต่ละอาคาร)'!$U$24</f>
        <v>0</v>
      </c>
      <c r="O24" s="169" t="e">
        <f>N24*'2569-บิลค่าไฟฟ้า'!$W$5</f>
        <v>#DIV/0!</v>
      </c>
      <c r="P24" s="112">
        <f>[5]คำนวณหน่วย!AF24-'[6]คำนวณ (รวมแต่ละอาคาร)'!$X$24</f>
        <v>0</v>
      </c>
      <c r="Q24" s="169" t="e">
        <f>P24*'2569-บิลค่าไฟฟ้า'!$AA$5</f>
        <v>#DIV/0!</v>
      </c>
      <c r="R24" s="112">
        <f>[5]คำนวณหน่วย!AJ24-'[6]คำนวณ (รวมแต่ละอาคาร)'!$AA$24</f>
        <v>0</v>
      </c>
      <c r="S24" s="169" t="e">
        <f>R24*'2569-บิลค่าไฟฟ้า'!$AE$5</f>
        <v>#DIV/0!</v>
      </c>
      <c r="T24" s="112">
        <f>[5]คำนวณหน่วย!AN24-'[6]คำนวณ (รวมแต่ละอาคาร)'!$AD$24</f>
        <v>0</v>
      </c>
      <c r="U24" s="169" t="e">
        <f>T24*'2569-บิลค่าไฟฟ้า'!$AI$5</f>
        <v>#DIV/0!</v>
      </c>
      <c r="V24" s="112">
        <f>[5]คำนวณหน่วย!AR24-'[6]คำนวณ (รวมแต่ละอาคาร)'!$AG$24</f>
        <v>0</v>
      </c>
      <c r="W24" s="169" t="e">
        <f>V24*'2569-บิลค่าไฟฟ้า'!$AM$5</f>
        <v>#DIV/0!</v>
      </c>
      <c r="X24" s="112">
        <f>[5]คำนวณหน่วย!AV24-'[6]คำนวณ (รวมแต่ละอาคาร)'!$AJ$24</f>
        <v>0</v>
      </c>
      <c r="Y24" s="169" t="e">
        <f>X24*'2569-บิลค่าไฟฟ้า'!$AQ$5</f>
        <v>#DIV/0!</v>
      </c>
      <c r="Z24" s="112">
        <f>[5]คำนวณหน่วย!AZ24-'[6]คำนวณ (รวมแต่ละอาคาร)'!$AM$24</f>
        <v>0</v>
      </c>
      <c r="AA24" s="169" t="e">
        <f>Z24*'2569-บิลค่าไฟฟ้า'!$AU$5</f>
        <v>#DIV/0!</v>
      </c>
      <c r="AB24" s="112">
        <f>[5]คำนวณหน่วย!BD24-'[6]คำนวณ (รวมแต่ละอาคาร)'!$AP$24</f>
        <v>0</v>
      </c>
      <c r="AC24" s="169" t="e">
        <f>AB24*'2569-บิลค่าไฟฟ้า'!$AY$5</f>
        <v>#DIV/0!</v>
      </c>
    </row>
    <row r="25" spans="1:30" s="311" customFormat="1" x14ac:dyDescent="0.55000000000000004">
      <c r="A25" s="166">
        <f>[5]คำนวณหน่วย!A25</f>
        <v>21</v>
      </c>
      <c r="B25" s="162" t="str">
        <f>[5]คำนวณหน่วย!B25</f>
        <v>อาคารเกษตรทฤษฎีใหม่</v>
      </c>
      <c r="C25" s="166">
        <f>[5]คำนวณหน่วย!C25</f>
        <v>0</v>
      </c>
      <c r="D25" s="166">
        <f>[5]คำนวณหน่วย!D25</f>
        <v>1</v>
      </c>
      <c r="E25" s="166">
        <f>[5]คำนวณหน่วย!E25</f>
        <v>8573816</v>
      </c>
      <c r="F25" s="297">
        <f>[5]คำนวณหน่วย!L25</f>
        <v>195</v>
      </c>
      <c r="G25" s="303">
        <f>[5]คำนวณหน่วย!M25</f>
        <v>762.45</v>
      </c>
      <c r="H25" s="168">
        <f>[5]คำนวณหน่วย!P25</f>
        <v>210</v>
      </c>
      <c r="I25" s="167">
        <f>[5]คำนวณหน่วย!Q25</f>
        <v>860.99999999999989</v>
      </c>
      <c r="J25" s="168">
        <f>[5]คำนวณหน่วย!T25</f>
        <v>-66972</v>
      </c>
      <c r="K25" s="167" t="e">
        <f>[5]คำนวณหน่วย!U25</f>
        <v>#DIV/0!</v>
      </c>
      <c r="L25" s="168">
        <f>[5]คำนวณหน่วย!X25</f>
        <v>0</v>
      </c>
      <c r="M25" s="260" t="e">
        <f>[5]คำนวณหน่วย!Y25</f>
        <v>#DIV/0!</v>
      </c>
      <c r="N25" s="168">
        <f>[5]คำนวณหน่วย!AB25</f>
        <v>0</v>
      </c>
      <c r="O25" s="260" t="e">
        <f>[5]คำนวณหน่วย!AC25</f>
        <v>#DIV/0!</v>
      </c>
      <c r="P25" s="168">
        <f>[5]คำนวณหน่วย!AF25</f>
        <v>0</v>
      </c>
      <c r="Q25" s="260" t="e">
        <f>[5]คำนวณหน่วย!AG25</f>
        <v>#DIV/0!</v>
      </c>
      <c r="R25" s="168">
        <f>[5]คำนวณหน่วย!AJ25</f>
        <v>0</v>
      </c>
      <c r="S25" s="260" t="e">
        <f>[5]คำนวณหน่วย!AK25</f>
        <v>#DIV/0!</v>
      </c>
      <c r="T25" s="168">
        <f>[5]คำนวณหน่วย!AN25</f>
        <v>0</v>
      </c>
      <c r="U25" s="260" t="e">
        <f>[5]คำนวณหน่วย!AO25</f>
        <v>#DIV/0!</v>
      </c>
      <c r="V25" s="168">
        <f>[5]คำนวณหน่วย!AR25</f>
        <v>0</v>
      </c>
      <c r="W25" s="260" t="e">
        <f>[5]คำนวณหน่วย!AS25</f>
        <v>#DIV/0!</v>
      </c>
      <c r="X25" s="168">
        <f>[5]คำนวณหน่วย!AV25</f>
        <v>0</v>
      </c>
      <c r="Y25" s="167" t="e">
        <f>[5]คำนวณหน่วย!AW25</f>
        <v>#DIV/0!</v>
      </c>
      <c r="Z25" s="168">
        <f>[5]คำนวณหน่วย!AZ25</f>
        <v>0</v>
      </c>
      <c r="AA25" s="167" t="e">
        <f>[5]คำนวณหน่วย!BA25</f>
        <v>#DIV/0!</v>
      </c>
      <c r="AB25" s="168">
        <f>[5]คำนวณหน่วย!BD25</f>
        <v>0</v>
      </c>
      <c r="AC25" s="167" t="e">
        <f>[5]คำนวณหน่วย!BE25</f>
        <v>#DIV/0!</v>
      </c>
    </row>
    <row r="26" spans="1:30" x14ac:dyDescent="0.55000000000000004">
      <c r="A26" s="166">
        <f>[5]คำนวณหน่วย!A26</f>
        <v>22</v>
      </c>
      <c r="B26" s="162" t="str">
        <f>[5]คำนวณหน่วย!B26</f>
        <v>อาคารโรงสูบน้ำแรงดันต่ำ</v>
      </c>
      <c r="C26" s="166">
        <f>[5]คำนวณหน่วย!C26</f>
        <v>0</v>
      </c>
      <c r="D26" s="166">
        <f>[5]คำนวณหน่วย!D26</f>
        <v>1</v>
      </c>
      <c r="E26" s="166">
        <f>[5]คำนวณหน่วย!E26</f>
        <v>8573823</v>
      </c>
      <c r="F26" s="297">
        <f>[5]คำนวณหน่วย!L26</f>
        <v>6711</v>
      </c>
      <c r="G26" s="303">
        <f>[5]คำนวณหน่วย!M26</f>
        <v>26240.010000000002</v>
      </c>
      <c r="H26" s="168">
        <f>[5]คำนวณหน่วย!P26</f>
        <v>3735</v>
      </c>
      <c r="I26" s="167">
        <f>[5]คำนวณหน่วย!Q26</f>
        <v>15313.499999999998</v>
      </c>
      <c r="J26" s="168">
        <f>[5]คำนวณหน่วย!T26</f>
        <v>-33717</v>
      </c>
      <c r="K26" s="167" t="e">
        <f>[5]คำนวณหน่วย!U26</f>
        <v>#DIV/0!</v>
      </c>
      <c r="L26" s="168">
        <f>[5]คำนวณหน่วย!X26</f>
        <v>0</v>
      </c>
      <c r="M26" s="260" t="e">
        <f>[5]คำนวณหน่วย!Y26</f>
        <v>#DIV/0!</v>
      </c>
      <c r="N26" s="168">
        <f>[5]คำนวณหน่วย!AB26</f>
        <v>0</v>
      </c>
      <c r="O26" s="260" t="e">
        <f>[5]คำนวณหน่วย!AC26</f>
        <v>#DIV/0!</v>
      </c>
      <c r="P26" s="168">
        <f>[5]คำนวณหน่วย!AF26</f>
        <v>0</v>
      </c>
      <c r="Q26" s="260" t="e">
        <f>[5]คำนวณหน่วย!AG26</f>
        <v>#DIV/0!</v>
      </c>
      <c r="R26" s="168">
        <f>[5]คำนวณหน่วย!AJ26</f>
        <v>0</v>
      </c>
      <c r="S26" s="260" t="e">
        <f>[5]คำนวณหน่วย!AK26</f>
        <v>#DIV/0!</v>
      </c>
      <c r="T26" s="168">
        <f>[5]คำนวณหน่วย!AN26</f>
        <v>0</v>
      </c>
      <c r="U26" s="260" t="e">
        <f>[5]คำนวณหน่วย!AO26</f>
        <v>#DIV/0!</v>
      </c>
      <c r="V26" s="168">
        <f>[5]คำนวณหน่วย!AR26</f>
        <v>0</v>
      </c>
      <c r="W26" s="260" t="e">
        <f>[5]คำนวณหน่วย!AS26</f>
        <v>#DIV/0!</v>
      </c>
      <c r="X26" s="168">
        <f>[5]คำนวณหน่วย!AV26</f>
        <v>0</v>
      </c>
      <c r="Y26" s="167" t="e">
        <f>[5]คำนวณหน่วย!AW26</f>
        <v>#DIV/0!</v>
      </c>
      <c r="Z26" s="168">
        <f>[5]คำนวณหน่วย!AZ26</f>
        <v>0</v>
      </c>
      <c r="AA26" s="167" t="e">
        <f>[5]คำนวณหน่วย!BA26</f>
        <v>#DIV/0!</v>
      </c>
      <c r="AB26" s="168">
        <f>[5]คำนวณหน่วย!BD26</f>
        <v>0</v>
      </c>
      <c r="AC26" s="167" t="e">
        <f>[5]คำนวณหน่วย!BE26</f>
        <v>#DIV/0!</v>
      </c>
    </row>
    <row r="27" spans="1:30" x14ac:dyDescent="0.55000000000000004">
      <c r="A27" s="166">
        <f>[5]คำนวณหน่วย!A27</f>
        <v>23</v>
      </c>
      <c r="B27" s="162" t="str">
        <f>[5]คำนวณหน่วย!B27</f>
        <v>อาคารโรงสูบน้ำแรงดันสูง</v>
      </c>
      <c r="C27" s="166">
        <f>[5]คำนวณหน่วย!C27</f>
        <v>0</v>
      </c>
      <c r="D27" s="166">
        <f>[5]คำนวณหน่วย!D27</f>
        <v>50</v>
      </c>
      <c r="E27" s="166">
        <f>[5]คำนวณหน่วย!E27</f>
        <v>8561987</v>
      </c>
      <c r="F27" s="297">
        <f>[5]คำนวณหน่วย!L27</f>
        <v>10550</v>
      </c>
      <c r="G27" s="303">
        <f>[5]คำนวณหน่วย!M27</f>
        <v>41250.5</v>
      </c>
      <c r="H27" s="168">
        <f>[5]คำนวณหน่วย!P27</f>
        <v>8850</v>
      </c>
      <c r="I27" s="167">
        <f>[5]คำนวณหน่วย!Q27</f>
        <v>36285</v>
      </c>
      <c r="J27" s="168">
        <f>[5]คำนวณหน่วย!T27</f>
        <v>-232800</v>
      </c>
      <c r="K27" s="167" t="e">
        <f>[5]คำนวณหน่วย!U27</f>
        <v>#DIV/0!</v>
      </c>
      <c r="L27" s="168">
        <f>[5]คำนวณหน่วย!X27</f>
        <v>0</v>
      </c>
      <c r="M27" s="260" t="e">
        <f>[5]คำนวณหน่วย!Y27</f>
        <v>#DIV/0!</v>
      </c>
      <c r="N27" s="168">
        <f>[5]คำนวณหน่วย!AB27</f>
        <v>0</v>
      </c>
      <c r="O27" s="260" t="e">
        <f>[5]คำนวณหน่วย!AC27</f>
        <v>#DIV/0!</v>
      </c>
      <c r="P27" s="168">
        <f>[5]คำนวณหน่วย!AF27</f>
        <v>0</v>
      </c>
      <c r="Q27" s="260" t="e">
        <f>[5]คำนวณหน่วย!AG27</f>
        <v>#DIV/0!</v>
      </c>
      <c r="R27" s="168">
        <f>[5]คำนวณหน่วย!AJ27</f>
        <v>0</v>
      </c>
      <c r="S27" s="260" t="e">
        <f>[5]คำนวณหน่วย!AK27</f>
        <v>#DIV/0!</v>
      </c>
      <c r="T27" s="168">
        <f>[5]คำนวณหน่วย!AN27</f>
        <v>0</v>
      </c>
      <c r="U27" s="260" t="e">
        <f>[5]คำนวณหน่วย!AO27</f>
        <v>#DIV/0!</v>
      </c>
      <c r="V27" s="168">
        <f>[5]คำนวณหน่วย!AR27</f>
        <v>0</v>
      </c>
      <c r="W27" s="260" t="e">
        <f>[5]คำนวณหน่วย!AS27</f>
        <v>#DIV/0!</v>
      </c>
      <c r="X27" s="168">
        <f>[5]คำนวณหน่วย!AV27</f>
        <v>0</v>
      </c>
      <c r="Y27" s="167" t="e">
        <f>[5]คำนวณหน่วย!AW27</f>
        <v>#DIV/0!</v>
      </c>
      <c r="Z27" s="168">
        <f>[5]คำนวณหน่วย!AZ27</f>
        <v>0</v>
      </c>
      <c r="AA27" s="167" t="e">
        <f>[5]คำนวณหน่วย!BA27</f>
        <v>#DIV/0!</v>
      </c>
      <c r="AB27" s="168">
        <f>[5]คำนวณหน่วย!BD27</f>
        <v>0</v>
      </c>
      <c r="AC27" s="167" t="e">
        <f>[5]คำนวณหน่วย!BE27</f>
        <v>#DIV/0!</v>
      </c>
    </row>
    <row r="28" spans="1:30" s="311" customFormat="1" x14ac:dyDescent="0.55000000000000004">
      <c r="A28" s="166">
        <f>[5]คำนวณหน่วย!A28</f>
        <v>24</v>
      </c>
      <c r="B28" s="162" t="str">
        <f>[5]คำนวณหน่วย!B28</f>
        <v>อาคารจ่ายสารเคมีและเก็บสารเคมี</v>
      </c>
      <c r="C28" s="166">
        <f>[5]คำนวณหน่วย!C28</f>
        <v>0</v>
      </c>
      <c r="D28" s="166">
        <f>[5]คำนวณหน่วย!D28</f>
        <v>1</v>
      </c>
      <c r="E28" s="166">
        <f>[5]คำนวณหน่วย!E28</f>
        <v>8548598</v>
      </c>
      <c r="F28" s="297">
        <f>[5]คำนวณหน่วย!L28</f>
        <v>24</v>
      </c>
      <c r="G28" s="303">
        <f>[5]คำนวณหน่วย!M28</f>
        <v>93.84</v>
      </c>
      <c r="H28" s="168">
        <f>[5]คำนวณหน่วย!P28</f>
        <v>16</v>
      </c>
      <c r="I28" s="167">
        <f>[5]คำนวณหน่วย!Q28</f>
        <v>65.599999999999994</v>
      </c>
      <c r="J28" s="168">
        <f>[5]คำนวณหน่วย!T28</f>
        <v>-10560</v>
      </c>
      <c r="K28" s="167" t="e">
        <f>[5]คำนวณหน่วย!U28</f>
        <v>#DIV/0!</v>
      </c>
      <c r="L28" s="168">
        <f>[5]คำนวณหน่วย!X28</f>
        <v>0</v>
      </c>
      <c r="M28" s="260" t="e">
        <f>[5]คำนวณหน่วย!Y28</f>
        <v>#DIV/0!</v>
      </c>
      <c r="N28" s="168">
        <f>[5]คำนวณหน่วย!AB28</f>
        <v>0</v>
      </c>
      <c r="O28" s="260" t="e">
        <f>[5]คำนวณหน่วย!AC28</f>
        <v>#DIV/0!</v>
      </c>
      <c r="P28" s="168">
        <f>[5]คำนวณหน่วย!AF28</f>
        <v>0</v>
      </c>
      <c r="Q28" s="260" t="e">
        <f>[5]คำนวณหน่วย!AG28</f>
        <v>#DIV/0!</v>
      </c>
      <c r="R28" s="168">
        <f>[5]คำนวณหน่วย!AJ28</f>
        <v>0</v>
      </c>
      <c r="S28" s="260" t="e">
        <f>[5]คำนวณหน่วย!AK28</f>
        <v>#DIV/0!</v>
      </c>
      <c r="T28" s="168">
        <f>[5]คำนวณหน่วย!AN28</f>
        <v>0</v>
      </c>
      <c r="U28" s="260" t="e">
        <f>[5]คำนวณหน่วย!AO28</f>
        <v>#DIV/0!</v>
      </c>
      <c r="V28" s="168">
        <f>[5]คำนวณหน่วย!AR28</f>
        <v>0</v>
      </c>
      <c r="W28" s="260" t="e">
        <f>[5]คำนวณหน่วย!AS28</f>
        <v>#DIV/0!</v>
      </c>
      <c r="X28" s="168">
        <f>[5]คำนวณหน่วย!AV28</f>
        <v>0</v>
      </c>
      <c r="Y28" s="167" t="e">
        <f>[5]คำนวณหน่วย!AW28</f>
        <v>#DIV/0!</v>
      </c>
      <c r="Z28" s="168">
        <f>[5]คำนวณหน่วย!AZ28</f>
        <v>0</v>
      </c>
      <c r="AA28" s="167" t="e">
        <f>[5]คำนวณหน่วย!BA28</f>
        <v>#DIV/0!</v>
      </c>
      <c r="AB28" s="168">
        <f>[5]คำนวณหน่วย!BD28</f>
        <v>0</v>
      </c>
      <c r="AC28" s="167" t="e">
        <f>[5]คำนวณหน่วย!BE28</f>
        <v>#DIV/0!</v>
      </c>
    </row>
    <row r="29" spans="1:30" x14ac:dyDescent="0.55000000000000004">
      <c r="A29" s="166">
        <f>[5]คำนวณหน่วย!A29</f>
        <v>25</v>
      </c>
      <c r="B29" s="162" t="str">
        <f>[5]คำนวณหน่วย!B29</f>
        <v>ป้าย LED หน้ามหาวิทยาลัยแม่โจ้</v>
      </c>
      <c r="C29" s="166">
        <f>[5]คำนวณหน่วย!C29</f>
        <v>0</v>
      </c>
      <c r="D29" s="166">
        <f>[5]คำนวณหน่วย!D29</f>
        <v>1</v>
      </c>
      <c r="E29" s="166">
        <f>[5]คำนวณหน่วย!E29</f>
        <v>9769127</v>
      </c>
      <c r="F29" s="297" t="str">
        <f>[5]คำนวณหน่วย!L29</f>
        <v>รื้อถอน</v>
      </c>
      <c r="G29" s="303" t="str">
        <f>[5]คำนวณหน่วย!M29</f>
        <v>รื้อถอน</v>
      </c>
      <c r="H29" s="168" t="str">
        <f>[5]คำนวณหน่วย!P29</f>
        <v>รื้อถอน</v>
      </c>
      <c r="I29" s="167" t="str">
        <f>[5]คำนวณหน่วย!Q29</f>
        <v>รื้อถอน</v>
      </c>
      <c r="J29" s="168" t="str">
        <f>[5]คำนวณหน่วย!T29</f>
        <v>รื้อถอน</v>
      </c>
      <c r="K29" s="167" t="str">
        <f>[5]คำนวณหน่วย!U29</f>
        <v>รื้อถอน</v>
      </c>
      <c r="L29" s="168" t="str">
        <f>[5]คำนวณหน่วย!X29</f>
        <v>รื้อถอน</v>
      </c>
      <c r="M29" s="260" t="str">
        <f>[5]คำนวณหน่วย!Y29</f>
        <v>รื้อถอน</v>
      </c>
      <c r="N29" s="168" t="str">
        <f>[5]คำนวณหน่วย!AB29</f>
        <v>รื้อถอน</v>
      </c>
      <c r="O29" s="260" t="str">
        <f>[5]คำนวณหน่วย!AC29</f>
        <v>รื้อถอน</v>
      </c>
      <c r="P29" s="168" t="str">
        <f>[5]คำนวณหน่วย!AF29</f>
        <v>รื้อถอน</v>
      </c>
      <c r="Q29" s="260" t="str">
        <f>[5]คำนวณหน่วย!AG29</f>
        <v>รื้อถอน</v>
      </c>
      <c r="R29" s="168" t="str">
        <f>[5]คำนวณหน่วย!AJ29</f>
        <v>รื้อถอน</v>
      </c>
      <c r="S29" s="260" t="str">
        <f>[5]คำนวณหน่วย!AK29</f>
        <v>รื้อถอน</v>
      </c>
      <c r="T29" s="168" t="str">
        <f>[5]คำนวณหน่วย!AN29</f>
        <v>รื้อถอน</v>
      </c>
      <c r="U29" s="260" t="str">
        <f>[5]คำนวณหน่วย!AO29</f>
        <v>รื้อถอน</v>
      </c>
      <c r="V29" s="168" t="str">
        <f>[5]คำนวณหน่วย!AR29</f>
        <v>รื้อถอน</v>
      </c>
      <c r="W29" s="260" t="str">
        <f>[5]คำนวณหน่วย!AS29</f>
        <v>รื้อถอน</v>
      </c>
      <c r="X29" s="168" t="str">
        <f>[5]คำนวณหน่วย!AV29</f>
        <v>รื้อถอน</v>
      </c>
      <c r="Y29" s="167" t="str">
        <f>[5]คำนวณหน่วย!AW29</f>
        <v>รื้อถอน</v>
      </c>
      <c r="Z29" s="168" t="str">
        <f>[5]คำนวณหน่วย!AZ29</f>
        <v>รื้อถอน</v>
      </c>
      <c r="AA29" s="167" t="str">
        <f>[5]คำนวณหน่วย!BA29</f>
        <v>รื้อถอน</v>
      </c>
      <c r="AB29" s="168" t="str">
        <f>[5]คำนวณหน่วย!BD29</f>
        <v>รื้อถอน</v>
      </c>
      <c r="AC29" s="167" t="str">
        <f>[5]คำนวณหน่วย!BE29</f>
        <v>รื้อถอน</v>
      </c>
    </row>
    <row r="30" spans="1:30" x14ac:dyDescent="0.55000000000000004">
      <c r="A30" s="166">
        <f>[5]คำนวณหน่วย!A30</f>
        <v>26</v>
      </c>
      <c r="B30" s="162" t="str">
        <f>[5]คำนวณหน่วย!B30</f>
        <v>อาคารช่วงเกษตรศิลป์</v>
      </c>
      <c r="C30" s="166">
        <f>[5]คำนวณหน่วย!C30</f>
        <v>0</v>
      </c>
      <c r="D30" s="166">
        <f>[5]คำนวณหน่วย!D30</f>
        <v>1</v>
      </c>
      <c r="E30" s="166">
        <f>[5]คำนวณหน่วย!E30</f>
        <v>8142008</v>
      </c>
      <c r="F30" s="297" t="str">
        <f>[5]คำนวณหน่วย!L30</f>
        <v>ปรับปรุง</v>
      </c>
      <c r="G30" s="303" t="str">
        <f>[5]คำนวณหน่วย!M30</f>
        <v>ปรับปรุง</v>
      </c>
      <c r="H30" s="168" t="str">
        <f>[5]คำนวณหน่วย!P30</f>
        <v>ปรับปรุง</v>
      </c>
      <c r="I30" s="167" t="str">
        <f>[5]คำนวณหน่วย!Q30</f>
        <v>ปรับปรุง</v>
      </c>
      <c r="J30" s="168" t="str">
        <f>[5]คำนวณหน่วย!T30</f>
        <v>ปรับปรุง</v>
      </c>
      <c r="K30" s="167" t="str">
        <f>[5]คำนวณหน่วย!U30</f>
        <v>ปรับปรุง</v>
      </c>
      <c r="L30" s="168" t="str">
        <f>[5]คำนวณหน่วย!X30</f>
        <v>ปรับปรุง</v>
      </c>
      <c r="M30" s="260" t="str">
        <f>[5]คำนวณหน่วย!Y30</f>
        <v>ปรับปรุง</v>
      </c>
      <c r="N30" s="168" t="str">
        <f>[5]คำนวณหน่วย!AB30</f>
        <v>ปรับปรุง</v>
      </c>
      <c r="O30" s="260" t="str">
        <f>[5]คำนวณหน่วย!AC30</f>
        <v>ปรับปรุง</v>
      </c>
      <c r="P30" s="168" t="str">
        <f>[5]คำนวณหน่วย!AF30</f>
        <v>ปรับปรุง</v>
      </c>
      <c r="Q30" s="260" t="str">
        <f>[5]คำนวณหน่วย!AG30</f>
        <v>ปรับปรุง</v>
      </c>
      <c r="R30" s="168" t="str">
        <f>[5]คำนวณหน่วย!AJ30</f>
        <v>ปรับปรุง</v>
      </c>
      <c r="S30" s="260" t="str">
        <f>[5]คำนวณหน่วย!AK30</f>
        <v>ปรับปรุง</v>
      </c>
      <c r="T30" s="168" t="str">
        <f>[5]คำนวณหน่วย!AN30</f>
        <v>ปรับปรุง</v>
      </c>
      <c r="U30" s="260" t="str">
        <f>[5]คำนวณหน่วย!AO30</f>
        <v>ปรับปรุง</v>
      </c>
      <c r="V30" s="168" t="str">
        <f>[5]คำนวณหน่วย!AR30</f>
        <v>ปรับปรุง</v>
      </c>
      <c r="W30" s="260" t="str">
        <f>[5]คำนวณหน่วย!AS30</f>
        <v>ปรับปรุง</v>
      </c>
      <c r="X30" s="168" t="str">
        <f>[5]คำนวณหน่วย!AV30</f>
        <v>ปรับปรุง</v>
      </c>
      <c r="Y30" s="167" t="str">
        <f>[5]คำนวณหน่วย!AW30</f>
        <v>ปรับปรุง</v>
      </c>
      <c r="Z30" s="168" t="str">
        <f>[5]คำนวณหน่วย!AZ30</f>
        <v>ปรับปรุง</v>
      </c>
      <c r="AA30" s="167" t="str">
        <f>[5]คำนวณหน่วย!BA30</f>
        <v>ปรับปรุง</v>
      </c>
      <c r="AB30" s="168" t="str">
        <f>[5]คำนวณหน่วย!BD30</f>
        <v>ปรับปรุง</v>
      </c>
      <c r="AC30" s="167" t="str">
        <f>[5]คำนวณหน่วย!BE30</f>
        <v>ปรับปรุง</v>
      </c>
      <c r="AD30" s="165"/>
    </row>
    <row r="31" spans="1:30" s="87" customFormat="1" x14ac:dyDescent="0.55000000000000004">
      <c r="A31" s="170" t="s">
        <v>5</v>
      </c>
      <c r="B31" s="343"/>
      <c r="C31" s="170"/>
      <c r="D31" s="170"/>
      <c r="E31" s="170"/>
      <c r="F31" s="271">
        <f>SUM(F5:F30)</f>
        <v>161456.72999999989</v>
      </c>
      <c r="G31" s="271">
        <f t="shared" ref="G31:AC31" si="0">SUM(G5:G30)</f>
        <v>631633.7284355812</v>
      </c>
      <c r="H31" s="271">
        <f t="shared" si="0"/>
        <v>172094.79000000012</v>
      </c>
      <c r="I31" s="271">
        <f t="shared" si="0"/>
        <v>705686.25284895627</v>
      </c>
      <c r="J31" s="271" t="e">
        <f t="shared" si="0"/>
        <v>#VALUE!</v>
      </c>
      <c r="K31" s="271" t="e">
        <f t="shared" si="0"/>
        <v>#DIV/0!</v>
      </c>
      <c r="L31" s="271">
        <f t="shared" si="0"/>
        <v>0</v>
      </c>
      <c r="M31" s="271" t="e">
        <f t="shared" si="0"/>
        <v>#DIV/0!</v>
      </c>
      <c r="N31" s="271">
        <f t="shared" si="0"/>
        <v>0</v>
      </c>
      <c r="O31" s="271" t="e">
        <f t="shared" si="0"/>
        <v>#DIV/0!</v>
      </c>
      <c r="P31" s="271">
        <f t="shared" si="0"/>
        <v>0</v>
      </c>
      <c r="Q31" s="271" t="e">
        <f t="shared" si="0"/>
        <v>#DIV/0!</v>
      </c>
      <c r="R31" s="271">
        <f t="shared" si="0"/>
        <v>0</v>
      </c>
      <c r="S31" s="271" t="e">
        <f t="shared" si="0"/>
        <v>#DIV/0!</v>
      </c>
      <c r="T31" s="271">
        <f t="shared" si="0"/>
        <v>0</v>
      </c>
      <c r="U31" s="271" t="e">
        <f t="shared" si="0"/>
        <v>#DIV/0!</v>
      </c>
      <c r="V31" s="271">
        <f t="shared" si="0"/>
        <v>0</v>
      </c>
      <c r="W31" s="271" t="e">
        <f t="shared" si="0"/>
        <v>#DIV/0!</v>
      </c>
      <c r="X31" s="271">
        <f t="shared" si="0"/>
        <v>0</v>
      </c>
      <c r="Y31" s="271" t="e">
        <f t="shared" si="0"/>
        <v>#DIV/0!</v>
      </c>
      <c r="Z31" s="271">
        <f t="shared" si="0"/>
        <v>0</v>
      </c>
      <c r="AA31" s="271" t="e">
        <f t="shared" si="0"/>
        <v>#DIV/0!</v>
      </c>
      <c r="AB31" s="271">
        <f t="shared" si="0"/>
        <v>0</v>
      </c>
      <c r="AC31" s="271" t="e">
        <f t="shared" si="0"/>
        <v>#DIV/0!</v>
      </c>
    </row>
    <row r="32" spans="1:30" x14ac:dyDescent="0.55000000000000004">
      <c r="A32" s="162" t="str">
        <f>[5]คำนวณหน่วย!A31</f>
        <v>สำนักงานมหาวิทยาลัย</v>
      </c>
      <c r="B32" s="339"/>
      <c r="C32" s="163"/>
      <c r="D32" s="163"/>
      <c r="E32" s="314"/>
      <c r="F32" s="317"/>
      <c r="G32" s="317"/>
      <c r="H32" s="317"/>
      <c r="I32" s="317"/>
      <c r="J32" s="317"/>
      <c r="K32" s="317"/>
      <c r="L32" s="317"/>
      <c r="M32" s="317"/>
      <c r="N32" s="317"/>
      <c r="O32" s="317"/>
      <c r="P32" s="317"/>
      <c r="Q32" s="317"/>
      <c r="R32" s="317"/>
      <c r="S32" s="317"/>
      <c r="T32" s="317"/>
      <c r="U32" s="317"/>
      <c r="V32" s="317"/>
      <c r="W32" s="317"/>
      <c r="X32" s="317"/>
      <c r="Y32" s="317"/>
      <c r="Z32" s="317"/>
      <c r="AA32" s="317"/>
      <c r="AB32" s="317"/>
      <c r="AC32" s="317"/>
    </row>
    <row r="33" spans="1:29" s="293" customFormat="1" x14ac:dyDescent="0.55000000000000004">
      <c r="A33" s="273">
        <f>[5]คำนวณหน่วย!A32</f>
        <v>27</v>
      </c>
      <c r="B33" s="310" t="str">
        <f>[5]คำนวณหน่วย!B32</f>
        <v>อาคารสำนักงานมหาวิทยาลัย 1 (ดิม)</v>
      </c>
      <c r="C33" s="273">
        <f>[5]คำนวณหน่วย!C32</f>
        <v>0</v>
      </c>
      <c r="D33" s="273">
        <f>[5]คำนวณหน่วย!D32</f>
        <v>40</v>
      </c>
      <c r="E33" s="273">
        <f>[5]คำนวณหน่วย!E32</f>
        <v>8509795</v>
      </c>
      <c r="F33" s="354">
        <f>[5]คำนวณหน่วย!L32-'[6]คำนวณ (รวมแต่ละอาคาร)'!$I$31</f>
        <v>4115</v>
      </c>
      <c r="G33" s="169">
        <f>F33*'2569-บิลค่าไฟฟ้า'!$G$5</f>
        <v>16107.4945329</v>
      </c>
      <c r="H33" s="354">
        <f>[5]คำนวณหน่วย!P32-'[6]คำนวณ (รวมแต่ละอาคาร)'!$L$31</f>
        <v>3353</v>
      </c>
      <c r="I33" s="169">
        <f>H33*'2569-บิลค่าไฟฟ้า'!$K$5</f>
        <v>13752.192999370001</v>
      </c>
      <c r="J33" s="354">
        <f>[5]คำนวณหน่วย!T32-'[6]คำนวณ (รวมแต่ละอาคาร)'!$O$31</f>
        <v>-308391</v>
      </c>
      <c r="K33" s="169" t="e">
        <f>J33*'2569-บิลค่าไฟฟ้า'!$O$5</f>
        <v>#DIV/0!</v>
      </c>
      <c r="L33" s="354">
        <f>[5]คำนวณหน่วย!X32-'[6]คำนวณ (รวมแต่ละอาคาร)'!$R$31</f>
        <v>0</v>
      </c>
      <c r="M33" s="169" t="e">
        <f>L33*'2569-บิลค่าไฟฟ้า'!$S$5</f>
        <v>#DIV/0!</v>
      </c>
      <c r="N33" s="354">
        <f>[5]คำนวณหน่วย!AB32-'[6]คำนวณ (รวมแต่ละอาคาร)'!$U$31</f>
        <v>0</v>
      </c>
      <c r="O33" s="169" t="e">
        <f>N33*'2569-บิลค่าไฟฟ้า'!$W$5</f>
        <v>#DIV/0!</v>
      </c>
      <c r="P33" s="354">
        <f>[5]คำนวณหน่วย!AF32-'[6]คำนวณ (รวมแต่ละอาคาร)'!$X$31</f>
        <v>0</v>
      </c>
      <c r="Q33" s="169" t="e">
        <f>P33*'2569-บิลค่าไฟฟ้า'!$AA$5</f>
        <v>#DIV/0!</v>
      </c>
      <c r="R33" s="354">
        <f>[5]คำนวณหน่วย!AJ32-'[6]คำนวณ (รวมแต่ละอาคาร)'!$AA$31</f>
        <v>0</v>
      </c>
      <c r="S33" s="169" t="e">
        <f>R33*'2569-บิลค่าไฟฟ้า'!$AE$5</f>
        <v>#DIV/0!</v>
      </c>
      <c r="T33" s="354">
        <f>[5]คำนวณหน่วย!AN32-'[6]คำนวณ (รวมแต่ละอาคาร)'!$AD$31</f>
        <v>0</v>
      </c>
      <c r="U33" s="169" t="e">
        <f>T33*'2569-บิลค่าไฟฟ้า'!$AI$5</f>
        <v>#DIV/0!</v>
      </c>
      <c r="V33" s="354">
        <f>[5]คำนวณหน่วย!AR32-'[6]คำนวณ (รวมแต่ละอาคาร)'!$AG$31</f>
        <v>0</v>
      </c>
      <c r="W33" s="169" t="e">
        <f>V33*'2569-บิลค่าไฟฟ้า'!$AM$5</f>
        <v>#DIV/0!</v>
      </c>
      <c r="X33" s="354">
        <f>[5]คำนวณหน่วย!AV32-'[6]คำนวณ (รวมแต่ละอาคาร)'!$AJ$31</f>
        <v>0</v>
      </c>
      <c r="Y33" s="169" t="e">
        <f>X33*'2569-บิลค่าไฟฟ้า'!$AQ$5</f>
        <v>#DIV/0!</v>
      </c>
      <c r="Z33" s="354">
        <f>[5]คำนวณหน่วย!AZ32-'[6]คำนวณ (รวมแต่ละอาคาร)'!$AM$31</f>
        <v>0</v>
      </c>
      <c r="AA33" s="169" t="e">
        <f>Z33*'2569-บิลค่าไฟฟ้า'!$AU$5</f>
        <v>#DIV/0!</v>
      </c>
      <c r="AB33" s="354">
        <f>[5]คำนวณหน่วย!BD32-'[6]คำนวณ (รวมแต่ละอาคาร)'!$AP$31</f>
        <v>0</v>
      </c>
      <c r="AC33" s="169" t="e">
        <f>AB33*'2569-บิลค่าไฟฟ้า'!$AY$5</f>
        <v>#DIV/0!</v>
      </c>
    </row>
    <row r="34" spans="1:29" s="293" customFormat="1" x14ac:dyDescent="0.55000000000000004">
      <c r="A34" s="273">
        <f>[5]คำนวณหน่วย!A33</f>
        <v>28</v>
      </c>
      <c r="B34" s="310" t="str">
        <f>[5]คำนวณหน่วย!B33</f>
        <v>อาคารสำนักงานมหาวิทยาลัย 2 (เดิม)</v>
      </c>
      <c r="C34" s="273">
        <f>[5]คำนวณหน่วย!C33</f>
        <v>80</v>
      </c>
      <c r="D34" s="273">
        <f>[5]คำนวณหน่วย!D33</f>
        <v>1</v>
      </c>
      <c r="E34" s="273">
        <f>[5]คำนวณหน่วย!E33</f>
        <v>8379366</v>
      </c>
      <c r="F34" s="354">
        <f>[5]คำนวณหน่วย!L33-'[6]คำนวณ (รวมแต่ละอาคาร)'!$I$36</f>
        <v>5268.63</v>
      </c>
      <c r="G34" s="169">
        <f>F34*'2569-บิลค่าไฟฟ้า'!$G$5</f>
        <v>20623.1905032498</v>
      </c>
      <c r="H34" s="354">
        <f>[5]คำนวณหน่วย!P33-'[6]คำนวณ (รวมแต่ละอาคาร)'!$L$36</f>
        <v>7094.79</v>
      </c>
      <c r="I34" s="169">
        <f>H34*'2569-บิลค่าไฟฟ้า'!$K$5</f>
        <v>29098.992356099101</v>
      </c>
      <c r="J34" s="354">
        <f>[5]คำนวณหน่วย!T33-'[6]คำนวณ (รวมแต่ละอาคาร)'!$O$36</f>
        <v>13762</v>
      </c>
      <c r="K34" s="169" t="e">
        <f>J34*'2569-บิลค่าไฟฟ้า'!$O$5</f>
        <v>#DIV/0!</v>
      </c>
      <c r="L34" s="354">
        <f>[5]คำนวณหน่วย!X33-'[6]คำนวณ (รวมแต่ละอาคาร)'!$R$36</f>
        <v>0</v>
      </c>
      <c r="M34" s="169" t="e">
        <f>L34*'2569-บิลค่าไฟฟ้า'!$S$5</f>
        <v>#DIV/0!</v>
      </c>
      <c r="N34" s="354">
        <f>[5]คำนวณหน่วย!AB33-'[6]คำนวณ (รวมแต่ละอาคาร)'!$U$36</f>
        <v>0</v>
      </c>
      <c r="O34" s="169" t="e">
        <f>N34*'2569-บิลค่าไฟฟ้า'!$W$5</f>
        <v>#DIV/0!</v>
      </c>
      <c r="P34" s="354">
        <f>[5]คำนวณหน่วย!AF33-'[6]คำนวณ (รวมแต่ละอาคาร)'!$X$36</f>
        <v>0</v>
      </c>
      <c r="Q34" s="169" t="e">
        <f>P34*'2569-บิลค่าไฟฟ้า'!$AA$5</f>
        <v>#DIV/0!</v>
      </c>
      <c r="R34" s="354">
        <f>[5]คำนวณหน่วย!AJ33-'[6]คำนวณ (รวมแต่ละอาคาร)'!$AA$36</f>
        <v>0</v>
      </c>
      <c r="S34" s="169" t="e">
        <f>R34*'2569-บิลค่าไฟฟ้า'!$AE$5</f>
        <v>#DIV/0!</v>
      </c>
      <c r="T34" s="354">
        <f>[5]คำนวณหน่วย!AN33-'[6]คำนวณ (รวมแต่ละอาคาร)'!$AD$36</f>
        <v>0</v>
      </c>
      <c r="U34" s="169" t="e">
        <f>T34*'2569-บิลค่าไฟฟ้า'!$AI$5</f>
        <v>#DIV/0!</v>
      </c>
      <c r="V34" s="354">
        <f>[5]คำนวณหน่วย!AR33-'[6]คำนวณ (รวมแต่ละอาคาร)'!$AG$36</f>
        <v>0</v>
      </c>
      <c r="W34" s="169" t="e">
        <f>V34*'2569-บิลค่าไฟฟ้า'!$AM$5</f>
        <v>#DIV/0!</v>
      </c>
      <c r="X34" s="354">
        <f>[5]คำนวณหน่วย!AV33-'[6]คำนวณ (รวมแต่ละอาคาร)'!$AJ$36</f>
        <v>0</v>
      </c>
      <c r="Y34" s="169" t="e">
        <f>X34*'2569-บิลค่าไฟฟ้า'!$AQ$5</f>
        <v>#DIV/0!</v>
      </c>
      <c r="Z34" s="354">
        <f>[5]คำนวณหน่วย!AZ33-'[6]คำนวณ (รวมแต่ละอาคาร)'!$AM$36</f>
        <v>0</v>
      </c>
      <c r="AA34" s="169" t="e">
        <f>Z34*'2569-บิลค่าไฟฟ้า'!$AU$5</f>
        <v>#DIV/0!</v>
      </c>
      <c r="AB34" s="354">
        <f>[5]คำนวณหน่วย!BD33-'[6]คำนวณ (รวมแต่ละอาคาร)'!$AP$36</f>
        <v>0</v>
      </c>
      <c r="AC34" s="169" t="e">
        <f>AB34*'2569-บิลค่าไฟฟ้า'!$AY$5</f>
        <v>#DIV/0!</v>
      </c>
    </row>
    <row r="35" spans="1:29" s="293" customFormat="1" x14ac:dyDescent="0.55000000000000004">
      <c r="A35" s="273">
        <f>[5]คำนวณหน่วย!A34</f>
        <v>29</v>
      </c>
      <c r="B35" s="310" t="str">
        <f>[5]คำนวณหน่วย!B34</f>
        <v>อาคารสำนักงานมหาวิทยาลัย 3 มิเตอร์ตัวที่ 1</v>
      </c>
      <c r="C35" s="273">
        <f>[5]คำนวณหน่วย!C34</f>
        <v>0</v>
      </c>
      <c r="D35" s="273">
        <f>[5]คำนวณหน่วย!D34</f>
        <v>50</v>
      </c>
      <c r="E35" s="273">
        <f>[5]คำนวณหน่วย!E34</f>
        <v>8752785</v>
      </c>
      <c r="F35" s="354">
        <f>[5]คำนวณหน่วย!L34-'[6]คำนวณ (รวมแต่ละอาคาร)'!$I$39</f>
        <v>7056</v>
      </c>
      <c r="G35" s="169">
        <f>F35*'2569-บิลค่าไฟฟ้า'!$G$5</f>
        <v>27619.558061759999</v>
      </c>
      <c r="H35" s="354">
        <f>[5]คำนวณหน่วย!P34-'[6]คำนวณ (รวมแต่ละอาคาร)'!$L$39</f>
        <v>852</v>
      </c>
      <c r="I35" s="169">
        <f>H35*'2569-บิลค่าไฟฟ้า'!$K$5</f>
        <v>3494.44331508</v>
      </c>
      <c r="J35" s="354">
        <f>[5]คำนวณหน่วย!T34-'[6]คำนวณ (รวมแต่ละอาคาร)'!$O$39</f>
        <v>-317160</v>
      </c>
      <c r="K35" s="169" t="e">
        <f>J35*'2569-บิลค่าไฟฟ้า'!$O$5</f>
        <v>#DIV/0!</v>
      </c>
      <c r="L35" s="354">
        <f>[5]คำนวณหน่วย!X33-'[6]คำนวณ (รวมแต่ละอาคาร)'!$R$36</f>
        <v>0</v>
      </c>
      <c r="M35" s="169" t="e">
        <f>L35*'2569-บิลค่าไฟฟ้า'!$S$5</f>
        <v>#DIV/0!</v>
      </c>
      <c r="N35" s="354">
        <f>[5]คำนวณหน่วย!AB33-'[6]คำนวณ (รวมแต่ละอาคาร)'!$U$36</f>
        <v>0</v>
      </c>
      <c r="O35" s="169" t="e">
        <f>N35*'2569-บิลค่าไฟฟ้า'!$W$5</f>
        <v>#DIV/0!</v>
      </c>
      <c r="P35" s="354">
        <f>[5]คำนวณหน่วย!AF33-'[6]คำนวณ (รวมแต่ละอาคาร)'!$X$36</f>
        <v>0</v>
      </c>
      <c r="Q35" s="169" t="e">
        <f>P35*'2569-บิลค่าไฟฟ้า'!$AA$5</f>
        <v>#DIV/0!</v>
      </c>
      <c r="R35" s="354">
        <f>[5]คำนวณหน่วย!AJ34-'[6]คำนวณ (รวมแต่ละอาคาร)'!$AA$39</f>
        <v>0</v>
      </c>
      <c r="S35" s="169" t="e">
        <f>R35*'2569-บิลค่าไฟฟ้า'!$AE$5</f>
        <v>#DIV/0!</v>
      </c>
      <c r="T35" s="354">
        <f>[5]คำนวณหน่วย!AN34-'[6]คำนวณ (รวมแต่ละอาคาร)'!$AD$39</f>
        <v>0</v>
      </c>
      <c r="U35" s="169" t="e">
        <f>T35*'2569-บิลค่าไฟฟ้า'!$AI$5</f>
        <v>#DIV/0!</v>
      </c>
      <c r="V35" s="354">
        <f>[5]คำนวณหน่วย!AR34-'[6]คำนวณ (รวมแต่ละอาคาร)'!$AG$39</f>
        <v>0</v>
      </c>
      <c r="W35" s="169" t="e">
        <f>V35*'2569-บิลค่าไฟฟ้า'!$AM$5</f>
        <v>#DIV/0!</v>
      </c>
      <c r="X35" s="354">
        <f>[5]คำนวณหน่วย!AV34-'[6]คำนวณ (รวมแต่ละอาคาร)'!$AJ$39</f>
        <v>0</v>
      </c>
      <c r="Y35" s="169" t="e">
        <f>X35*'2569-บิลค่าไฟฟ้า'!$AQ$5</f>
        <v>#DIV/0!</v>
      </c>
      <c r="Z35" s="354">
        <f>[5]คำนวณหน่วย!AZ34-'[6]คำนวณ (รวมแต่ละอาคาร)'!$AM$39</f>
        <v>0</v>
      </c>
      <c r="AA35" s="169" t="e">
        <f>Z35*'2569-บิลค่าไฟฟ้า'!$AU$5</f>
        <v>#DIV/0!</v>
      </c>
      <c r="AB35" s="354">
        <f>[5]คำนวณหน่วย!BD33-'[6]คำนวณ (รวมแต่ละอาคาร)'!$AP$36</f>
        <v>0</v>
      </c>
      <c r="AC35" s="169" t="e">
        <f>AB35*'2569-บิลค่าไฟฟ้า'!$AY$5</f>
        <v>#DIV/0!</v>
      </c>
    </row>
    <row r="36" spans="1:29" x14ac:dyDescent="0.55000000000000004">
      <c r="A36" s="166">
        <f>[5]คำนวณหน่วย!A35</f>
        <v>30</v>
      </c>
      <c r="B36" s="162" t="str">
        <f>[5]คำนวณหน่วย!B35</f>
        <v>อาคารสำนักงานมหาวิทยาลัย 3 มิเตอร์ตัวที่ 2</v>
      </c>
      <c r="C36" s="166">
        <f>[5]คำนวณหน่วย!C35</f>
        <v>0</v>
      </c>
      <c r="D36" s="166">
        <f>[5]คำนวณหน่วย!D35</f>
        <v>100</v>
      </c>
      <c r="E36" s="166">
        <f>[5]คำนวณหน่วย!E35</f>
        <v>8752914</v>
      </c>
      <c r="F36" s="297">
        <f>[5]คำนวณหน่วย!L35</f>
        <v>1900</v>
      </c>
      <c r="G36" s="303">
        <f>[5]คำนวณหน่วย!M35</f>
        <v>7429</v>
      </c>
      <c r="H36" s="168">
        <f>[5]คำนวณหน่วย!P35</f>
        <v>1400</v>
      </c>
      <c r="I36" s="167">
        <f>[5]คำนวณหน่วย!Q35</f>
        <v>5739.9999999999991</v>
      </c>
      <c r="J36" s="168">
        <f>[5]คำนวณหน่วย!T35</f>
        <v>-964900</v>
      </c>
      <c r="K36" s="167" t="e">
        <f>[5]คำนวณหน่วย!U35</f>
        <v>#DIV/0!</v>
      </c>
      <c r="L36" s="168">
        <f>[5]คำนวณหน่วย!X35</f>
        <v>0</v>
      </c>
      <c r="M36" s="260" t="e">
        <f>[5]คำนวณหน่วย!Y35</f>
        <v>#DIV/0!</v>
      </c>
      <c r="N36" s="168">
        <f>[5]คำนวณหน่วย!AB35</f>
        <v>0</v>
      </c>
      <c r="O36" s="260" t="e">
        <f>[5]คำนวณหน่วย!AC35</f>
        <v>#DIV/0!</v>
      </c>
      <c r="P36" s="168">
        <f>[5]คำนวณหน่วย!AF35</f>
        <v>0</v>
      </c>
      <c r="Q36" s="260" t="e">
        <f>[5]คำนวณหน่วย!AG35</f>
        <v>#DIV/0!</v>
      </c>
      <c r="R36" s="168">
        <f>[5]คำนวณหน่วย!AJ35</f>
        <v>0</v>
      </c>
      <c r="S36" s="260" t="e">
        <f>[5]คำนวณหน่วย!AK35</f>
        <v>#DIV/0!</v>
      </c>
      <c r="T36" s="168">
        <f>[5]คำนวณหน่วย!AN35</f>
        <v>0</v>
      </c>
      <c r="U36" s="260" t="e">
        <f>[5]คำนวณหน่วย!AO35</f>
        <v>#DIV/0!</v>
      </c>
      <c r="V36" s="168">
        <f>[5]คำนวณหน่วย!AR35</f>
        <v>0</v>
      </c>
      <c r="W36" s="260" t="e">
        <f>[5]คำนวณหน่วย!AS35</f>
        <v>#DIV/0!</v>
      </c>
      <c r="X36" s="168">
        <f>[5]คำนวณหน่วย!AV35</f>
        <v>0</v>
      </c>
      <c r="Y36" s="167" t="e">
        <f>[5]คำนวณหน่วย!AW35</f>
        <v>#DIV/0!</v>
      </c>
      <c r="Z36" s="168">
        <f>[5]คำนวณหน่วย!AZ35</f>
        <v>0</v>
      </c>
      <c r="AA36" s="167" t="e">
        <f>[5]คำนวณหน่วย!BA35</f>
        <v>#DIV/0!</v>
      </c>
      <c r="AB36" s="168">
        <f>[5]คำนวณหน่วย!BD35</f>
        <v>0</v>
      </c>
      <c r="AC36" s="167" t="e">
        <f>[5]คำนวณหน่วย!BE35</f>
        <v>#DIV/0!</v>
      </c>
    </row>
    <row r="37" spans="1:29" x14ac:dyDescent="0.55000000000000004">
      <c r="A37" s="166">
        <f>[5]คำนวณหน่วย!A36</f>
        <v>31</v>
      </c>
      <c r="B37" s="162" t="str">
        <f>[5]คำนวณหน่วย!B36</f>
        <v>โรงจอดรถกองกิจการนักศึกษา</v>
      </c>
      <c r="C37" s="166">
        <f>[5]คำนวณหน่วย!C36</f>
        <v>0</v>
      </c>
      <c r="D37" s="166">
        <f>[5]คำนวณหน่วย!D36</f>
        <v>1</v>
      </c>
      <c r="E37" s="166">
        <f>[5]คำนวณหน่วย!E36</f>
        <v>8753464</v>
      </c>
      <c r="F37" s="297">
        <f>[5]คำนวณหน่วย!L36</f>
        <v>154</v>
      </c>
      <c r="G37" s="303">
        <f>[5]คำนวณหน่วย!M36</f>
        <v>602.14</v>
      </c>
      <c r="H37" s="168">
        <f>[5]คำนวณหน่วย!P36</f>
        <v>315</v>
      </c>
      <c r="I37" s="167">
        <f>[5]คำนวณหน่วย!Q36</f>
        <v>1291.5</v>
      </c>
      <c r="J37" s="168">
        <f>[5]คำนวณหน่วย!T36</f>
        <v>-78738</v>
      </c>
      <c r="K37" s="167" t="e">
        <f>[5]คำนวณหน่วย!U36</f>
        <v>#DIV/0!</v>
      </c>
      <c r="L37" s="168">
        <f>[5]คำนวณหน่วย!X36</f>
        <v>0</v>
      </c>
      <c r="M37" s="260" t="e">
        <f>[5]คำนวณหน่วย!Y36</f>
        <v>#DIV/0!</v>
      </c>
      <c r="N37" s="168">
        <f>[5]คำนวณหน่วย!AB36</f>
        <v>0</v>
      </c>
      <c r="O37" s="260" t="e">
        <f>[5]คำนวณหน่วย!AC36</f>
        <v>#DIV/0!</v>
      </c>
      <c r="P37" s="168">
        <f>[5]คำนวณหน่วย!AF36</f>
        <v>0</v>
      </c>
      <c r="Q37" s="260" t="e">
        <f>[5]คำนวณหน่วย!AG36</f>
        <v>#DIV/0!</v>
      </c>
      <c r="R37" s="168">
        <f>[5]คำนวณหน่วย!AJ36</f>
        <v>0</v>
      </c>
      <c r="S37" s="260" t="e">
        <f>[5]คำนวณหน่วย!AK36</f>
        <v>#DIV/0!</v>
      </c>
      <c r="T37" s="168">
        <f>[5]คำนวณหน่วย!AN36</f>
        <v>0</v>
      </c>
      <c r="U37" s="260" t="e">
        <f>[5]คำนวณหน่วย!AO36</f>
        <v>#DIV/0!</v>
      </c>
      <c r="V37" s="168">
        <f>[5]คำนวณหน่วย!AR36</f>
        <v>0</v>
      </c>
      <c r="W37" s="260" t="e">
        <f>[5]คำนวณหน่วย!AS36</f>
        <v>#DIV/0!</v>
      </c>
      <c r="X37" s="168">
        <f>[5]คำนวณหน่วย!AV36</f>
        <v>0</v>
      </c>
      <c r="Y37" s="167" t="e">
        <f>[5]คำนวณหน่วย!AW36</f>
        <v>#DIV/0!</v>
      </c>
      <c r="Z37" s="168">
        <f>[5]คำนวณหน่วย!AZ36</f>
        <v>0</v>
      </c>
      <c r="AA37" s="167" t="e">
        <f>[5]คำนวณหน่วย!BA36</f>
        <v>#DIV/0!</v>
      </c>
      <c r="AB37" s="168">
        <f>[5]คำนวณหน่วย!BD36</f>
        <v>0</v>
      </c>
      <c r="AC37" s="167" t="e">
        <f>[5]คำนวณหน่วย!BE36</f>
        <v>#DIV/0!</v>
      </c>
    </row>
    <row r="38" spans="1:29" x14ac:dyDescent="0.55000000000000004">
      <c r="A38" s="166">
        <f>[5]คำนวณหน่วย!A37</f>
        <v>32</v>
      </c>
      <c r="B38" s="162" t="str">
        <f>[5]คำนวณหน่วย!B37</f>
        <v>ชมรมวิทยุสมัครเล่น</v>
      </c>
      <c r="C38" s="166">
        <f>[5]คำนวณหน่วย!C37</f>
        <v>0</v>
      </c>
      <c r="D38" s="166">
        <f>[5]คำนวณหน่วย!D37</f>
        <v>1</v>
      </c>
      <c r="E38" s="166">
        <f>[5]คำนวณหน่วย!E37</f>
        <v>8882712</v>
      </c>
      <c r="F38" s="297" t="str">
        <f>[5]คำนวณหน่วย!L37</f>
        <v>รื้อถอน</v>
      </c>
      <c r="G38" s="303" t="str">
        <f>[5]คำนวณหน่วย!M37</f>
        <v>รื้อถอน</v>
      </c>
      <c r="H38" s="168" t="str">
        <f>[5]คำนวณหน่วย!P37</f>
        <v>รื้อถอน</v>
      </c>
      <c r="I38" s="167" t="str">
        <f>[5]คำนวณหน่วย!Q37</f>
        <v>รื้อถอน</v>
      </c>
      <c r="J38" s="168" t="str">
        <f>[5]คำนวณหน่วย!T37</f>
        <v>รื้อถอน</v>
      </c>
      <c r="K38" s="167" t="str">
        <f>[5]คำนวณหน่วย!U37</f>
        <v>รื้อถอน</v>
      </c>
      <c r="L38" s="168" t="str">
        <f>[5]คำนวณหน่วย!X37</f>
        <v>รื้อถอน</v>
      </c>
      <c r="M38" s="260" t="str">
        <f>[5]คำนวณหน่วย!Y37</f>
        <v>รื้อถอน</v>
      </c>
      <c r="N38" s="168" t="str">
        <f>[5]คำนวณหน่วย!AB37</f>
        <v>รื้อถอน</v>
      </c>
      <c r="O38" s="260" t="str">
        <f>[5]คำนวณหน่วย!AC37</f>
        <v>รื้อถอน</v>
      </c>
      <c r="P38" s="168" t="str">
        <f>[5]คำนวณหน่วย!AF37</f>
        <v>รื้อถอน</v>
      </c>
      <c r="Q38" s="260" t="str">
        <f>[5]คำนวณหน่วย!AG37</f>
        <v>รื้อถอน</v>
      </c>
      <c r="R38" s="168" t="str">
        <f>[5]คำนวณหน่วย!AJ37</f>
        <v>รื้อถอน</v>
      </c>
      <c r="S38" s="260" t="str">
        <f>[5]คำนวณหน่วย!AK37</f>
        <v>รื้อถอน</v>
      </c>
      <c r="T38" s="168" t="str">
        <f>[5]คำนวณหน่วย!AN37</f>
        <v>รื้อถอน</v>
      </c>
      <c r="U38" s="260" t="str">
        <f>[5]คำนวณหน่วย!AO37</f>
        <v>รื้อถอน</v>
      </c>
      <c r="V38" s="168" t="str">
        <f>[5]คำนวณหน่วย!AR37</f>
        <v>รื้อถอน</v>
      </c>
      <c r="W38" s="260" t="str">
        <f>[5]คำนวณหน่วย!AS37</f>
        <v>รื้อถอน</v>
      </c>
      <c r="X38" s="168" t="str">
        <f>[5]คำนวณหน่วย!AV37</f>
        <v>รื้อถอน</v>
      </c>
      <c r="Y38" s="167" t="str">
        <f>[5]คำนวณหน่วย!AW37</f>
        <v>รื้อถอน</v>
      </c>
      <c r="Z38" s="168" t="str">
        <f>[5]คำนวณหน่วย!AZ37</f>
        <v>รื้อถอน</v>
      </c>
      <c r="AA38" s="167" t="str">
        <f>[5]คำนวณหน่วย!BA37</f>
        <v>รื้อถอน</v>
      </c>
      <c r="AB38" s="168" t="str">
        <f>[5]คำนวณหน่วย!BD37</f>
        <v>รื้อถอน</v>
      </c>
      <c r="AC38" s="167" t="str">
        <f>[5]คำนวณหน่วย!BE37</f>
        <v>รื้อถอน</v>
      </c>
    </row>
    <row r="39" spans="1:29" x14ac:dyDescent="0.55000000000000004">
      <c r="A39" s="166">
        <f>[5]คำนวณหน่วย!A38</f>
        <v>33</v>
      </c>
      <c r="B39" s="350" t="str">
        <f>[5]คำนวณหน่วย!B38</f>
        <v>อาคารอำนวย ยศสุข</v>
      </c>
      <c r="C39" s="349">
        <f>[5]คำนวณหน่วย!C38</f>
        <v>500</v>
      </c>
      <c r="D39" s="349">
        <f>[5]คำนวณหน่วย!D38</f>
        <v>1</v>
      </c>
      <c r="E39" s="349">
        <f>[5]คำนวณหน่วย!E38</f>
        <v>9208358</v>
      </c>
      <c r="F39" s="297">
        <f>[5]คำนวณหน่วย!L38</f>
        <v>5011.3</v>
      </c>
      <c r="G39" s="303">
        <f>[5]คำนวณหน่วย!M38</f>
        <v>19594.183000000001</v>
      </c>
      <c r="H39" s="168">
        <f>[5]คำนวณหน่วย!P38</f>
        <v>3799.05</v>
      </c>
      <c r="I39" s="167">
        <f>[5]คำนวณหน่วย!Q38</f>
        <v>15576.105</v>
      </c>
      <c r="J39" s="168">
        <f>[5]คำนวณหน่วย!T38</f>
        <v>0</v>
      </c>
      <c r="K39" s="167" t="e">
        <f>[5]คำนวณหน่วย!U38</f>
        <v>#DIV/0!</v>
      </c>
      <c r="L39" s="168">
        <f>[5]คำนวณหน่วย!X38</f>
        <v>0</v>
      </c>
      <c r="M39" s="260" t="e">
        <f>[5]คำนวณหน่วย!Y38</f>
        <v>#DIV/0!</v>
      </c>
      <c r="N39" s="168">
        <f>[5]คำนวณหน่วย!AB38</f>
        <v>0</v>
      </c>
      <c r="O39" s="260" t="e">
        <f>[5]คำนวณหน่วย!AC38</f>
        <v>#DIV/0!</v>
      </c>
      <c r="P39" s="168">
        <f>[5]คำนวณหน่วย!AF38</f>
        <v>0</v>
      </c>
      <c r="Q39" s="260" t="e">
        <f>[5]คำนวณหน่วย!AG38</f>
        <v>#DIV/0!</v>
      </c>
      <c r="R39" s="168">
        <f>[5]คำนวณหน่วย!AJ38</f>
        <v>0</v>
      </c>
      <c r="S39" s="260" t="e">
        <f>[5]คำนวณหน่วย!AK38</f>
        <v>#DIV/0!</v>
      </c>
      <c r="T39" s="168">
        <f>[5]คำนวณหน่วย!AN38</f>
        <v>0</v>
      </c>
      <c r="U39" s="260" t="e">
        <f>[5]คำนวณหน่วย!AO38</f>
        <v>#DIV/0!</v>
      </c>
      <c r="V39" s="168">
        <f>[5]คำนวณหน่วย!AR38</f>
        <v>0</v>
      </c>
      <c r="W39" s="260" t="e">
        <f>[5]คำนวณหน่วย!AS38</f>
        <v>#DIV/0!</v>
      </c>
      <c r="X39" s="168">
        <f>[5]คำนวณหน่วย!AV38</f>
        <v>0</v>
      </c>
      <c r="Y39" s="167" t="e">
        <f>[5]คำนวณหน่วย!AW38</f>
        <v>#DIV/0!</v>
      </c>
      <c r="Z39" s="168">
        <f>[5]คำนวณหน่วย!AZ38</f>
        <v>0</v>
      </c>
      <c r="AA39" s="167" t="e">
        <f>[5]คำนวณหน่วย!BA38</f>
        <v>#DIV/0!</v>
      </c>
      <c r="AB39" s="168">
        <f>[5]คำนวณหน่วย!BD38</f>
        <v>0</v>
      </c>
      <c r="AC39" s="167" t="e">
        <f>[5]คำนวณหน่วย!BE38</f>
        <v>#DIV/0!</v>
      </c>
    </row>
    <row r="40" spans="1:29" s="293" customFormat="1" x14ac:dyDescent="0.55000000000000004">
      <c r="A40" s="166">
        <f>[5]คำนวณหน่วย!A39</f>
        <v>34</v>
      </c>
      <c r="B40" s="350" t="str">
        <f>[5]คำนวณหน่วย!B39</f>
        <v>สำนักงานสถานที่เเละภูมิทัศน์</v>
      </c>
      <c r="C40" s="349">
        <f>[5]คำนวณหน่วย!C39</f>
        <v>0</v>
      </c>
      <c r="D40" s="349">
        <f>[5]คำนวณหน่วย!D39</f>
        <v>1</v>
      </c>
      <c r="E40" s="349">
        <f>[5]คำนวณหน่วย!E39</f>
        <v>9123113</v>
      </c>
      <c r="F40" s="297">
        <f>[5]คำนวณหน่วย!L39</f>
        <v>8</v>
      </c>
      <c r="G40" s="303">
        <f>[5]คำนวณหน่วย!M39</f>
        <v>31.28</v>
      </c>
      <c r="H40" s="168">
        <f>[5]คำนวณหน่วย!P39</f>
        <v>5</v>
      </c>
      <c r="I40" s="167">
        <f>[5]คำนวณหน่วย!Q39</f>
        <v>20.5</v>
      </c>
      <c r="J40" s="168">
        <f>[5]คำนวณหน่วย!T39</f>
        <v>-1476</v>
      </c>
      <c r="K40" s="167" t="e">
        <f>[5]คำนวณหน่วย!U39</f>
        <v>#DIV/0!</v>
      </c>
      <c r="L40" s="168">
        <f>[5]คำนวณหน่วย!X39</f>
        <v>0</v>
      </c>
      <c r="M40" s="260" t="e">
        <f>[5]คำนวณหน่วย!Y39</f>
        <v>#DIV/0!</v>
      </c>
      <c r="N40" s="168">
        <f>[5]คำนวณหน่วย!AB39</f>
        <v>0</v>
      </c>
      <c r="O40" s="260" t="e">
        <f>[5]คำนวณหน่วย!AC39</f>
        <v>#DIV/0!</v>
      </c>
      <c r="P40" s="168">
        <f>[5]คำนวณหน่วย!AF39</f>
        <v>0</v>
      </c>
      <c r="Q40" s="260" t="e">
        <f>[5]คำนวณหน่วย!AG39</f>
        <v>#DIV/0!</v>
      </c>
      <c r="R40" s="168">
        <f>[5]คำนวณหน่วย!AJ39</f>
        <v>0</v>
      </c>
      <c r="S40" s="260" t="e">
        <f>[5]คำนวณหน่วย!AK39</f>
        <v>#DIV/0!</v>
      </c>
      <c r="T40" s="168">
        <f>[5]คำนวณหน่วย!AN39</f>
        <v>0</v>
      </c>
      <c r="U40" s="260" t="e">
        <f>[5]คำนวณหน่วย!AO39</f>
        <v>#DIV/0!</v>
      </c>
      <c r="V40" s="168">
        <f>[5]คำนวณหน่วย!AR39</f>
        <v>0</v>
      </c>
      <c r="W40" s="260" t="e">
        <f>[5]คำนวณหน่วย!AS39</f>
        <v>#DIV/0!</v>
      </c>
      <c r="X40" s="168">
        <f>[5]คำนวณหน่วย!AV39</f>
        <v>0</v>
      </c>
      <c r="Y40" s="167" t="e">
        <f>[5]คำนวณหน่วย!AW39</f>
        <v>#DIV/0!</v>
      </c>
      <c r="Z40" s="168">
        <f>[5]คำนวณหน่วย!AZ39</f>
        <v>0</v>
      </c>
      <c r="AA40" s="167" t="e">
        <f>[5]คำนวณหน่วย!BA39</f>
        <v>#DIV/0!</v>
      </c>
      <c r="AB40" s="168">
        <f>[5]คำนวณหน่วย!BD39</f>
        <v>0</v>
      </c>
      <c r="AC40" s="167" t="e">
        <f>[5]คำนวณหน่วย!BE39</f>
        <v>#DIV/0!</v>
      </c>
    </row>
    <row r="41" spans="1:29" s="312" customFormat="1" x14ac:dyDescent="0.55000000000000004">
      <c r="A41" s="166">
        <f>[5]คำนวณหน่วย!A40</f>
        <v>35</v>
      </c>
      <c r="B41" s="162" t="str">
        <f>[5]คำนวณหน่วย!B40</f>
        <v>อาคารสำนักงานประปาและสุขาภิบาล</v>
      </c>
      <c r="C41" s="166">
        <f>[5]คำนวณหน่วย!C40</f>
        <v>0</v>
      </c>
      <c r="D41" s="166">
        <f>[5]คำนวณหน่วย!D40</f>
        <v>1</v>
      </c>
      <c r="E41" s="166">
        <f>[5]คำนวณหน่วย!E40</f>
        <v>8548596</v>
      </c>
      <c r="F41" s="297">
        <f>[5]คำนวณหน่วย!L40</f>
        <v>210</v>
      </c>
      <c r="G41" s="303">
        <f>[5]คำนวณหน่วย!M40</f>
        <v>821.1</v>
      </c>
      <c r="H41" s="168">
        <f>[5]คำนวณหน่วย!P40</f>
        <v>175</v>
      </c>
      <c r="I41" s="167">
        <f>[5]คำนวณหน่วย!Q40</f>
        <v>717.49999999999989</v>
      </c>
      <c r="J41" s="168">
        <f>[5]คำนวณหน่วย!T40</f>
        <v>-51253</v>
      </c>
      <c r="K41" s="167" t="e">
        <f>[5]คำนวณหน่วย!U40</f>
        <v>#DIV/0!</v>
      </c>
      <c r="L41" s="168">
        <f>[5]คำนวณหน่วย!X40</f>
        <v>0</v>
      </c>
      <c r="M41" s="260" t="e">
        <f>[5]คำนวณหน่วย!Y40</f>
        <v>#DIV/0!</v>
      </c>
      <c r="N41" s="168">
        <f>[5]คำนวณหน่วย!AB40</f>
        <v>0</v>
      </c>
      <c r="O41" s="260" t="e">
        <f>[5]คำนวณหน่วย!AC40</f>
        <v>#DIV/0!</v>
      </c>
      <c r="P41" s="168">
        <f>[5]คำนวณหน่วย!AF40</f>
        <v>0</v>
      </c>
      <c r="Q41" s="260" t="e">
        <f>[5]คำนวณหน่วย!AG40</f>
        <v>#DIV/0!</v>
      </c>
      <c r="R41" s="168">
        <f>[5]คำนวณหน่วย!AJ40</f>
        <v>0</v>
      </c>
      <c r="S41" s="260" t="e">
        <f>[5]คำนวณหน่วย!AK40</f>
        <v>#DIV/0!</v>
      </c>
      <c r="T41" s="168">
        <f>[5]คำนวณหน่วย!AN40</f>
        <v>0</v>
      </c>
      <c r="U41" s="260" t="e">
        <f>[5]คำนวณหน่วย!AO40</f>
        <v>#DIV/0!</v>
      </c>
      <c r="V41" s="168">
        <f>[5]คำนวณหน่วย!AR40</f>
        <v>0</v>
      </c>
      <c r="W41" s="260" t="e">
        <f>[5]คำนวณหน่วย!AS40</f>
        <v>#DIV/0!</v>
      </c>
      <c r="X41" s="168">
        <f>[5]คำนวณหน่วย!AV40</f>
        <v>0</v>
      </c>
      <c r="Y41" s="167" t="e">
        <f>[5]คำนวณหน่วย!AW40</f>
        <v>#DIV/0!</v>
      </c>
      <c r="Z41" s="168">
        <f>[5]คำนวณหน่วย!AZ40</f>
        <v>0</v>
      </c>
      <c r="AA41" s="167" t="e">
        <f>[5]คำนวณหน่วย!BA40</f>
        <v>#DIV/0!</v>
      </c>
      <c r="AB41" s="168">
        <f>[5]คำนวณหน่วย!BD40</f>
        <v>0</v>
      </c>
      <c r="AC41" s="167" t="e">
        <f>[5]คำนวณหน่วย!BE40</f>
        <v>#DIV/0!</v>
      </c>
    </row>
    <row r="42" spans="1:29" s="311" customFormat="1" x14ac:dyDescent="0.55000000000000004">
      <c r="A42" s="166">
        <f>[5]คำนวณหน่วย!A41</f>
        <v>36</v>
      </c>
      <c r="B42" s="162" t="str">
        <f>[5]คำนวณหน่วย!B41</f>
        <v>อาคารงานไฟฟ้า</v>
      </c>
      <c r="C42" s="166">
        <f>[5]คำนวณหน่วย!C41</f>
        <v>0</v>
      </c>
      <c r="D42" s="166">
        <f>[5]คำนวณหน่วย!D41</f>
        <v>1</v>
      </c>
      <c r="E42" s="166">
        <f>[5]คำนวณหน่วย!E41</f>
        <v>8573782</v>
      </c>
      <c r="F42" s="297" t="str">
        <f>[5]คำนวณหน่วย!L41</f>
        <v>ปรับปรุง</v>
      </c>
      <c r="G42" s="303" t="str">
        <f>[5]คำนวณหน่วย!M41</f>
        <v>ปรับปรุง</v>
      </c>
      <c r="H42" s="168" t="str">
        <f>[5]คำนวณหน่วย!P41</f>
        <v>ปรับปรุง</v>
      </c>
      <c r="I42" s="167" t="str">
        <f>[5]คำนวณหน่วย!Q41</f>
        <v>ปรับปรุง</v>
      </c>
      <c r="J42" s="168" t="str">
        <f>[5]คำนวณหน่วย!T41</f>
        <v>ปรับปรุง</v>
      </c>
      <c r="K42" s="167" t="str">
        <f>[5]คำนวณหน่วย!U41</f>
        <v>ปรับปรุง</v>
      </c>
      <c r="L42" s="168" t="str">
        <f>[5]คำนวณหน่วย!X41</f>
        <v>ปรับปรุง</v>
      </c>
      <c r="M42" s="260" t="str">
        <f>[5]คำนวณหน่วย!Y41</f>
        <v>ปรับปรุง</v>
      </c>
      <c r="N42" s="168" t="str">
        <f>[5]คำนวณหน่วย!AB41</f>
        <v>ปรับปรุง</v>
      </c>
      <c r="O42" s="260" t="str">
        <f>[5]คำนวณหน่วย!AC41</f>
        <v>ปรับปรุง</v>
      </c>
      <c r="P42" s="168" t="str">
        <f>[5]คำนวณหน่วย!AF41</f>
        <v>ปรับปรุง</v>
      </c>
      <c r="Q42" s="260" t="str">
        <f>[5]คำนวณหน่วย!AG41</f>
        <v>ปรับปรุง</v>
      </c>
      <c r="R42" s="168" t="str">
        <f>[5]คำนวณหน่วย!AJ41</f>
        <v>ปรับปรุง</v>
      </c>
      <c r="S42" s="260" t="str">
        <f>[5]คำนวณหน่วย!AK41</f>
        <v>ปรับปรุง</v>
      </c>
      <c r="T42" s="168" t="str">
        <f>[5]คำนวณหน่วย!AN41</f>
        <v>ปรับปรุง</v>
      </c>
      <c r="U42" s="260" t="str">
        <f>[5]คำนวณหน่วย!AO41</f>
        <v>ปรับปรุง</v>
      </c>
      <c r="V42" s="168" t="str">
        <f>[5]คำนวณหน่วย!AR41</f>
        <v>ปรับปรุง</v>
      </c>
      <c r="W42" s="260" t="str">
        <f>[5]คำนวณหน่วย!AS41</f>
        <v>ปรับปรุง</v>
      </c>
      <c r="X42" s="168" t="str">
        <f>[5]คำนวณหน่วย!AV41</f>
        <v>ปรับปรุง</v>
      </c>
      <c r="Y42" s="167" t="str">
        <f>[5]คำนวณหน่วย!AW41</f>
        <v>ปรับปรุง</v>
      </c>
      <c r="Z42" s="168">
        <f>[5]คำนวณหน่วย!AZ41</f>
        <v>0</v>
      </c>
      <c r="AA42" s="167" t="e">
        <f>[5]คำนวณหน่วย!BA41</f>
        <v>#DIV/0!</v>
      </c>
      <c r="AB42" s="168">
        <f>[5]คำนวณหน่วย!BD41</f>
        <v>0</v>
      </c>
      <c r="AC42" s="167" t="e">
        <f>[5]คำนวณหน่วย!BE41</f>
        <v>#DIV/0!</v>
      </c>
    </row>
    <row r="43" spans="1:29" s="311" customFormat="1" x14ac:dyDescent="0.55000000000000004">
      <c r="A43" s="166">
        <f>[5]คำนวณหน่วย!A42</f>
        <v>37</v>
      </c>
      <c r="B43" s="162" t="str">
        <f>[5]คำนวณหน่วย!B42</f>
        <v>อาคารซ่อมบำรุงอาคารและสถานที่</v>
      </c>
      <c r="C43" s="166">
        <f>[5]คำนวณหน่วย!C42</f>
        <v>0</v>
      </c>
      <c r="D43" s="166">
        <f>[5]คำนวณหน่วย!D42</f>
        <v>1</v>
      </c>
      <c r="E43" s="166">
        <f>[5]คำนวณหน่วย!E42</f>
        <v>8573804</v>
      </c>
      <c r="F43" s="297">
        <f>[5]คำนวณหน่วย!L42</f>
        <v>117</v>
      </c>
      <c r="G43" s="303">
        <f>[5]คำนวณหน่วย!M42</f>
        <v>457.47</v>
      </c>
      <c r="H43" s="168">
        <f>[5]คำนวณหน่วย!P42</f>
        <v>99</v>
      </c>
      <c r="I43" s="167">
        <f>[5]คำนวณหน่วย!Q42</f>
        <v>405.9</v>
      </c>
      <c r="J43" s="168">
        <f>[5]คำนวณหน่วย!T42</f>
        <v>-66068</v>
      </c>
      <c r="K43" s="167" t="e">
        <f>[5]คำนวณหน่วย!U42</f>
        <v>#DIV/0!</v>
      </c>
      <c r="L43" s="168">
        <f>[5]คำนวณหน่วย!X42</f>
        <v>0</v>
      </c>
      <c r="M43" s="260" t="e">
        <f>[5]คำนวณหน่วย!Y42</f>
        <v>#DIV/0!</v>
      </c>
      <c r="N43" s="168">
        <f>[5]คำนวณหน่วย!AB42</f>
        <v>0</v>
      </c>
      <c r="O43" s="260" t="e">
        <f>[5]คำนวณหน่วย!AC42</f>
        <v>#DIV/0!</v>
      </c>
      <c r="P43" s="168">
        <f>[5]คำนวณหน่วย!AF42</f>
        <v>0</v>
      </c>
      <c r="Q43" s="260" t="e">
        <f>[5]คำนวณหน่วย!AG42</f>
        <v>#DIV/0!</v>
      </c>
      <c r="R43" s="168">
        <f>[5]คำนวณหน่วย!AJ42</f>
        <v>0</v>
      </c>
      <c r="S43" s="260" t="e">
        <f>[5]คำนวณหน่วย!AK42</f>
        <v>#DIV/0!</v>
      </c>
      <c r="T43" s="168">
        <f>[5]คำนวณหน่วย!AN42</f>
        <v>0</v>
      </c>
      <c r="U43" s="260" t="e">
        <f>[5]คำนวณหน่วย!AO42</f>
        <v>#DIV/0!</v>
      </c>
      <c r="V43" s="168">
        <f>[5]คำนวณหน่วย!AR42</f>
        <v>0</v>
      </c>
      <c r="W43" s="260" t="e">
        <f>[5]คำนวณหน่วย!AS42</f>
        <v>#DIV/0!</v>
      </c>
      <c r="X43" s="168">
        <f>[5]คำนวณหน่วย!AV42</f>
        <v>0</v>
      </c>
      <c r="Y43" s="167" t="e">
        <f>[5]คำนวณหน่วย!AW42</f>
        <v>#DIV/0!</v>
      </c>
      <c r="Z43" s="168">
        <f>[5]คำนวณหน่วย!AZ42</f>
        <v>0</v>
      </c>
      <c r="AA43" s="167" t="e">
        <f>[5]คำนวณหน่วย!BA42</f>
        <v>#DIV/0!</v>
      </c>
      <c r="AB43" s="168">
        <f>[5]คำนวณหน่วย!BD42</f>
        <v>0</v>
      </c>
      <c r="AC43" s="167" t="e">
        <f>[5]คำนวณหน่วย!BE42</f>
        <v>#DIV/0!</v>
      </c>
    </row>
    <row r="44" spans="1:29" x14ac:dyDescent="0.55000000000000004">
      <c r="A44" s="166">
        <f>[5]คำนวณหน่วย!A43</f>
        <v>38</v>
      </c>
      <c r="B44" s="162" t="str">
        <f>[5]คำนวณหน่วย!B43</f>
        <v>อาคารยานพาหนะ</v>
      </c>
      <c r="C44" s="166">
        <f>[5]คำนวณหน่วย!C43</f>
        <v>0</v>
      </c>
      <c r="D44" s="166">
        <f>[5]คำนวณหน่วย!D43</f>
        <v>1</v>
      </c>
      <c r="E44" s="166">
        <f>[5]คำนวณหน่วย!E43</f>
        <v>9843160</v>
      </c>
      <c r="F44" s="297" t="str">
        <f>[5]คำนวณหน่วย!L43</f>
        <v>รื้อถอน</v>
      </c>
      <c r="G44" s="303" t="str">
        <f>[5]คำนวณหน่วย!M43</f>
        <v>รื้อถอน</v>
      </c>
      <c r="H44" s="168" t="str">
        <f>[5]คำนวณหน่วย!P43</f>
        <v>รื้อถอน</v>
      </c>
      <c r="I44" s="167" t="str">
        <f>[5]คำนวณหน่วย!Q43</f>
        <v>รื้อถอน</v>
      </c>
      <c r="J44" s="168" t="str">
        <f>[5]คำนวณหน่วย!T43</f>
        <v>รื้อถอน</v>
      </c>
      <c r="K44" s="167" t="str">
        <f>[5]คำนวณหน่วย!U43</f>
        <v>รื้อถอน</v>
      </c>
      <c r="L44" s="168" t="str">
        <f>[5]คำนวณหน่วย!X43</f>
        <v>รื้อถอน</v>
      </c>
      <c r="M44" s="260" t="str">
        <f>[5]คำนวณหน่วย!Y43</f>
        <v>รื้อถอน</v>
      </c>
      <c r="N44" s="168" t="str">
        <f>[5]คำนวณหน่วย!AB43</f>
        <v>รื้อถอน</v>
      </c>
      <c r="O44" s="260" t="str">
        <f>[5]คำนวณหน่วย!AC43</f>
        <v>รื้อถอน</v>
      </c>
      <c r="P44" s="168" t="str">
        <f>[5]คำนวณหน่วย!AF43</f>
        <v>รื้อถอน</v>
      </c>
      <c r="Q44" s="260" t="str">
        <f>[5]คำนวณหน่วย!AG43</f>
        <v>รื้อถอน</v>
      </c>
      <c r="R44" s="168" t="str">
        <f>[5]คำนวณหน่วย!AJ43</f>
        <v>รื้อถอน</v>
      </c>
      <c r="S44" s="260" t="str">
        <f>[5]คำนวณหน่วย!AK43</f>
        <v>รื้อถอน</v>
      </c>
      <c r="T44" s="168" t="str">
        <f>[5]คำนวณหน่วย!AN43</f>
        <v>รื้อถอน</v>
      </c>
      <c r="U44" s="260" t="str">
        <f>[5]คำนวณหน่วย!AO43</f>
        <v>รื้อถอน</v>
      </c>
      <c r="V44" s="168" t="str">
        <f>[5]คำนวณหน่วย!AR43</f>
        <v>รื้อถอน</v>
      </c>
      <c r="W44" s="260" t="str">
        <f>[5]คำนวณหน่วย!AS43</f>
        <v>รื้อถอน</v>
      </c>
      <c r="X44" s="168" t="str">
        <f>[5]คำนวณหน่วย!AV43</f>
        <v>รื้อถอน</v>
      </c>
      <c r="Y44" s="167" t="str">
        <f>[5]คำนวณหน่วย!AW43</f>
        <v>รื้อถอน</v>
      </c>
      <c r="Z44" s="168" t="str">
        <f>[5]คำนวณหน่วย!AZ43</f>
        <v>รื้อถอน</v>
      </c>
      <c r="AA44" s="167" t="str">
        <f>[5]คำนวณหน่วย!BA43</f>
        <v>รื้อถอน</v>
      </c>
      <c r="AB44" s="168" t="str">
        <f>[5]คำนวณหน่วย!BD43</f>
        <v>รื้อถอน</v>
      </c>
      <c r="AC44" s="167" t="str">
        <f>[5]คำนวณหน่วย!BE43</f>
        <v>รื้อถอน</v>
      </c>
    </row>
    <row r="45" spans="1:29" x14ac:dyDescent="0.55000000000000004">
      <c r="A45" s="166">
        <f>[5]คำนวณหน่วย!A44</f>
        <v>39</v>
      </c>
      <c r="B45" s="162" t="str">
        <f>[5]คำนวณหน่วย!B44</f>
        <v>อาคารโรงจอดรถ</v>
      </c>
      <c r="C45" s="166">
        <f>[5]คำนวณหน่วย!C44</f>
        <v>0</v>
      </c>
      <c r="D45" s="166">
        <f>[5]คำนวณหน่วย!D44</f>
        <v>1</v>
      </c>
      <c r="E45" s="166">
        <f>[5]คำนวณหน่วย!E44</f>
        <v>8574108</v>
      </c>
      <c r="F45" s="297" t="str">
        <f>[5]คำนวณหน่วย!L44</f>
        <v>รื้อถอน</v>
      </c>
      <c r="G45" s="303" t="str">
        <f>[5]คำนวณหน่วย!M44</f>
        <v>รื้อถอน</v>
      </c>
      <c r="H45" s="168" t="str">
        <f>[5]คำนวณหน่วย!P44</f>
        <v>รื้อถอน</v>
      </c>
      <c r="I45" s="167" t="str">
        <f>[5]คำนวณหน่วย!Q44</f>
        <v>รื้อถอน</v>
      </c>
      <c r="J45" s="168" t="str">
        <f>[5]คำนวณหน่วย!T44</f>
        <v>รื้อถอน</v>
      </c>
      <c r="K45" s="167" t="str">
        <f>[5]คำนวณหน่วย!U44</f>
        <v>รื้อถอน</v>
      </c>
      <c r="L45" s="168" t="str">
        <f>[5]คำนวณหน่วย!X44</f>
        <v>รื้อถอน</v>
      </c>
      <c r="M45" s="260" t="str">
        <f>[5]คำนวณหน่วย!Y44</f>
        <v>รื้อถอน</v>
      </c>
      <c r="N45" s="168" t="str">
        <f>[5]คำนวณหน่วย!AB44</f>
        <v>รื้อถอน</v>
      </c>
      <c r="O45" s="260" t="str">
        <f>[5]คำนวณหน่วย!AC44</f>
        <v>รื้อถอน</v>
      </c>
      <c r="P45" s="168" t="str">
        <f>[5]คำนวณหน่วย!AF44</f>
        <v>รื้อถอน</v>
      </c>
      <c r="Q45" s="260" t="str">
        <f>[5]คำนวณหน่วย!AG44</f>
        <v>รื้อถอน</v>
      </c>
      <c r="R45" s="168" t="str">
        <f>[5]คำนวณหน่วย!AJ44</f>
        <v>รื้อถอน</v>
      </c>
      <c r="S45" s="260" t="str">
        <f>[5]คำนวณหน่วย!AK44</f>
        <v>รื้อถอน</v>
      </c>
      <c r="T45" s="168" t="str">
        <f>[5]คำนวณหน่วย!AN44</f>
        <v>รื้อถอน</v>
      </c>
      <c r="U45" s="260" t="str">
        <f>[5]คำนวณหน่วย!AO44</f>
        <v>รื้อถอน</v>
      </c>
      <c r="V45" s="168" t="str">
        <f>[5]คำนวณหน่วย!AR44</f>
        <v>รื้อถอน</v>
      </c>
      <c r="W45" s="260" t="str">
        <f>[5]คำนวณหน่วย!AS44</f>
        <v>รื้อถอน</v>
      </c>
      <c r="X45" s="168" t="str">
        <f>[5]คำนวณหน่วย!AV44</f>
        <v>รื้อถอน</v>
      </c>
      <c r="Y45" s="167" t="str">
        <f>[5]คำนวณหน่วย!AW44</f>
        <v>รื้อถอน</v>
      </c>
      <c r="Z45" s="168" t="str">
        <f>[5]คำนวณหน่วย!AZ44</f>
        <v>รื้อถอน</v>
      </c>
      <c r="AA45" s="167" t="str">
        <f>[5]คำนวณหน่วย!BA44</f>
        <v>รื้อถอน</v>
      </c>
      <c r="AB45" s="168" t="str">
        <f>[5]คำนวณหน่วย!BD44</f>
        <v>รื้อถอน</v>
      </c>
      <c r="AC45" s="167" t="str">
        <f>[5]คำนวณหน่วย!BE44</f>
        <v>รื้อถอน</v>
      </c>
    </row>
    <row r="46" spans="1:29" s="87" customFormat="1" x14ac:dyDescent="0.55000000000000004">
      <c r="A46" s="166">
        <f>[5]คำนวณหน่วย!A45</f>
        <v>40</v>
      </c>
      <c r="B46" s="162" t="str">
        <f>[5]คำนวณหน่วย!B45</f>
        <v>อาคารสำนักงานระบบบำบัดน้ำเสียรวม (รวมอาคารห้องน้ำ)</v>
      </c>
      <c r="C46" s="166">
        <f>[5]คำนวณหน่วย!C45</f>
        <v>0</v>
      </c>
      <c r="D46" s="166">
        <f>[5]คำนวณหน่วย!D45</f>
        <v>50</v>
      </c>
      <c r="E46" s="166">
        <f>[5]คำนวณหน่วย!E45</f>
        <v>8576438</v>
      </c>
      <c r="F46" s="297">
        <f>[5]คำนวณหน่วย!L45</f>
        <v>9600</v>
      </c>
      <c r="G46" s="303">
        <f>[5]คำนวณหน่วย!M45</f>
        <v>37536</v>
      </c>
      <c r="H46" s="168">
        <f>[5]คำนวณหน่วย!P45</f>
        <v>8150</v>
      </c>
      <c r="I46" s="167">
        <f>[5]คำนวณหน่วย!Q45</f>
        <v>33415</v>
      </c>
      <c r="J46" s="168">
        <f>[5]คำนวณหน่วย!T45</f>
        <v>-273450</v>
      </c>
      <c r="K46" s="167" t="e">
        <f>[5]คำนวณหน่วย!U45</f>
        <v>#DIV/0!</v>
      </c>
      <c r="L46" s="168">
        <f>[5]คำนวณหน่วย!X45</f>
        <v>0</v>
      </c>
      <c r="M46" s="260" t="e">
        <f>[5]คำนวณหน่วย!Y45</f>
        <v>#DIV/0!</v>
      </c>
      <c r="N46" s="168">
        <f>[5]คำนวณหน่วย!AB45</f>
        <v>0</v>
      </c>
      <c r="O46" s="260" t="e">
        <f>[5]คำนวณหน่วย!AC45</f>
        <v>#DIV/0!</v>
      </c>
      <c r="P46" s="168">
        <f>[5]คำนวณหน่วย!AF45</f>
        <v>0</v>
      </c>
      <c r="Q46" s="260" t="e">
        <f>[5]คำนวณหน่วย!AG45</f>
        <v>#DIV/0!</v>
      </c>
      <c r="R46" s="168">
        <f>[5]คำนวณหน่วย!AJ45</f>
        <v>0</v>
      </c>
      <c r="S46" s="260" t="e">
        <f>[5]คำนวณหน่วย!AK45</f>
        <v>#DIV/0!</v>
      </c>
      <c r="T46" s="168">
        <f>[5]คำนวณหน่วย!AN45</f>
        <v>0</v>
      </c>
      <c r="U46" s="260" t="e">
        <f>[5]คำนวณหน่วย!AO45</f>
        <v>#DIV/0!</v>
      </c>
      <c r="V46" s="168">
        <f>[5]คำนวณหน่วย!AR45</f>
        <v>0</v>
      </c>
      <c r="W46" s="260" t="e">
        <f>[5]คำนวณหน่วย!AS45</f>
        <v>#DIV/0!</v>
      </c>
      <c r="X46" s="168">
        <f>[5]คำนวณหน่วย!AV45</f>
        <v>0</v>
      </c>
      <c r="Y46" s="167" t="e">
        <f>[5]คำนวณหน่วย!AW45</f>
        <v>#DIV/0!</v>
      </c>
      <c r="Z46" s="168">
        <f>[5]คำนวณหน่วย!AZ45</f>
        <v>0</v>
      </c>
      <c r="AA46" s="167" t="e">
        <f>[5]คำนวณหน่วย!BA45</f>
        <v>#DIV/0!</v>
      </c>
      <c r="AB46" s="168">
        <f>[5]คำนวณหน่วย!BD45</f>
        <v>0</v>
      </c>
      <c r="AC46" s="167" t="e">
        <f>[5]คำนวณหน่วย!BE45</f>
        <v>#DIV/0!</v>
      </c>
    </row>
    <row r="47" spans="1:29" x14ac:dyDescent="0.55000000000000004">
      <c r="A47" s="166">
        <f>[5]คำนวณหน่วย!A46</f>
        <v>41</v>
      </c>
      <c r="B47" s="162" t="str">
        <f>[5]คำนวณหน่วย!B46</f>
        <v>โรงคัดเเยกขยะ</v>
      </c>
      <c r="C47" s="166">
        <f>[5]คำนวณหน่วย!C46</f>
        <v>0</v>
      </c>
      <c r="D47" s="166">
        <f>[5]คำนวณหน่วย!D46</f>
        <v>1</v>
      </c>
      <c r="E47" s="166">
        <f>[5]คำนวณหน่วย!E46</f>
        <v>0</v>
      </c>
      <c r="F47" s="297">
        <f>[5]คำนวณหน่วย!L46</f>
        <v>0</v>
      </c>
      <c r="G47" s="303">
        <f>[5]คำนวณหน่วย!M46</f>
        <v>0</v>
      </c>
      <c r="H47" s="168">
        <f>[5]คำนวณหน่วย!P46</f>
        <v>0</v>
      </c>
      <c r="I47" s="167">
        <f>[5]คำนวณหน่วย!Q46</f>
        <v>0</v>
      </c>
      <c r="J47" s="168">
        <f>[5]คำนวณหน่วย!T46</f>
        <v>0</v>
      </c>
      <c r="K47" s="167" t="e">
        <f>[5]คำนวณหน่วย!U46</f>
        <v>#DIV/0!</v>
      </c>
      <c r="L47" s="168">
        <f>[5]คำนวณหน่วย!X46</f>
        <v>0</v>
      </c>
      <c r="M47" s="260" t="e">
        <f>[5]คำนวณหน่วย!Y46</f>
        <v>#DIV/0!</v>
      </c>
      <c r="N47" s="168">
        <f>[5]คำนวณหน่วย!AB46</f>
        <v>0</v>
      </c>
      <c r="O47" s="260" t="e">
        <f>[5]คำนวณหน่วย!AC46</f>
        <v>#DIV/0!</v>
      </c>
      <c r="P47" s="168">
        <f>[5]คำนวณหน่วย!AF46</f>
        <v>0</v>
      </c>
      <c r="Q47" s="260" t="e">
        <f>[5]คำนวณหน่วย!AG46</f>
        <v>#DIV/0!</v>
      </c>
      <c r="R47" s="168">
        <f>[5]คำนวณหน่วย!AJ46</f>
        <v>0</v>
      </c>
      <c r="S47" s="260" t="e">
        <f>[5]คำนวณหน่วย!AK46</f>
        <v>#DIV/0!</v>
      </c>
      <c r="T47" s="168">
        <f>[5]คำนวณหน่วย!AN46</f>
        <v>0</v>
      </c>
      <c r="U47" s="260" t="e">
        <f>[5]คำนวณหน่วย!AO46</f>
        <v>#DIV/0!</v>
      </c>
      <c r="V47" s="168">
        <f>[5]คำนวณหน่วย!AR46</f>
        <v>0</v>
      </c>
      <c r="W47" s="260" t="e">
        <f>[5]คำนวณหน่วย!AS46</f>
        <v>#DIV/0!</v>
      </c>
      <c r="X47" s="168">
        <f>[5]คำนวณหน่วย!AV46</f>
        <v>0</v>
      </c>
      <c r="Y47" s="167" t="e">
        <f>[5]คำนวณหน่วย!AW46</f>
        <v>#DIV/0!</v>
      </c>
      <c r="Z47" s="168">
        <f>[5]คำนวณหน่วย!AZ46</f>
        <v>0</v>
      </c>
      <c r="AA47" s="167" t="e">
        <f>[5]คำนวณหน่วย!BA46</f>
        <v>#DIV/0!</v>
      </c>
      <c r="AB47" s="168">
        <f>[5]คำนวณหน่วย!BD46</f>
        <v>0</v>
      </c>
      <c r="AC47" s="167" t="e">
        <f>[5]คำนวณหน่วย!BE46</f>
        <v>#DIV/0!</v>
      </c>
    </row>
    <row r="48" spans="1:29" s="87" customFormat="1" x14ac:dyDescent="0.55000000000000004">
      <c r="A48" s="170" t="s">
        <v>5</v>
      </c>
      <c r="B48" s="343"/>
      <c r="C48" s="170"/>
      <c r="D48" s="170"/>
      <c r="E48" s="170"/>
      <c r="F48" s="271">
        <f>SUM(F33:F47)</f>
        <v>33439.93</v>
      </c>
      <c r="G48" s="271">
        <f t="shared" ref="G48:AC48" si="1">SUM(G33:G47)</f>
        <v>130821.41609790981</v>
      </c>
      <c r="H48" s="271">
        <f t="shared" si="1"/>
        <v>25242.84</v>
      </c>
      <c r="I48" s="271">
        <f t="shared" si="1"/>
        <v>103512.1336705491</v>
      </c>
      <c r="J48" s="271">
        <f t="shared" si="1"/>
        <v>-2047674</v>
      </c>
      <c r="K48" s="271" t="e">
        <f t="shared" si="1"/>
        <v>#DIV/0!</v>
      </c>
      <c r="L48" s="271">
        <f t="shared" si="1"/>
        <v>0</v>
      </c>
      <c r="M48" s="271" t="e">
        <f t="shared" si="1"/>
        <v>#DIV/0!</v>
      </c>
      <c r="N48" s="271">
        <f t="shared" si="1"/>
        <v>0</v>
      </c>
      <c r="O48" s="271" t="e">
        <f t="shared" si="1"/>
        <v>#DIV/0!</v>
      </c>
      <c r="P48" s="271">
        <f t="shared" si="1"/>
        <v>0</v>
      </c>
      <c r="Q48" s="271" t="e">
        <f t="shared" si="1"/>
        <v>#DIV/0!</v>
      </c>
      <c r="R48" s="271">
        <f t="shared" si="1"/>
        <v>0</v>
      </c>
      <c r="S48" s="271" t="e">
        <f t="shared" si="1"/>
        <v>#DIV/0!</v>
      </c>
      <c r="T48" s="271">
        <f t="shared" si="1"/>
        <v>0</v>
      </c>
      <c r="U48" s="271" t="e">
        <f t="shared" si="1"/>
        <v>#DIV/0!</v>
      </c>
      <c r="V48" s="271">
        <f t="shared" si="1"/>
        <v>0</v>
      </c>
      <c r="W48" s="271" t="e">
        <f t="shared" si="1"/>
        <v>#DIV/0!</v>
      </c>
      <c r="X48" s="271">
        <f t="shared" si="1"/>
        <v>0</v>
      </c>
      <c r="Y48" s="271" t="e">
        <f t="shared" si="1"/>
        <v>#DIV/0!</v>
      </c>
      <c r="Z48" s="271">
        <f t="shared" si="1"/>
        <v>0</v>
      </c>
      <c r="AA48" s="271" t="e">
        <f t="shared" si="1"/>
        <v>#DIV/0!</v>
      </c>
      <c r="AB48" s="271">
        <f t="shared" si="1"/>
        <v>0</v>
      </c>
      <c r="AC48" s="271" t="e">
        <f t="shared" si="1"/>
        <v>#DIV/0!</v>
      </c>
    </row>
    <row r="49" spans="1:29" x14ac:dyDescent="0.55000000000000004">
      <c r="A49" s="162" t="str">
        <f>[5]คำนวณหน่วย!A47</f>
        <v>สระว่ายน้ำ</v>
      </c>
      <c r="B49" s="339"/>
      <c r="C49" s="163"/>
      <c r="D49" s="163"/>
      <c r="E49" s="314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</row>
    <row r="50" spans="1:29" s="293" customFormat="1" x14ac:dyDescent="0.55000000000000004">
      <c r="A50" s="365">
        <f>[5]คำนวณหน่วย!A48</f>
        <v>42</v>
      </c>
      <c r="B50" s="366" t="str">
        <f>[5]คำนวณหน่วย!B48</f>
        <v>อาคารสระว่ายน้ำ</v>
      </c>
      <c r="C50" s="365">
        <f>[5]คำนวณหน่วย!C48</f>
        <v>0</v>
      </c>
      <c r="D50" s="365">
        <f>[5]คำนวณหน่วย!D48</f>
        <v>50</v>
      </c>
      <c r="E50" s="365">
        <f>[5]คำนวณหน่วย!E48</f>
        <v>9243857</v>
      </c>
      <c r="F50" s="112">
        <f>[5]คำนวณหน่วย!$L$48-'[6]คำนวณ (รวมแต่ละอาคาร)'!$I$46</f>
        <v>5006</v>
      </c>
      <c r="G50" s="112">
        <f>F50*'2569-บิลค่าไฟฟ้า'!$G$5</f>
        <v>19595.168318759999</v>
      </c>
      <c r="H50" s="112">
        <f>[5]คำนวณหน่วย!P48-'[6]คำนวณ (รวมแต่ละอาคาร)'!$L$46</f>
        <v>5441</v>
      </c>
      <c r="I50" s="112">
        <f>H50*'2569-บิลค่าไฟฟ้า'!$K$5</f>
        <v>22316.039996890002</v>
      </c>
      <c r="J50" s="112">
        <f>[5]คำนวณหน่วย!T48-'[6]คำนวณ (รวมแต่ละอาคาร)'!$O$46</f>
        <v>-164047</v>
      </c>
      <c r="K50" s="112" t="e">
        <f>J50*'2569-บิลค่าไฟฟ้า'!$O$5</f>
        <v>#DIV/0!</v>
      </c>
      <c r="L50" s="112">
        <f>[5]คำนวณหน่วย!X48-'[6]คำนวณ (รวมแต่ละอาคาร)'!$R$46</f>
        <v>0</v>
      </c>
      <c r="M50" s="112" t="e">
        <f>L50*'2569-บิลค่าไฟฟ้า'!$S$5</f>
        <v>#DIV/0!</v>
      </c>
      <c r="N50" s="112">
        <f>[5]คำนวณหน่วย!AB48-'[6]คำนวณ (รวมแต่ละอาคาร)'!$U$46</f>
        <v>0</v>
      </c>
      <c r="O50" s="112" t="e">
        <f>N50*'2569-บิลค่าไฟฟ้า'!$W$5</f>
        <v>#DIV/0!</v>
      </c>
      <c r="P50" s="112">
        <f>[5]คำนวณหน่วย!AF48-'[6]คำนวณ (รวมแต่ละอาคาร)'!$X$46</f>
        <v>0</v>
      </c>
      <c r="Q50" s="112" t="e">
        <f>P50*'2569-บิลค่าไฟฟ้า'!$AA$5</f>
        <v>#DIV/0!</v>
      </c>
      <c r="R50" s="112">
        <f>[5]คำนวณหน่วย!AJ48-'[6]คำนวณ (รวมแต่ละอาคาร)'!$AA$46</f>
        <v>0</v>
      </c>
      <c r="S50" s="112" t="e">
        <f>R50*'2569-บิลค่าไฟฟ้า'!$AE$5</f>
        <v>#DIV/0!</v>
      </c>
      <c r="T50" s="112">
        <f>[5]คำนวณหน่วย!AN48-'[6]คำนวณ (รวมแต่ละอาคาร)'!$AD$46</f>
        <v>0</v>
      </c>
      <c r="U50" s="112" t="e">
        <f>T50*'2569-บิลค่าไฟฟ้า'!$AI$5</f>
        <v>#DIV/0!</v>
      </c>
      <c r="V50" s="112">
        <f>[5]คำนวณหน่วย!AR48-'[6]คำนวณ (รวมแต่ละอาคาร)'!$AG$46</f>
        <v>0</v>
      </c>
      <c r="W50" s="112" t="e">
        <f>V50*'2569-บิลค่าไฟฟ้า'!$AM$5</f>
        <v>#DIV/0!</v>
      </c>
      <c r="X50" s="112">
        <f>[5]คำนวณหน่วย!AV48-'[6]คำนวณ (รวมแต่ละอาคาร)'!$AJ$46</f>
        <v>0</v>
      </c>
      <c r="Y50" s="112" t="e">
        <f>X50*'2569-บิลค่าไฟฟ้า'!$AQ$5</f>
        <v>#DIV/0!</v>
      </c>
      <c r="Z50" s="112">
        <f>[5]คำนวณหน่วย!AZ48-'[6]คำนวณ (รวมแต่ละอาคาร)'!$AM$46</f>
        <v>0</v>
      </c>
      <c r="AA50" s="112" t="e">
        <f>Z50*'2569-บิลค่าไฟฟ้า'!$AU$5</f>
        <v>#DIV/0!</v>
      </c>
      <c r="AB50" s="112">
        <f>[5]คำนวณหน่วย!BD48-'[6]คำนวณ (รวมแต่ละอาคาร)'!$AP$46</f>
        <v>0</v>
      </c>
      <c r="AC50" s="367" t="e">
        <f>#REF!*'2569-บิลค่าไฟฟ้า'!$AY$5</f>
        <v>#REF!</v>
      </c>
    </row>
    <row r="51" spans="1:29" s="87" customFormat="1" x14ac:dyDescent="0.55000000000000004">
      <c r="A51" s="162" t="str">
        <f>[5]คำนวณหน่วย!A49</f>
        <v>โรงอาหาร</v>
      </c>
      <c r="B51" s="339"/>
      <c r="C51" s="163"/>
      <c r="D51" s="163"/>
      <c r="E51" s="314"/>
      <c r="F51" s="351"/>
      <c r="G51" s="320"/>
      <c r="H51" s="351"/>
      <c r="I51" s="320"/>
      <c r="J51" s="351"/>
      <c r="K51" s="320"/>
      <c r="L51" s="351"/>
      <c r="M51" s="321"/>
      <c r="N51" s="353"/>
      <c r="O51" s="321"/>
      <c r="P51" s="353"/>
      <c r="Q51" s="321"/>
      <c r="R51" s="353"/>
      <c r="S51" s="321"/>
      <c r="T51" s="353"/>
      <c r="U51" s="321"/>
      <c r="V51" s="353"/>
      <c r="W51" s="321"/>
      <c r="X51" s="353"/>
      <c r="Y51" s="320"/>
      <c r="Z51" s="351"/>
      <c r="AA51" s="320"/>
      <c r="AB51" s="351"/>
      <c r="AC51" s="352"/>
    </row>
    <row r="52" spans="1:29" s="87" customFormat="1" x14ac:dyDescent="0.55000000000000004">
      <c r="A52" s="273">
        <f>[5]คำนวณหน่วย!A50</f>
        <v>43</v>
      </c>
      <c r="B52" s="310" t="str">
        <f>[5]คำนวณหน่วย!B50</f>
        <v>อาคารโรงอาหารเทิดกสิกร</v>
      </c>
      <c r="C52" s="273">
        <f>[5]คำนวณหน่วย!C50</f>
        <v>0</v>
      </c>
      <c r="D52" s="273">
        <f>[5]คำนวณหน่วย!D50</f>
        <v>20</v>
      </c>
      <c r="E52" s="273">
        <f>[5]คำนวณหน่วย!E50</f>
        <v>8419171</v>
      </c>
      <c r="F52" s="354">
        <f>[5]คำนวณหน่วย!$L$50-'[6]คำนวณ (รวมแต่ละอาคาร)'!$I$93</f>
        <v>2347</v>
      </c>
      <c r="G52" s="169">
        <f>F52*'2569-บิลค่าไฟฟ้า'!$G$5</f>
        <v>9186.9476716200006</v>
      </c>
      <c r="H52" s="354">
        <f>[5]คำนวณหน่วย!P50-'[6]คำนวณ (รวมแต่ละอาคาร)'!$L$93</f>
        <v>2470</v>
      </c>
      <c r="I52" s="169">
        <f>H52*'2569-บิลค่าไฟฟ้า'!$K$5</f>
        <v>10130.6044463</v>
      </c>
      <c r="J52" s="354">
        <f>[5]คำนวณหน่วย!T50-'[6]คำนวณ (รวมแต่ละอาคาร)'!$O$93</f>
        <v>-29885</v>
      </c>
      <c r="K52" s="169" t="e">
        <f>J52*'2569-บิลค่าไฟฟ้า'!$O$5</f>
        <v>#DIV/0!</v>
      </c>
      <c r="L52" s="354">
        <f>[5]คำนวณหน่วย!X50-'[6]คำนวณ (รวมแต่ละอาคาร)'!$R$93</f>
        <v>0</v>
      </c>
      <c r="M52" s="169" t="e">
        <f>L52*'2569-บิลค่าไฟฟ้า'!$S$5</f>
        <v>#DIV/0!</v>
      </c>
      <c r="N52" s="354">
        <f>[5]คำนวณหน่วย!AB50-'[6]คำนวณ (รวมแต่ละอาคาร)'!$U$93</f>
        <v>0</v>
      </c>
      <c r="O52" s="169" t="e">
        <f>N52*'2569-บิลค่าไฟฟ้า'!$W$5</f>
        <v>#DIV/0!</v>
      </c>
      <c r="P52" s="354">
        <f>[5]คำนวณหน่วย!AF50-'[6]คำนวณ (รวมแต่ละอาคาร)'!$X$93</f>
        <v>0</v>
      </c>
      <c r="Q52" s="169" t="e">
        <f>P52*'2569-บิลค่าไฟฟ้า'!$AA$5</f>
        <v>#DIV/0!</v>
      </c>
      <c r="R52" s="355">
        <f>[5]คำนวณหน่วย!AJ50-'[6]คำนวณ (รวมแต่ละอาคาร)'!$AA$93</f>
        <v>0</v>
      </c>
      <c r="S52" s="169" t="e">
        <f>R52*'2569-บิลค่าไฟฟ้า'!$AE$5</f>
        <v>#DIV/0!</v>
      </c>
      <c r="T52" s="354">
        <f>[5]คำนวณหน่วย!AN50-'[6]คำนวณ (รวมแต่ละอาคาร)'!$AD$93</f>
        <v>0</v>
      </c>
      <c r="U52" s="169" t="e">
        <f>T52*'2569-บิลค่าไฟฟ้า'!$AI$5</f>
        <v>#DIV/0!</v>
      </c>
      <c r="V52" s="354">
        <f>[5]คำนวณหน่วย!AR50-'[6]คำนวณ (รวมแต่ละอาคาร)'!$AG$93</f>
        <v>0</v>
      </c>
      <c r="W52" s="169" t="e">
        <f>V52*'2569-บิลค่าไฟฟ้า'!$AM$5</f>
        <v>#DIV/0!</v>
      </c>
      <c r="X52" s="354">
        <f>[5]คำนวณหน่วย!AV50-'[6]คำนวณ (รวมแต่ละอาคาร)'!$AJ$93</f>
        <v>0</v>
      </c>
      <c r="Y52" s="169" t="e">
        <f>X52*'2569-บิลค่าไฟฟ้า'!$AQ$5</f>
        <v>#DIV/0!</v>
      </c>
      <c r="Z52" s="356">
        <f>[5]คำนวณหน่วย!AZ50-'[6]คำนวณ (รวมแต่ละอาคาร)'!$AM$93</f>
        <v>0</v>
      </c>
      <c r="AA52" s="169" t="e">
        <f>Z52*'2569-บิลค่าไฟฟ้า'!$AU$5</f>
        <v>#DIV/0!</v>
      </c>
      <c r="AB52" s="356">
        <f>[5]คำนวณหน่วย!BD50-'[6]คำนวณ (รวมแต่ละอาคาร)'!$AP$93</f>
        <v>0</v>
      </c>
      <c r="AC52" s="357" t="e">
        <f>#REF!*'2569-บิลค่าไฟฟ้า'!$AY$5</f>
        <v>#REF!</v>
      </c>
    </row>
    <row r="53" spans="1:29" s="87" customFormat="1" x14ac:dyDescent="0.55000000000000004">
      <c r="A53" s="166">
        <f>[5]คำนวณหน่วย!A51</f>
        <v>44</v>
      </c>
      <c r="B53" s="162" t="str">
        <f>[5]คำนวณหน่วย!B51</f>
        <v>ครัวอิ่มอุ่นเพื่อน้อง</v>
      </c>
      <c r="C53" s="166">
        <f>[5]คำนวณหน่วย!C51</f>
        <v>0</v>
      </c>
      <c r="D53" s="166">
        <f>[5]คำนวณหน่วย!D51</f>
        <v>1</v>
      </c>
      <c r="E53" s="166">
        <f>[5]คำนวณหน่วย!E51</f>
        <v>0</v>
      </c>
      <c r="F53" s="168">
        <f>[5]คำนวณหน่วย!$L$51</f>
        <v>130</v>
      </c>
      <c r="G53" s="167">
        <f>[5]คำนวณหน่วย!$M$51</f>
        <v>508.3</v>
      </c>
      <c r="H53" s="168">
        <f>[5]คำนวณหน่วย!P51</f>
        <v>196</v>
      </c>
      <c r="I53" s="167">
        <f>[5]คำนวณหน่วย!Q51</f>
        <v>803.59999999999991</v>
      </c>
      <c r="J53" s="168">
        <f>[5]คำนวณหน่วย!T51</f>
        <v>-21446</v>
      </c>
      <c r="K53" s="167" t="e">
        <f>[5]คำนวณหน่วย!U51</f>
        <v>#DIV/0!</v>
      </c>
      <c r="L53" s="168">
        <f>[5]คำนวณหน่วย!X51</f>
        <v>0</v>
      </c>
      <c r="M53" s="260" t="e">
        <f>[5]คำนวณหน่วย!Y51</f>
        <v>#DIV/0!</v>
      </c>
      <c r="N53" s="168">
        <f>[5]คำนวณหน่วย!AB51</f>
        <v>0</v>
      </c>
      <c r="O53" s="260" t="e">
        <f>[5]คำนวณหน่วย!AC51</f>
        <v>#DIV/0!</v>
      </c>
      <c r="P53" s="168">
        <f>[5]คำนวณหน่วย!AF51</f>
        <v>0</v>
      </c>
      <c r="Q53" s="260" t="e">
        <f>[5]คำนวณหน่วย!AG51</f>
        <v>#DIV/0!</v>
      </c>
      <c r="R53" s="168">
        <f>[5]คำนวณหน่วย!AJ51</f>
        <v>0</v>
      </c>
      <c r="S53" s="260" t="e">
        <f>[5]คำนวณหน่วย!AK51</f>
        <v>#DIV/0!</v>
      </c>
      <c r="T53" s="168">
        <f>[5]คำนวณหน่วย!AN51</f>
        <v>0</v>
      </c>
      <c r="U53" s="260" t="e">
        <f>[5]คำนวณหน่วย!AO51</f>
        <v>#DIV/0!</v>
      </c>
      <c r="V53" s="168">
        <f>[5]คำนวณหน่วย!AR51</f>
        <v>0</v>
      </c>
      <c r="W53" s="260" t="e">
        <f>[5]คำนวณหน่วย!AS51</f>
        <v>#DIV/0!</v>
      </c>
      <c r="X53" s="168">
        <f>[5]คำนวณหน่วย!AV51</f>
        <v>0</v>
      </c>
      <c r="Y53" s="167" t="e">
        <f>[5]คำนวณหน่วย!AW51</f>
        <v>#DIV/0!</v>
      </c>
      <c r="Z53" s="168">
        <f>[5]คำนวณหน่วย!AZ51</f>
        <v>0</v>
      </c>
      <c r="AA53" s="167" t="e">
        <f>[5]คำนวณหน่วย!BA51</f>
        <v>#DIV/0!</v>
      </c>
      <c r="AB53" s="168">
        <f>[5]คำนวณหน่วย!BD51</f>
        <v>0</v>
      </c>
      <c r="AC53" s="167" t="e">
        <f>[5]คำนวณหน่วย!BE51</f>
        <v>#DIV/0!</v>
      </c>
    </row>
    <row r="54" spans="1:29" s="87" customFormat="1" x14ac:dyDescent="0.55000000000000004">
      <c r="A54" s="170" t="s">
        <v>5</v>
      </c>
      <c r="B54" s="343"/>
      <c r="C54" s="170"/>
      <c r="D54" s="170"/>
      <c r="E54" s="170"/>
      <c r="F54" s="271">
        <f>SUM(F52:F53)</f>
        <v>2477</v>
      </c>
      <c r="G54" s="271">
        <f t="shared" ref="G54:AC54" si="2">SUM(G52:G53)</f>
        <v>9695.2476716199999</v>
      </c>
      <c r="H54" s="271">
        <f t="shared" si="2"/>
        <v>2666</v>
      </c>
      <c r="I54" s="271">
        <f t="shared" si="2"/>
        <v>10934.2044463</v>
      </c>
      <c r="J54" s="271">
        <f t="shared" si="2"/>
        <v>-51331</v>
      </c>
      <c r="K54" s="271" t="e">
        <f t="shared" si="2"/>
        <v>#DIV/0!</v>
      </c>
      <c r="L54" s="271">
        <f t="shared" si="2"/>
        <v>0</v>
      </c>
      <c r="M54" s="271" t="e">
        <f t="shared" si="2"/>
        <v>#DIV/0!</v>
      </c>
      <c r="N54" s="271">
        <f t="shared" si="2"/>
        <v>0</v>
      </c>
      <c r="O54" s="271" t="e">
        <f t="shared" si="2"/>
        <v>#DIV/0!</v>
      </c>
      <c r="P54" s="271">
        <f t="shared" si="2"/>
        <v>0</v>
      </c>
      <c r="Q54" s="271" t="e">
        <f t="shared" si="2"/>
        <v>#DIV/0!</v>
      </c>
      <c r="R54" s="271">
        <f t="shared" si="2"/>
        <v>0</v>
      </c>
      <c r="S54" s="271" t="e">
        <f t="shared" si="2"/>
        <v>#DIV/0!</v>
      </c>
      <c r="T54" s="271">
        <f t="shared" si="2"/>
        <v>0</v>
      </c>
      <c r="U54" s="271" t="e">
        <f t="shared" si="2"/>
        <v>#DIV/0!</v>
      </c>
      <c r="V54" s="271">
        <f t="shared" si="2"/>
        <v>0</v>
      </c>
      <c r="W54" s="271" t="e">
        <f t="shared" si="2"/>
        <v>#DIV/0!</v>
      </c>
      <c r="X54" s="271">
        <f t="shared" si="2"/>
        <v>0</v>
      </c>
      <c r="Y54" s="271" t="e">
        <f t="shared" si="2"/>
        <v>#DIV/0!</v>
      </c>
      <c r="Z54" s="271">
        <f t="shared" si="2"/>
        <v>0</v>
      </c>
      <c r="AA54" s="271" t="e">
        <f t="shared" si="2"/>
        <v>#DIV/0!</v>
      </c>
      <c r="AB54" s="271">
        <f t="shared" si="2"/>
        <v>0</v>
      </c>
      <c r="AC54" s="271" t="e">
        <f t="shared" si="2"/>
        <v>#REF!</v>
      </c>
    </row>
    <row r="55" spans="1:29" s="87" customFormat="1" x14ac:dyDescent="0.55000000000000004">
      <c r="A55" s="162" t="str">
        <f>[5]คำนวณหน่วย!A52</f>
        <v>หอพักนักศึกษา</v>
      </c>
      <c r="B55" s="339"/>
      <c r="C55" s="163"/>
      <c r="D55" s="163"/>
      <c r="E55" s="314"/>
      <c r="F55" s="322"/>
      <c r="G55" s="322"/>
      <c r="H55" s="322"/>
      <c r="I55" s="322"/>
      <c r="J55" s="322"/>
      <c r="K55" s="322"/>
      <c r="L55" s="322"/>
      <c r="M55" s="322"/>
      <c r="N55" s="322"/>
      <c r="O55" s="322"/>
      <c r="P55" s="322"/>
      <c r="Q55" s="322"/>
      <c r="R55" s="322"/>
      <c r="S55" s="322"/>
      <c r="T55" s="322"/>
      <c r="U55" s="322"/>
      <c r="V55" s="322"/>
      <c r="W55" s="322"/>
      <c r="X55" s="322"/>
      <c r="Y55" s="322"/>
      <c r="Z55" s="322"/>
      <c r="AA55" s="322"/>
      <c r="AB55" s="322"/>
      <c r="AC55" s="322"/>
    </row>
    <row r="56" spans="1:29" s="87" customFormat="1" x14ac:dyDescent="0.55000000000000004">
      <c r="A56" s="296">
        <f>[5]คำนวณหน่วย!A53</f>
        <v>45</v>
      </c>
      <c r="B56" s="294" t="str">
        <f>[5]คำนวณหน่วย!B53</f>
        <v>อาคารหอพักนักศึกษานานาชาติ</v>
      </c>
      <c r="C56" s="296">
        <f>[5]คำนวณหน่วย!C53</f>
        <v>0</v>
      </c>
      <c r="D56" s="296">
        <f>[5]คำนวณหน่วย!D53</f>
        <v>20</v>
      </c>
      <c r="E56" s="296">
        <f>[5]คำนวณหน่วย!E53</f>
        <v>8419200</v>
      </c>
      <c r="F56" s="297">
        <f>[5]คำนวณหน่วย!L53</f>
        <v>500</v>
      </c>
      <c r="G56" s="303">
        <f>[5]คำนวณหน่วย!M53</f>
        <v>1955</v>
      </c>
      <c r="H56" s="297">
        <f>[5]คำนวณหน่วย!P53</f>
        <v>580</v>
      </c>
      <c r="I56" s="303">
        <f>[5]คำนวณหน่วย!Q53</f>
        <v>2378</v>
      </c>
      <c r="J56" s="297">
        <f>[5]คำนวณหน่วย!T53</f>
        <v>-62180</v>
      </c>
      <c r="K56" s="303" t="e">
        <f>[5]คำนวณหน่วย!U53</f>
        <v>#DIV/0!</v>
      </c>
      <c r="L56" s="297">
        <f>[5]คำนวณหน่วย!X53</f>
        <v>0</v>
      </c>
      <c r="M56" s="298" t="e">
        <f>[5]คำนวณหน่วย!Y53</f>
        <v>#DIV/0!</v>
      </c>
      <c r="N56" s="297">
        <f>[5]คำนวณหน่วย!AB53</f>
        <v>0</v>
      </c>
      <c r="O56" s="298" t="e">
        <f>[5]คำนวณหน่วย!AC53</f>
        <v>#DIV/0!</v>
      </c>
      <c r="P56" s="297">
        <f>[5]คำนวณหน่วย!AF53</f>
        <v>0</v>
      </c>
      <c r="Q56" s="298" t="e">
        <f>[5]คำนวณหน่วย!AG53</f>
        <v>#DIV/0!</v>
      </c>
      <c r="R56" s="297">
        <f>[5]คำนวณหน่วย!AJ53</f>
        <v>0</v>
      </c>
      <c r="S56" s="298" t="e">
        <f>[5]คำนวณหน่วย!AK53</f>
        <v>#DIV/0!</v>
      </c>
      <c r="T56" s="297">
        <f>[5]คำนวณหน่วย!AN53</f>
        <v>0</v>
      </c>
      <c r="U56" s="298" t="e">
        <f>[5]คำนวณหน่วย!AO53</f>
        <v>#DIV/0!</v>
      </c>
      <c r="V56" s="297">
        <f>[5]คำนวณหน่วย!AR53</f>
        <v>0</v>
      </c>
      <c r="W56" s="298" t="e">
        <f>[5]คำนวณหน่วย!AS53</f>
        <v>#DIV/0!</v>
      </c>
      <c r="X56" s="297">
        <f>[5]คำนวณหน่วย!AV53</f>
        <v>0</v>
      </c>
      <c r="Y56" s="303" t="e">
        <f>[5]คำนวณหน่วย!AW53</f>
        <v>#DIV/0!</v>
      </c>
      <c r="Z56" s="297">
        <f>[5]คำนวณหน่วย!AZ53</f>
        <v>0</v>
      </c>
      <c r="AA56" s="303" t="e">
        <f>[5]คำนวณหน่วย!BA53</f>
        <v>#DIV/0!</v>
      </c>
      <c r="AB56" s="297">
        <f>[5]คำนวณหน่วย!BD53</f>
        <v>0</v>
      </c>
      <c r="AC56" s="303" t="e">
        <f>[5]คำนวณหน่วย!BE53</f>
        <v>#DIV/0!</v>
      </c>
    </row>
    <row r="57" spans="1:29" s="87" customFormat="1" x14ac:dyDescent="0.55000000000000004">
      <c r="A57" s="273">
        <f>[5]คำนวณหน่วย!A54</f>
        <v>46</v>
      </c>
      <c r="B57" s="310" t="str">
        <f>[5]คำนวณหน่วย!B54</f>
        <v>อาคารหอพักนักศึกษาชาย 2</v>
      </c>
      <c r="C57" s="273">
        <f>[5]คำนวณหน่วย!C54</f>
        <v>0</v>
      </c>
      <c r="D57" s="273">
        <f>[5]คำนวณหน่วย!D54</f>
        <v>60</v>
      </c>
      <c r="E57" s="273">
        <f>[5]คำนวณหน่วย!E54</f>
        <v>8419154</v>
      </c>
      <c r="F57" s="112">
        <f>[5]คำนวณหน่วย!L54-'[6]คำนวณ (รวมแต่ละอาคาร)'!$I$121</f>
        <v>5046</v>
      </c>
      <c r="G57" s="169">
        <f>F57*'2569-บิลค่าไฟฟ้า'!$G$5</f>
        <v>19751.741777160001</v>
      </c>
      <c r="H57" s="112">
        <f>[5]คำนวณหน่วย!P54-'[6]คำนวณ (รวมแต่ละอาคาร)'!$L$121</f>
        <v>6539</v>
      </c>
      <c r="I57" s="169">
        <f>H57*'2569-บิลค่าไฟฟ้า'!$K$5</f>
        <v>26819.442297310001</v>
      </c>
      <c r="J57" s="112">
        <f>[5]คำนวณหน่วย!T54-'[6]คำนวณ (รวมแต่ละอาคาร)'!$O$121</f>
        <v>-358369</v>
      </c>
      <c r="K57" s="169" t="e">
        <f>J57*'2569-บิลค่าไฟฟ้า'!$O$5</f>
        <v>#DIV/0!</v>
      </c>
      <c r="L57" s="112">
        <f>[5]คำนวณหน่วย!X54-'[6]คำนวณ (รวมแต่ละอาคาร)'!$R$121</f>
        <v>0</v>
      </c>
      <c r="M57" s="169" t="e">
        <f>L57*'2569-บิลค่าไฟฟ้า'!$S$5</f>
        <v>#DIV/0!</v>
      </c>
      <c r="N57" s="112">
        <f>[5]คำนวณหน่วย!AB54-'[6]คำนวณ (รวมแต่ละอาคาร)'!$U$121</f>
        <v>0</v>
      </c>
      <c r="O57" s="169" t="e">
        <f>N57*'2569-บิลค่าไฟฟ้า'!$W$5</f>
        <v>#DIV/0!</v>
      </c>
      <c r="P57" s="112">
        <f>[5]คำนวณหน่วย!AF54-'[6]คำนวณ (รวมแต่ละอาคาร)'!$X$121</f>
        <v>0</v>
      </c>
      <c r="Q57" s="169" t="e">
        <f>P57*'2569-บิลค่าไฟฟ้า'!$AA$5</f>
        <v>#DIV/0!</v>
      </c>
      <c r="R57" s="112">
        <f>[5]คำนวณหน่วย!AJ54-'[6]คำนวณ (รวมแต่ละอาคาร)'!$AA$121</f>
        <v>0</v>
      </c>
      <c r="S57" s="169" t="e">
        <f>R57*'2569-บิลค่าไฟฟ้า'!$AE$5</f>
        <v>#DIV/0!</v>
      </c>
      <c r="T57" s="112">
        <f>[5]คำนวณหน่วย!AN54-'[6]คำนวณ (รวมแต่ละอาคาร)'!$AD$121</f>
        <v>0</v>
      </c>
      <c r="U57" s="169" t="e">
        <f>T57*'2569-บิลค่าไฟฟ้า'!$AI$5</f>
        <v>#DIV/0!</v>
      </c>
      <c r="V57" s="112">
        <f>[5]คำนวณหน่วย!AR54-'[6]คำนวณ (รวมแต่ละอาคาร)'!$AG$121</f>
        <v>0</v>
      </c>
      <c r="W57" s="169" t="e">
        <f>V57*'2569-บิลค่าไฟฟ้า'!$AM$5</f>
        <v>#DIV/0!</v>
      </c>
      <c r="X57" s="112">
        <f>[5]คำนวณหน่วย!AV54-'[6]คำนวณ (รวมแต่ละอาคาร)'!$AJ$121</f>
        <v>0</v>
      </c>
      <c r="Y57" s="169" t="e">
        <f>X57*'2569-บิลค่าไฟฟ้า'!$AQ$5</f>
        <v>#DIV/0!</v>
      </c>
      <c r="Z57" s="112">
        <f>[5]คำนวณหน่วย!AZ54-'[6]คำนวณ (รวมแต่ละอาคาร)'!$AM$121</f>
        <v>0</v>
      </c>
      <c r="AA57" s="169" t="e">
        <f>Z57*'2569-บิลค่าไฟฟ้า'!$AU$5</f>
        <v>#DIV/0!</v>
      </c>
      <c r="AB57" s="112">
        <f>[5]คำนวณหน่วย!BD54-'[6]คำนวณ (รวมแต่ละอาคาร)'!$AP$121</f>
        <v>0</v>
      </c>
      <c r="AC57" s="169" t="e">
        <f>AB57*'2569-บิลค่าไฟฟ้า'!$AY$5</f>
        <v>#DIV/0!</v>
      </c>
    </row>
    <row r="58" spans="1:29" s="87" customFormat="1" x14ac:dyDescent="0.55000000000000004">
      <c r="A58" s="296">
        <f>[5]คำนวณหน่วย!A55</f>
        <v>47</v>
      </c>
      <c r="B58" s="294" t="str">
        <f>[5]คำนวณหน่วย!B55</f>
        <v>อาคารหอพักนักศึกษาชาย 3 (รวมอาคารห้องน้ำ)</v>
      </c>
      <c r="C58" s="296">
        <f>[5]คำนวณหน่วย!C55</f>
        <v>0</v>
      </c>
      <c r="D58" s="296">
        <f>[5]คำนวณหน่วย!D55</f>
        <v>20</v>
      </c>
      <c r="E58" s="296">
        <f>[5]คำนวณหน่วย!E55</f>
        <v>8419175</v>
      </c>
      <c r="F58" s="297">
        <f>[5]คำนวณหน่วย!L55</f>
        <v>80</v>
      </c>
      <c r="G58" s="303">
        <f>[5]คำนวณหน่วย!M55</f>
        <v>312.8</v>
      </c>
      <c r="H58" s="297">
        <f>[5]คำนวณหน่วย!P55</f>
        <v>80</v>
      </c>
      <c r="I58" s="303">
        <f>[5]คำนวณหน่วย!Q55</f>
        <v>328</v>
      </c>
      <c r="J58" s="297">
        <f>[5]คำนวณหน่วย!T55</f>
        <v>-3560</v>
      </c>
      <c r="K58" s="303" t="e">
        <f>[5]คำนวณหน่วย!U55</f>
        <v>#DIV/0!</v>
      </c>
      <c r="L58" s="297">
        <f>[5]คำนวณหน่วย!X55</f>
        <v>0</v>
      </c>
      <c r="M58" s="298" t="e">
        <f>[5]คำนวณหน่วย!Y55</f>
        <v>#DIV/0!</v>
      </c>
      <c r="N58" s="297">
        <f>[5]คำนวณหน่วย!AB55</f>
        <v>0</v>
      </c>
      <c r="O58" s="298" t="e">
        <f>[5]คำนวณหน่วย!AC55</f>
        <v>#DIV/0!</v>
      </c>
      <c r="P58" s="297">
        <f>[5]คำนวณหน่วย!AF55</f>
        <v>0</v>
      </c>
      <c r="Q58" s="298" t="e">
        <f>[5]คำนวณหน่วย!AG55</f>
        <v>#DIV/0!</v>
      </c>
      <c r="R58" s="297">
        <f>[5]คำนวณหน่วย!AJ55</f>
        <v>0</v>
      </c>
      <c r="S58" s="298" t="e">
        <f>[5]คำนวณหน่วย!AK55</f>
        <v>#DIV/0!</v>
      </c>
      <c r="T58" s="297">
        <f>[5]คำนวณหน่วย!AN55</f>
        <v>0</v>
      </c>
      <c r="U58" s="298" t="e">
        <f>[5]คำนวณหน่วย!AO55</f>
        <v>#DIV/0!</v>
      </c>
      <c r="V58" s="297">
        <f>[5]คำนวณหน่วย!AR55</f>
        <v>0</v>
      </c>
      <c r="W58" s="298" t="e">
        <f>[5]คำนวณหน่วย!AS55</f>
        <v>#DIV/0!</v>
      </c>
      <c r="X58" s="297">
        <f>[5]คำนวณหน่วย!AV55</f>
        <v>0</v>
      </c>
      <c r="Y58" s="303" t="e">
        <f>[5]คำนวณหน่วย!AW55</f>
        <v>#DIV/0!</v>
      </c>
      <c r="Z58" s="297">
        <f>[5]คำนวณหน่วย!AZ55</f>
        <v>0</v>
      </c>
      <c r="AA58" s="303" t="e">
        <f>[5]คำนวณหน่วย!BA55</f>
        <v>#DIV/0!</v>
      </c>
      <c r="AB58" s="297">
        <f>[5]คำนวณหน่วย!BD55</f>
        <v>0</v>
      </c>
      <c r="AC58" s="303" t="e">
        <f>[5]คำนวณหน่วย!BE55</f>
        <v>#DIV/0!</v>
      </c>
    </row>
    <row r="59" spans="1:29" s="87" customFormat="1" x14ac:dyDescent="0.55000000000000004">
      <c r="A59" s="273">
        <f>[5]คำนวณหน่วย!A56</f>
        <v>48</v>
      </c>
      <c r="B59" s="310" t="str">
        <f>[5]คำนวณหน่วย!B56</f>
        <v>อาคารหอพักนักศึกษาชาย 4</v>
      </c>
      <c r="C59" s="273">
        <f>[5]คำนวณหน่วย!C56</f>
        <v>0</v>
      </c>
      <c r="D59" s="273">
        <f>[5]คำนวณหน่วย!D56</f>
        <v>60</v>
      </c>
      <c r="E59" s="273">
        <f>[5]คำนวณหน่วย!E56</f>
        <v>8419174</v>
      </c>
      <c r="F59" s="112">
        <f>[5]คำนวณหน่วย!L56-'[6]คำนวณ (รวมแต่ละอาคาร)'!$I$125</f>
        <v>1014</v>
      </c>
      <c r="G59" s="169">
        <f>F59*'2569-บิลค่าไฟฟ้า'!$G$5</f>
        <v>3969.1371704399999</v>
      </c>
      <c r="H59" s="112">
        <f>[5]คำนวณหน่วย!P56-'[6]คำนวณ (รวมแต่ละอาคาร)'!$L$125</f>
        <v>1282</v>
      </c>
      <c r="I59" s="169">
        <f>H59*'2569-บิลค่าไฟฟ้า'!$K$5</f>
        <v>5258.0708097800007</v>
      </c>
      <c r="J59" s="112">
        <f>[5]คำนวณหน่วย!T56-'[6]คำนวณ (รวมแต่ละอาคาร)'!$O$125</f>
        <v>-233288</v>
      </c>
      <c r="K59" s="169" t="e">
        <f>J59*'2569-บิลค่าไฟฟ้า'!$O$5</f>
        <v>#DIV/0!</v>
      </c>
      <c r="L59" s="112">
        <f>[5]คำนวณหน่วย!X56-'[6]คำนวณ (รวมแต่ละอาคาร)'!$R$125</f>
        <v>0</v>
      </c>
      <c r="M59" s="169" t="e">
        <f>L59*'2569-บิลค่าไฟฟ้า'!$S$5</f>
        <v>#DIV/0!</v>
      </c>
      <c r="N59" s="112">
        <f>[5]คำนวณหน่วย!AB56-'[6]คำนวณ (รวมแต่ละอาคาร)'!$U$125</f>
        <v>0</v>
      </c>
      <c r="O59" s="169" t="e">
        <f>N59*'2569-บิลค่าไฟฟ้า'!$W$5</f>
        <v>#DIV/0!</v>
      </c>
      <c r="P59" s="112">
        <f>[5]คำนวณหน่วย!AF56-'[6]คำนวณ (รวมแต่ละอาคาร)'!$X$125</f>
        <v>0</v>
      </c>
      <c r="Q59" s="169" t="e">
        <f>P59*'2569-บิลค่าไฟฟ้า'!$AA$5</f>
        <v>#DIV/0!</v>
      </c>
      <c r="R59" s="112">
        <f>[5]คำนวณหน่วย!AJ56-'[6]คำนวณ (รวมแต่ละอาคาร)'!$AA$125</f>
        <v>0</v>
      </c>
      <c r="S59" s="169" t="e">
        <f>R59*'2569-บิลค่าไฟฟ้า'!$AE$5</f>
        <v>#DIV/0!</v>
      </c>
      <c r="T59" s="112">
        <f>[5]คำนวณหน่วย!AN56-'[6]คำนวณ (รวมแต่ละอาคาร)'!$AD$125</f>
        <v>0</v>
      </c>
      <c r="U59" s="169" t="e">
        <f>T59*'2569-บิลค่าไฟฟ้า'!$AI$5</f>
        <v>#DIV/0!</v>
      </c>
      <c r="V59" s="112">
        <f>[5]คำนวณหน่วย!AR56-'[6]คำนวณ (รวมแต่ละอาคาร)'!$AG$125</f>
        <v>0</v>
      </c>
      <c r="W59" s="169" t="e">
        <f>V59*'2569-บิลค่าไฟฟ้า'!$AM$5</f>
        <v>#DIV/0!</v>
      </c>
      <c r="X59" s="112">
        <f>[5]คำนวณหน่วย!AV56-'[6]คำนวณ (รวมแต่ละอาคาร)'!$AJ$125</f>
        <v>0</v>
      </c>
      <c r="Y59" s="169" t="e">
        <f>X59*'2569-บิลค่าไฟฟ้า'!$AQ$5</f>
        <v>#DIV/0!</v>
      </c>
      <c r="Z59" s="112">
        <f>[5]คำนวณหน่วย!AZ56-'[6]คำนวณ (รวมแต่ละอาคาร)'!$AM$125</f>
        <v>0</v>
      </c>
      <c r="AA59" s="169" t="e">
        <f>Z59*'2569-บิลค่าไฟฟ้า'!$AU$5</f>
        <v>#DIV/0!</v>
      </c>
      <c r="AB59" s="112">
        <f>[5]คำนวณหน่วย!BD56-'[6]คำนวณ (รวมแต่ละอาคาร)'!$AP$125</f>
        <v>0</v>
      </c>
      <c r="AC59" s="169" t="e">
        <f>AB59*'2569-บิลค่าไฟฟ้า'!$AY$5</f>
        <v>#DIV/0!</v>
      </c>
    </row>
    <row r="60" spans="1:29" s="87" customFormat="1" x14ac:dyDescent="0.55000000000000004">
      <c r="A60" s="296">
        <f>[5]คำนวณหน่วย!A57</f>
        <v>49</v>
      </c>
      <c r="B60" s="294" t="str">
        <f>[5]คำนวณหน่วย!B57</f>
        <v>อาคารหอพักนักศึกษาชาย 5 (รวมอาคารห้องน้ำ)</v>
      </c>
      <c r="C60" s="296">
        <f>[5]คำนวณหน่วย!C57</f>
        <v>0</v>
      </c>
      <c r="D60" s="296">
        <f>[5]คำนวณหน่วย!D57</f>
        <v>20</v>
      </c>
      <c r="E60" s="296">
        <f>[5]คำนวณหน่วย!E57</f>
        <v>8419178</v>
      </c>
      <c r="F60" s="297">
        <f>[5]คำนวณหน่วย!L57</f>
        <v>2360</v>
      </c>
      <c r="G60" s="303">
        <f>[5]คำนวณหน่วย!M57</f>
        <v>9227.6</v>
      </c>
      <c r="H60" s="297">
        <f>[5]คำนวณหน่วย!P57</f>
        <v>2880</v>
      </c>
      <c r="I60" s="303">
        <f>[5]คำนวณหน่วย!Q57</f>
        <v>11807.999999999998</v>
      </c>
      <c r="J60" s="297">
        <f>[5]คำนวณหน่วย!T57</f>
        <v>-193120</v>
      </c>
      <c r="K60" s="303" t="e">
        <f>[5]คำนวณหน่วย!U57</f>
        <v>#DIV/0!</v>
      </c>
      <c r="L60" s="297">
        <f>[5]คำนวณหน่วย!X57</f>
        <v>0</v>
      </c>
      <c r="M60" s="298" t="e">
        <f>[5]คำนวณหน่วย!Y57</f>
        <v>#DIV/0!</v>
      </c>
      <c r="N60" s="297">
        <f>[5]คำนวณหน่วย!AB57</f>
        <v>0</v>
      </c>
      <c r="O60" s="298" t="e">
        <f>[5]คำนวณหน่วย!AC57</f>
        <v>#DIV/0!</v>
      </c>
      <c r="P60" s="297">
        <f>[5]คำนวณหน่วย!AF57</f>
        <v>0</v>
      </c>
      <c r="Q60" s="298" t="e">
        <f>[5]คำนวณหน่วย!AG57</f>
        <v>#DIV/0!</v>
      </c>
      <c r="R60" s="297">
        <f>[5]คำนวณหน่วย!AJ57</f>
        <v>0</v>
      </c>
      <c r="S60" s="298" t="e">
        <f>[5]คำนวณหน่วย!AK57</f>
        <v>#DIV/0!</v>
      </c>
      <c r="T60" s="297">
        <f>[5]คำนวณหน่วย!AN57</f>
        <v>0</v>
      </c>
      <c r="U60" s="298" t="e">
        <f>[5]คำนวณหน่วย!AO57</f>
        <v>#DIV/0!</v>
      </c>
      <c r="V60" s="297">
        <f>[5]คำนวณหน่วย!AR57</f>
        <v>0</v>
      </c>
      <c r="W60" s="298" t="e">
        <f>[5]คำนวณหน่วย!AS57</f>
        <v>#DIV/0!</v>
      </c>
      <c r="X60" s="297">
        <f>[5]คำนวณหน่วย!AV57</f>
        <v>0</v>
      </c>
      <c r="Y60" s="303" t="e">
        <f>[5]คำนวณหน่วย!AW57</f>
        <v>#DIV/0!</v>
      </c>
      <c r="Z60" s="297">
        <f>[5]คำนวณหน่วย!AZ57</f>
        <v>0</v>
      </c>
      <c r="AA60" s="303" t="e">
        <f>[5]คำนวณหน่วย!BA57</f>
        <v>#DIV/0!</v>
      </c>
      <c r="AB60" s="297">
        <f>[5]คำนวณหน่วย!BD57</f>
        <v>0</v>
      </c>
      <c r="AC60" s="303" t="e">
        <f>[5]คำนวณหน่วย!BE57</f>
        <v>#DIV/0!</v>
      </c>
    </row>
    <row r="61" spans="1:29" s="87" customFormat="1" x14ac:dyDescent="0.55000000000000004">
      <c r="A61" s="273">
        <f>[5]คำนวณหน่วย!A58</f>
        <v>50</v>
      </c>
      <c r="B61" s="310" t="str">
        <f>[5]คำนวณหน่วย!B58</f>
        <v>อาคารหอพักนักศึกษาหญิง 6</v>
      </c>
      <c r="C61" s="273">
        <f>[5]คำนวณหน่วย!C58</f>
        <v>0</v>
      </c>
      <c r="D61" s="273">
        <f>[5]คำนวณหน่วย!D58</f>
        <v>60</v>
      </c>
      <c r="E61" s="273">
        <f>[5]คำนวณหน่วย!E58</f>
        <v>8409829</v>
      </c>
      <c r="F61" s="112">
        <f>[5]คำนวณหน่วย!L58-'[6]คำนวณ (รวมแต่ละอาคาร)'!$I$129</f>
        <v>4625</v>
      </c>
      <c r="G61" s="169">
        <f>F61*'2569-บิลค่าไฟฟ้า'!$G$5</f>
        <v>18103.8061275</v>
      </c>
      <c r="H61" s="112">
        <f>[5]คำนวณหน่วย!P58-'[6]คำนวณ (รวมแต่ละอาคาร)'!$L$129</f>
        <v>6113</v>
      </c>
      <c r="I61" s="169">
        <f>H61*'2569-บิลค่าไฟฟ้า'!$K$5</f>
        <v>25072.220639770003</v>
      </c>
      <c r="J61" s="112">
        <f>[5]คำนวณหน่วย!T58-'[6]คำนวณ (รวมแต่ละอาคาร)'!$O$129</f>
        <v>-564742</v>
      </c>
      <c r="K61" s="169" t="e">
        <f>J61*'2569-บิลค่าไฟฟ้า'!$O$5</f>
        <v>#DIV/0!</v>
      </c>
      <c r="L61" s="112">
        <f>[5]คำนวณหน่วย!X58-'[6]คำนวณ (รวมแต่ละอาคาร)'!$R$129</f>
        <v>0</v>
      </c>
      <c r="M61" s="169" t="e">
        <f>L61*'2569-บิลค่าไฟฟ้า'!$S$5</f>
        <v>#DIV/0!</v>
      </c>
      <c r="N61" s="112">
        <f>[5]คำนวณหน่วย!AB58-'[6]คำนวณ (รวมแต่ละอาคาร)'!$U$129</f>
        <v>0</v>
      </c>
      <c r="O61" s="169" t="e">
        <f>N61*'2569-บิลค่าไฟฟ้า'!$W$5</f>
        <v>#DIV/0!</v>
      </c>
      <c r="P61" s="112">
        <f>[5]คำนวณหน่วย!AF58-'[6]คำนวณ (รวมแต่ละอาคาร)'!$X$129</f>
        <v>0</v>
      </c>
      <c r="Q61" s="169" t="e">
        <f>P61*'2569-บิลค่าไฟฟ้า'!$AA$5</f>
        <v>#DIV/0!</v>
      </c>
      <c r="R61" s="112">
        <f>[5]คำนวณหน่วย!AJ58-'[6]คำนวณ (รวมแต่ละอาคาร)'!$AA$129</f>
        <v>0</v>
      </c>
      <c r="S61" s="169" t="e">
        <f>R61*'2569-บิลค่าไฟฟ้า'!$AE$5</f>
        <v>#DIV/0!</v>
      </c>
      <c r="T61" s="112">
        <f>[5]คำนวณหน่วย!AN58-'[6]คำนวณ (รวมแต่ละอาคาร)'!$AD$129</f>
        <v>0</v>
      </c>
      <c r="U61" s="169" t="e">
        <f>T61*'2569-บิลค่าไฟฟ้า'!$AI$5</f>
        <v>#DIV/0!</v>
      </c>
      <c r="V61" s="112">
        <f>[5]คำนวณหน่วย!AR58-'[6]คำนวณ (รวมแต่ละอาคาร)'!$AG$129</f>
        <v>0</v>
      </c>
      <c r="W61" s="169" t="e">
        <f>V61*'2569-บิลค่าไฟฟ้า'!$AM$5</f>
        <v>#DIV/0!</v>
      </c>
      <c r="X61" s="112">
        <f>[5]คำนวณหน่วย!AV58-'[6]คำนวณ (รวมแต่ละอาคาร)'!$AJ$129</f>
        <v>0</v>
      </c>
      <c r="Y61" s="169" t="e">
        <f>X61*'2569-บิลค่าไฟฟ้า'!$AQ$5</f>
        <v>#DIV/0!</v>
      </c>
      <c r="Z61" s="112">
        <f>[5]คำนวณหน่วย!AZ58-'[6]คำนวณ (รวมแต่ละอาคาร)'!$AM$129</f>
        <v>0</v>
      </c>
      <c r="AA61" s="169" t="e">
        <f>Z61*'2569-บิลค่าไฟฟ้า'!$AU$5</f>
        <v>#DIV/0!</v>
      </c>
      <c r="AB61" s="112">
        <f>[5]คำนวณหน่วย!BD58-'[6]คำนวณ (รวมแต่ละอาคาร)'!$AP$129</f>
        <v>0</v>
      </c>
      <c r="AC61" s="169" t="e">
        <f>AB61*'2569-บิลค่าไฟฟ้า'!$AY$5</f>
        <v>#DIV/0!</v>
      </c>
    </row>
    <row r="62" spans="1:29" s="87" customFormat="1" x14ac:dyDescent="0.55000000000000004">
      <c r="A62" s="296">
        <f>[5]คำนวณหน่วย!A59</f>
        <v>51</v>
      </c>
      <c r="B62" s="294" t="str">
        <f>[5]คำนวณหน่วย!B59</f>
        <v>อาคารหอพักนักศึกษาหญิง 7</v>
      </c>
      <c r="C62" s="296">
        <f>[5]คำนวณหน่วย!C59</f>
        <v>0</v>
      </c>
      <c r="D62" s="296">
        <f>[5]คำนวณหน่วย!D59</f>
        <v>60</v>
      </c>
      <c r="E62" s="296">
        <f>[5]คำนวณหน่วย!E59</f>
        <v>8409835</v>
      </c>
      <c r="F62" s="297">
        <f>[5]คำนวณหน่วย!L59</f>
        <v>0</v>
      </c>
      <c r="G62" s="303">
        <f>[5]คำนวณหน่วย!M59</f>
        <v>0</v>
      </c>
      <c r="H62" s="297">
        <f>[5]คำนวณหน่วย!P59</f>
        <v>0</v>
      </c>
      <c r="I62" s="303">
        <f>[5]คำนวณหน่วย!Q59</f>
        <v>0</v>
      </c>
      <c r="J62" s="297">
        <f>[5]คำนวณหน่วย!T59</f>
        <v>-243240</v>
      </c>
      <c r="K62" s="303" t="e">
        <f>[5]คำนวณหน่วย!U59</f>
        <v>#DIV/0!</v>
      </c>
      <c r="L62" s="297">
        <f>[5]คำนวณหน่วย!X59</f>
        <v>0</v>
      </c>
      <c r="M62" s="298" t="e">
        <f>[5]คำนวณหน่วย!Y59</f>
        <v>#DIV/0!</v>
      </c>
      <c r="N62" s="297">
        <f>[5]คำนวณหน่วย!AB59</f>
        <v>0</v>
      </c>
      <c r="O62" s="298" t="e">
        <f>[5]คำนวณหน่วย!AC59</f>
        <v>#DIV/0!</v>
      </c>
      <c r="P62" s="297">
        <f>[5]คำนวณหน่วย!AF59</f>
        <v>0</v>
      </c>
      <c r="Q62" s="298" t="e">
        <f>[5]คำนวณหน่วย!AG59</f>
        <v>#DIV/0!</v>
      </c>
      <c r="R62" s="297">
        <f>[5]คำนวณหน่วย!AJ59</f>
        <v>0</v>
      </c>
      <c r="S62" s="298" t="e">
        <f>[5]คำนวณหน่วย!AK59</f>
        <v>#DIV/0!</v>
      </c>
      <c r="T62" s="297">
        <f>[5]คำนวณหน่วย!AN59</f>
        <v>0</v>
      </c>
      <c r="U62" s="298" t="e">
        <f>[5]คำนวณหน่วย!AO59</f>
        <v>#DIV/0!</v>
      </c>
      <c r="V62" s="297">
        <f>[5]คำนวณหน่วย!AR59</f>
        <v>0</v>
      </c>
      <c r="W62" s="298" t="e">
        <f>[5]คำนวณหน่วย!AS59</f>
        <v>#DIV/0!</v>
      </c>
      <c r="X62" s="297">
        <f>[5]คำนวณหน่วย!AV59</f>
        <v>0</v>
      </c>
      <c r="Y62" s="303" t="e">
        <f>[5]คำนวณหน่วย!AW59</f>
        <v>#DIV/0!</v>
      </c>
      <c r="Z62" s="297">
        <f>[5]คำนวณหน่วย!AZ59</f>
        <v>0</v>
      </c>
      <c r="AA62" s="303" t="e">
        <f>[5]คำนวณหน่วย!BA59</f>
        <v>#DIV/0!</v>
      </c>
      <c r="AB62" s="297">
        <f>[5]คำนวณหน่วย!BD59</f>
        <v>0</v>
      </c>
      <c r="AC62" s="303" t="e">
        <f>[5]คำนวณหน่วย!BE59</f>
        <v>#DIV/0!</v>
      </c>
    </row>
    <row r="63" spans="1:29" s="87" customFormat="1" x14ac:dyDescent="0.55000000000000004">
      <c r="A63" s="273">
        <f>[5]คำนวณหน่วย!A60</f>
        <v>52</v>
      </c>
      <c r="B63" s="310" t="str">
        <f>[5]คำนวณหน่วย!B60</f>
        <v>อาคารหอพักนักศึกษาหญิง 8</v>
      </c>
      <c r="C63" s="273">
        <f>[5]คำนวณหน่วย!C60</f>
        <v>0</v>
      </c>
      <c r="D63" s="273">
        <f>[5]คำนวณหน่วย!D60</f>
        <v>100</v>
      </c>
      <c r="E63" s="273">
        <f>[5]คำนวณหน่วย!E60</f>
        <v>8379616</v>
      </c>
      <c r="F63" s="112">
        <f>[5]คำนวณหน่วย!L60-'[6]คำนวณ (รวมแต่ละอาคาร)'!$I$138</f>
        <v>7682</v>
      </c>
      <c r="G63" s="169">
        <f>F63*'2569-บิลค่าไฟฟ้า'!$G$5</f>
        <v>30069.932685719999</v>
      </c>
      <c r="H63" s="112">
        <f>[5]คำนวณหน่วย!P60-'[6]คำนวณ (รวมแต่ละอาคาร)'!$L$138</f>
        <v>8759</v>
      </c>
      <c r="I63" s="169">
        <f>H63*'2569-บิลค่าไฟฟ้า'!$K$5</f>
        <v>35924.681921110001</v>
      </c>
      <c r="J63" s="112">
        <f>[5]คำนวณหน่วย!T60-'[6]คำนวณ (รวมแต่ละอาคาร)'!$O$138</f>
        <v>-925910</v>
      </c>
      <c r="K63" s="169" t="e">
        <f>J63*'2569-บิลค่าไฟฟ้า'!$O$5</f>
        <v>#DIV/0!</v>
      </c>
      <c r="L63" s="112">
        <f>[5]คำนวณหน่วย!X60-'[6]คำนวณ (รวมแต่ละอาคาร)'!$R$138</f>
        <v>0</v>
      </c>
      <c r="M63" s="169" t="e">
        <f>L63*'2569-บิลค่าไฟฟ้า'!$S$5</f>
        <v>#DIV/0!</v>
      </c>
      <c r="N63" s="112">
        <f>[5]คำนวณหน่วย!AB60-'[6]คำนวณ (รวมแต่ละอาคาร)'!$U$138</f>
        <v>0</v>
      </c>
      <c r="O63" s="169" t="e">
        <f>N63*'2569-บิลค่าไฟฟ้า'!$W$5</f>
        <v>#DIV/0!</v>
      </c>
      <c r="P63" s="112">
        <f>[5]คำนวณหน่วย!AF60-'[6]คำนวณ (รวมแต่ละอาคาร)'!$X$138</f>
        <v>0</v>
      </c>
      <c r="Q63" s="169" t="e">
        <f>P63*'2569-บิลค่าไฟฟ้า'!$AA$5</f>
        <v>#DIV/0!</v>
      </c>
      <c r="R63" s="112">
        <f>[5]คำนวณหน่วย!AJ60-'[6]คำนวณ (รวมแต่ละอาคาร)'!$AA$138</f>
        <v>0</v>
      </c>
      <c r="S63" s="169" t="e">
        <f>R63*'2569-บิลค่าไฟฟ้า'!$AE$5</f>
        <v>#DIV/0!</v>
      </c>
      <c r="T63" s="112">
        <f>[5]คำนวณหน่วย!AN60-'[6]คำนวณ (รวมแต่ละอาคาร)'!$AD$138</f>
        <v>0</v>
      </c>
      <c r="U63" s="169" t="e">
        <f>T63*'2569-บิลค่าไฟฟ้า'!$AI$5</f>
        <v>#DIV/0!</v>
      </c>
      <c r="V63" s="112">
        <f>[5]คำนวณหน่วย!AR60-'[6]คำนวณ (รวมแต่ละอาคาร)'!$AG$138</f>
        <v>0</v>
      </c>
      <c r="W63" s="169" t="e">
        <f>V63*'2569-บิลค่าไฟฟ้า'!$AM$5</f>
        <v>#DIV/0!</v>
      </c>
      <c r="X63" s="112">
        <f>[5]คำนวณหน่วย!AV60-'[6]คำนวณ (รวมแต่ละอาคาร)'!$AJ$138</f>
        <v>0</v>
      </c>
      <c r="Y63" s="169" t="e">
        <f>X63*'2569-บิลค่าไฟฟ้า'!$AQ$5</f>
        <v>#DIV/0!</v>
      </c>
      <c r="Z63" s="112">
        <f>[5]คำนวณหน่วย!AZ60-'[6]คำนวณ (รวมแต่ละอาคาร)'!$AM$138</f>
        <v>0</v>
      </c>
      <c r="AA63" s="169" t="e">
        <f>Z63*'2569-บิลค่าไฟฟ้า'!$AU$5</f>
        <v>#DIV/0!</v>
      </c>
      <c r="AB63" s="112">
        <f>[5]คำนวณหน่วย!BD60-'[6]คำนวณ (รวมแต่ละอาคาร)'!$AP$138</f>
        <v>0</v>
      </c>
      <c r="AC63" s="169" t="e">
        <f>AB63*'2569-บิลค่าไฟฟ้า'!$AY$5</f>
        <v>#DIV/0!</v>
      </c>
    </row>
    <row r="64" spans="1:29" s="87" customFormat="1" x14ac:dyDescent="0.55000000000000004">
      <c r="A64" s="273">
        <f>[5]คำนวณหน่วย!A61</f>
        <v>53</v>
      </c>
      <c r="B64" s="310" t="str">
        <f>[5]คำนวณหน่วย!B61</f>
        <v>อาคารหอพักนักศึกษาหญิง 9</v>
      </c>
      <c r="C64" s="273">
        <f>[5]คำนวณหน่วย!C61</f>
        <v>0</v>
      </c>
      <c r="D64" s="273">
        <f>[5]คำนวณหน่วย!D61</f>
        <v>100</v>
      </c>
      <c r="E64" s="273">
        <f>[5]คำนวณหน่วย!E61</f>
        <v>8399168</v>
      </c>
      <c r="F64" s="112">
        <f>[5]คำนวณหน่วย!L61-'[6]คำนวณ (รวมแต่ละอาคาร)'!$I$142</f>
        <v>10388</v>
      </c>
      <c r="G64" s="169">
        <f>F64*'2569-บิลค่าไฟฟ้า'!$G$5</f>
        <v>40662.127146480001</v>
      </c>
      <c r="H64" s="112">
        <f>[5]คำนวณหน่วย!P61-'[6]คำนวณ (รวมแต่ละอาคาร)'!$L$142</f>
        <v>10989</v>
      </c>
      <c r="I64" s="169">
        <f>H64*'2569-บิลค่าไฟฟ้า'!$K$5</f>
        <v>45070.93613781</v>
      </c>
      <c r="J64" s="112">
        <f>[5]คำนวณหน่วย!T61-'[6]คำนวณ (รวมแต่ละอาคาร)'!$O$142</f>
        <v>-167573</v>
      </c>
      <c r="K64" s="169" t="e">
        <f>J64*'2569-บิลค่าไฟฟ้า'!$O$5</f>
        <v>#DIV/0!</v>
      </c>
      <c r="L64" s="112">
        <f>[5]คำนวณหน่วย!X62-'[6]คำนวณ (รวมแต่ละอาคาร)'!$R$146</f>
        <v>0</v>
      </c>
      <c r="M64" s="169" t="e">
        <f>L64*'2569-บิลค่าไฟฟ้า'!$S$5</f>
        <v>#DIV/0!</v>
      </c>
      <c r="N64" s="112">
        <f>[5]คำนวณหน่วย!AB61-'[6]คำนวณ (รวมแต่ละอาคาร)'!$U$142</f>
        <v>0</v>
      </c>
      <c r="O64" s="169" t="e">
        <f>N64*'2569-บิลค่าไฟฟ้า'!$W$5</f>
        <v>#DIV/0!</v>
      </c>
      <c r="P64" s="112">
        <f>[5]คำนวณหน่วย!AF61-'[6]คำนวณ (รวมแต่ละอาคาร)'!$X$142</f>
        <v>0</v>
      </c>
      <c r="Q64" s="169" t="e">
        <f>P64*'2569-บิลค่าไฟฟ้า'!$AA$5</f>
        <v>#DIV/0!</v>
      </c>
      <c r="R64" s="112">
        <f>[5]คำนวณหน่วย!AJ62-'[6]คำนวณ (รวมแต่ละอาคาร)'!$AA$146</f>
        <v>0</v>
      </c>
      <c r="S64" s="169" t="e">
        <f>R64*'2569-บิลค่าไฟฟ้า'!$AE$5</f>
        <v>#DIV/0!</v>
      </c>
      <c r="T64" s="112">
        <f>[5]คำนวณหน่วย!AN61-'[6]คำนวณ (รวมแต่ละอาคาร)'!$AD$142</f>
        <v>0</v>
      </c>
      <c r="U64" s="169" t="e">
        <f>T64*'2569-บิลค่าไฟฟ้า'!$AI$5</f>
        <v>#DIV/0!</v>
      </c>
      <c r="V64" s="112">
        <f>[5]คำนวณหน่วย!AR62-'[6]คำนวณ (รวมแต่ละอาคาร)'!$AG$146</f>
        <v>0</v>
      </c>
      <c r="W64" s="169" t="e">
        <f>V64*'2569-บิลค่าไฟฟ้า'!$AM$5</f>
        <v>#DIV/0!</v>
      </c>
      <c r="X64" s="112">
        <f>[5]คำนวณหน่วย!AV61-'[6]คำนวณ (รวมแต่ละอาคาร)'!$AJ$142</f>
        <v>0</v>
      </c>
      <c r="Y64" s="169" t="e">
        <f>X64*'2569-บิลค่าไฟฟ้า'!$AQ$5</f>
        <v>#DIV/0!</v>
      </c>
      <c r="Z64" s="112">
        <f>[5]คำนวณหน่วย!AZ61-'[6]คำนวณ (รวมแต่ละอาคาร)'!$AM$142</f>
        <v>0</v>
      </c>
      <c r="AA64" s="169" t="e">
        <f>Z64*'2569-บิลค่าไฟฟ้า'!$AU$5</f>
        <v>#DIV/0!</v>
      </c>
      <c r="AB64" s="112">
        <f>[5]คำนวณหน่วย!BD61-'[6]คำนวณ (รวมแต่ละอาคาร)'!$AP$142</f>
        <v>0</v>
      </c>
      <c r="AC64" s="169" t="e">
        <f>AB64*'2569-บิลค่าไฟฟ้า'!$AY$5</f>
        <v>#DIV/0!</v>
      </c>
    </row>
    <row r="65" spans="1:29" s="87" customFormat="1" x14ac:dyDescent="0.55000000000000004">
      <c r="A65" s="273">
        <f>[5]คำนวณหน่วย!A62</f>
        <v>54</v>
      </c>
      <c r="B65" s="310" t="str">
        <f>[5]คำนวณหน่วย!B62</f>
        <v>อาคารหอพักนักศึกษาหญิง 10</v>
      </c>
      <c r="C65" s="273">
        <f>[5]คำนวณหน่วย!C62</f>
        <v>0</v>
      </c>
      <c r="D65" s="273">
        <f>[5]คำนวณหน่วย!D62</f>
        <v>200</v>
      </c>
      <c r="E65" s="273">
        <f>[5]คำนวณหน่วย!E62</f>
        <v>9243992</v>
      </c>
      <c r="F65" s="112">
        <f>[5]คำนวณหน่วย!L62-'[6]คำนวณ (รวมแต่ละอาคาร)'!$I$146</f>
        <v>10707</v>
      </c>
      <c r="G65" s="169">
        <f>F65*'2569-บิลค่าไฟฟ้า'!$G$5</f>
        <v>41910.80047722</v>
      </c>
      <c r="H65" s="112">
        <f>[5]คำนวณหน่วย!P62-'[6]คำนวณ (รวมแต่ละอาคาร)'!$L$146</f>
        <v>13914</v>
      </c>
      <c r="I65" s="169">
        <f>H65*'2569-บิลค่าไฟฟ้า'!$K$5</f>
        <v>57067.704561060003</v>
      </c>
      <c r="J65" s="112">
        <f>[5]คำนวณหน่วย!T62-'[6]คำนวณ (รวมแต่ละอาคาร)'!$O$146</f>
        <v>-463177</v>
      </c>
      <c r="K65" s="169" t="e">
        <f>J65*'2569-บิลค่าไฟฟ้า'!$O$5</f>
        <v>#DIV/0!</v>
      </c>
      <c r="L65" s="112">
        <f>[5]คำนวณหน่วย!X62-'[6]คำนวณ (รวมแต่ละอาคาร)'!$R$146</f>
        <v>0</v>
      </c>
      <c r="M65" s="169" t="e">
        <f>L65*'2569-บิลค่าไฟฟ้า'!$S$5</f>
        <v>#DIV/0!</v>
      </c>
      <c r="N65" s="112">
        <f>[5]คำนวณหน่วย!AB62-'[6]คำนวณ (รวมแต่ละอาคาร)'!$U$146</f>
        <v>0</v>
      </c>
      <c r="O65" s="169" t="e">
        <f>N65*'2569-บิลค่าไฟฟ้า'!$W$5</f>
        <v>#DIV/0!</v>
      </c>
      <c r="P65" s="112">
        <f>[5]คำนวณหน่วย!AF62-'[6]คำนวณ (รวมแต่ละอาคาร)'!$X$146</f>
        <v>0</v>
      </c>
      <c r="Q65" s="169" t="e">
        <f>P65*'2569-บิลค่าไฟฟ้า'!$AA$5</f>
        <v>#DIV/0!</v>
      </c>
      <c r="R65" s="112">
        <f>[5]คำนวณหน่วย!AJ62-'[6]คำนวณ (รวมแต่ละอาคาร)'!$AA$146</f>
        <v>0</v>
      </c>
      <c r="S65" s="169" t="e">
        <f>R65*'2569-บิลค่าไฟฟ้า'!$AE$5</f>
        <v>#DIV/0!</v>
      </c>
      <c r="T65" s="112">
        <f>[5]คำนวณหน่วย!AN62-'[6]คำนวณ (รวมแต่ละอาคาร)'!$AD$146</f>
        <v>0</v>
      </c>
      <c r="U65" s="169" t="e">
        <f>T65*'2569-บิลค่าไฟฟ้า'!$AI$5</f>
        <v>#DIV/0!</v>
      </c>
      <c r="V65" s="112">
        <f>[5]คำนวณหน่วย!AR62-'[6]คำนวณ (รวมแต่ละอาคาร)'!$AG$146</f>
        <v>0</v>
      </c>
      <c r="W65" s="169" t="e">
        <f>V65*'2569-บิลค่าไฟฟ้า'!$AM$5</f>
        <v>#DIV/0!</v>
      </c>
      <c r="X65" s="112">
        <f>[5]คำนวณหน่วย!AV62-'[6]คำนวณ (รวมแต่ละอาคาร)'!$AJ$146</f>
        <v>0</v>
      </c>
      <c r="Y65" s="169" t="e">
        <f>X65*'2569-บิลค่าไฟฟ้า'!$AQ$5</f>
        <v>#DIV/0!</v>
      </c>
      <c r="Z65" s="112">
        <f>[5]คำนวณหน่วย!AZ62-'[6]คำนวณ (รวมแต่ละอาคาร)'!$AM$146</f>
        <v>0</v>
      </c>
      <c r="AA65" s="169" t="e">
        <f>Z65*'2569-บิลค่าไฟฟ้า'!$AU$5</f>
        <v>#DIV/0!</v>
      </c>
      <c r="AB65" s="112">
        <f>[5]คำนวณหน่วย!BD62-'[6]คำนวณ (รวมแต่ละอาคาร)'!$AP$146</f>
        <v>0</v>
      </c>
      <c r="AC65" s="169" t="e">
        <f>AB65*'2569-บิลค่าไฟฟ้า'!$AY$5</f>
        <v>#DIV/0!</v>
      </c>
    </row>
    <row r="66" spans="1:29" x14ac:dyDescent="0.55000000000000004">
      <c r="A66" s="173">
        <f>[5]คำนวณหน่วย!A63</f>
        <v>55</v>
      </c>
      <c r="B66" s="358" t="str">
        <f>[5]คำนวณหน่วย!B63</f>
        <v>อาคารหอพักนักศึกษาหญิง 11</v>
      </c>
      <c r="C66" s="173" t="str">
        <f>[5]คำนวณหน่วย!C63</f>
        <v>MWh</v>
      </c>
      <c r="D66" s="173">
        <f>[5]คำนวณหน่วย!D63</f>
        <v>1000</v>
      </c>
      <c r="E66" s="173" t="str">
        <f>[5]คำนวณหน่วย!E63</f>
        <v>Digital</v>
      </c>
      <c r="F66" s="297" t="str">
        <f>[5]คำนวณหน่วย!L63</f>
        <v>เสีย</v>
      </c>
      <c r="G66" s="303" t="str">
        <f>[5]คำนวณหน่วย!M63</f>
        <v>เสีย</v>
      </c>
      <c r="H66" s="297" t="str">
        <f>[5]คำนวณหน่วย!P63</f>
        <v>เสีย</v>
      </c>
      <c r="I66" s="303" t="str">
        <f>[5]คำนวณหน่วย!Q63</f>
        <v>เสีย</v>
      </c>
      <c r="J66" s="297" t="e">
        <f>[5]คำนวณหน่วย!T63</f>
        <v>#VALUE!</v>
      </c>
      <c r="K66" s="303" t="e">
        <f>[5]คำนวณหน่วย!U63</f>
        <v>#VALUE!</v>
      </c>
      <c r="L66" s="297">
        <f>[5]คำนวณหน่วย!X63</f>
        <v>0</v>
      </c>
      <c r="M66" s="298" t="e">
        <f>[5]คำนวณหน่วย!Y63</f>
        <v>#DIV/0!</v>
      </c>
      <c r="N66" s="297">
        <f>[5]คำนวณหน่วย!AB63</f>
        <v>0</v>
      </c>
      <c r="O66" s="298" t="e">
        <f>[5]คำนวณหน่วย!AC63</f>
        <v>#DIV/0!</v>
      </c>
      <c r="P66" s="297">
        <f>[5]คำนวณหน่วย!AF63</f>
        <v>0</v>
      </c>
      <c r="Q66" s="298" t="e">
        <f>[5]คำนวณหน่วย!AG63</f>
        <v>#DIV/0!</v>
      </c>
      <c r="R66" s="297">
        <f>[5]คำนวณหน่วย!AJ63</f>
        <v>0</v>
      </c>
      <c r="S66" s="298" t="e">
        <f>[5]คำนวณหน่วย!AK63</f>
        <v>#DIV/0!</v>
      </c>
      <c r="T66" s="297">
        <f>[5]คำนวณหน่วย!AN63</f>
        <v>0</v>
      </c>
      <c r="U66" s="298" t="e">
        <f>[5]คำนวณหน่วย!AO63</f>
        <v>#DIV/0!</v>
      </c>
      <c r="V66" s="297">
        <f>[5]คำนวณหน่วย!AR63</f>
        <v>0</v>
      </c>
      <c r="W66" s="298" t="e">
        <f>[5]คำนวณหน่วย!AS63</f>
        <v>#DIV/0!</v>
      </c>
      <c r="X66" s="297">
        <f>[5]คำนวณหน่วย!AV63</f>
        <v>0</v>
      </c>
      <c r="Y66" s="303" t="e">
        <f>[5]คำนวณหน่วย!AW63</f>
        <v>#DIV/0!</v>
      </c>
      <c r="Z66" s="297">
        <f>[5]คำนวณหน่วย!AZ63</f>
        <v>0</v>
      </c>
      <c r="AA66" s="303" t="e">
        <f>[5]คำนวณหน่วย!BA63</f>
        <v>#DIV/0!</v>
      </c>
      <c r="AB66" s="297">
        <f>[5]คำนวณหน่วย!BD63</f>
        <v>0</v>
      </c>
      <c r="AC66" s="303" t="e">
        <f>[5]คำนวณหน่วย!BE63</f>
        <v>#DIV/0!</v>
      </c>
    </row>
    <row r="67" spans="1:29" s="87" customFormat="1" x14ac:dyDescent="0.55000000000000004">
      <c r="A67" s="170" t="s">
        <v>5</v>
      </c>
      <c r="B67" s="343"/>
      <c r="C67" s="170"/>
      <c r="D67" s="170"/>
      <c r="E67" s="170"/>
      <c r="F67" s="271">
        <f>SUM(F56:F66)</f>
        <v>42402</v>
      </c>
      <c r="G67" s="271">
        <f t="shared" ref="G67:AC67" si="3">SUM(G56:G66)</f>
        <v>165962.94538452002</v>
      </c>
      <c r="H67" s="271">
        <f t="shared" si="3"/>
        <v>51136</v>
      </c>
      <c r="I67" s="271">
        <f t="shared" si="3"/>
        <v>209727.05636684</v>
      </c>
      <c r="J67" s="271" t="e">
        <f t="shared" si="3"/>
        <v>#VALUE!</v>
      </c>
      <c r="K67" s="271" t="e">
        <f t="shared" si="3"/>
        <v>#DIV/0!</v>
      </c>
      <c r="L67" s="271">
        <f t="shared" si="3"/>
        <v>0</v>
      </c>
      <c r="M67" s="271" t="e">
        <f t="shared" si="3"/>
        <v>#DIV/0!</v>
      </c>
      <c r="N67" s="271">
        <f t="shared" si="3"/>
        <v>0</v>
      </c>
      <c r="O67" s="271" t="e">
        <f t="shared" si="3"/>
        <v>#DIV/0!</v>
      </c>
      <c r="P67" s="271">
        <f t="shared" si="3"/>
        <v>0</v>
      </c>
      <c r="Q67" s="271" t="e">
        <f t="shared" si="3"/>
        <v>#DIV/0!</v>
      </c>
      <c r="R67" s="271">
        <f t="shared" si="3"/>
        <v>0</v>
      </c>
      <c r="S67" s="271" t="e">
        <f t="shared" si="3"/>
        <v>#DIV/0!</v>
      </c>
      <c r="T67" s="271">
        <f t="shared" si="3"/>
        <v>0</v>
      </c>
      <c r="U67" s="271" t="e">
        <f t="shared" si="3"/>
        <v>#DIV/0!</v>
      </c>
      <c r="V67" s="271">
        <f t="shared" si="3"/>
        <v>0</v>
      </c>
      <c r="W67" s="271" t="e">
        <f t="shared" si="3"/>
        <v>#DIV/0!</v>
      </c>
      <c r="X67" s="271">
        <f t="shared" si="3"/>
        <v>0</v>
      </c>
      <c r="Y67" s="271" t="e">
        <f t="shared" si="3"/>
        <v>#DIV/0!</v>
      </c>
      <c r="Z67" s="271">
        <f t="shared" si="3"/>
        <v>0</v>
      </c>
      <c r="AA67" s="271" t="e">
        <f t="shared" si="3"/>
        <v>#DIV/0!</v>
      </c>
      <c r="AB67" s="271">
        <f t="shared" si="3"/>
        <v>0</v>
      </c>
      <c r="AC67" s="271" t="e">
        <f t="shared" si="3"/>
        <v>#DIV/0!</v>
      </c>
    </row>
    <row r="68" spans="1:29" s="293" customFormat="1" x14ac:dyDescent="0.55000000000000004">
      <c r="A68" s="162" t="str">
        <f>[5]คำนวณหน่วย!A64</f>
        <v>คณะพัฒนาการท่องเที่ยว</v>
      </c>
      <c r="B68" s="339"/>
      <c r="C68" s="163"/>
      <c r="D68" s="163"/>
      <c r="E68" s="314"/>
      <c r="F68" s="322"/>
      <c r="G68" s="322"/>
      <c r="H68" s="322"/>
      <c r="I68" s="322"/>
      <c r="J68" s="322"/>
      <c r="K68" s="322"/>
      <c r="L68" s="322"/>
      <c r="M68" s="322"/>
      <c r="N68" s="322"/>
      <c r="O68" s="322"/>
      <c r="P68" s="322"/>
      <c r="Q68" s="322"/>
      <c r="R68" s="322"/>
      <c r="S68" s="322"/>
      <c r="T68" s="322"/>
      <c r="U68" s="322"/>
      <c r="V68" s="322"/>
      <c r="W68" s="322"/>
      <c r="X68" s="322"/>
      <c r="Y68" s="322"/>
      <c r="Z68" s="322"/>
      <c r="AA68" s="322"/>
      <c r="AB68" s="322"/>
      <c r="AC68" s="322"/>
    </row>
    <row r="69" spans="1:29" s="311" customFormat="1" x14ac:dyDescent="0.55000000000000004">
      <c r="A69" s="273">
        <f>[5]คำนวณหน่วย!A65</f>
        <v>56</v>
      </c>
      <c r="B69" s="310" t="str">
        <f>[5]คำนวณหน่วย!B65</f>
        <v>อาคารเรียนรวมสุวรรณวาจกกสิกิจ</v>
      </c>
      <c r="C69" s="273">
        <f>[5]คำนวณหน่วย!C65</f>
        <v>0</v>
      </c>
      <c r="D69" s="273">
        <f>[5]คำนวณหน่วย!D65</f>
        <v>1</v>
      </c>
      <c r="E69" s="273" t="str">
        <f>[5]คำนวณหน่วย!E65</f>
        <v>-</v>
      </c>
      <c r="F69" s="354">
        <f>[5]คำนวณหน่วย!L65-'[6]คำนวณ (รวมแต่ละอาคาร)'!$I$154</f>
        <v>2319.7799999999988</v>
      </c>
      <c r="G69" s="169">
        <f>F69*'2569-บิลค่าไฟฟ้า'!$G$5</f>
        <v>9080.3994331787944</v>
      </c>
      <c r="H69" s="354">
        <f>[5]คำนวณหน่วย!P65-'[6]คำนวณ (รวมแต่ละอาคาร)'!$L$154</f>
        <v>2952.2200000000012</v>
      </c>
      <c r="I69" s="169">
        <f>H69*'2569-บิลค่าไฟฟ้า'!$K$5</f>
        <v>12108.410145123806</v>
      </c>
      <c r="J69" s="354">
        <f>[5]คำนวณหน่วย!T65-'[6]คำนวณ (รวมแต่ละอาคาร)'!$O$154</f>
        <v>-29321</v>
      </c>
      <c r="K69" s="169" t="e">
        <f>J69*'2569-บิลค่าไฟฟ้า'!$O$5</f>
        <v>#DIV/0!</v>
      </c>
      <c r="L69" s="354">
        <f>[5]คำนวณหน่วย!X65-'[6]คำนวณ (รวมแต่ละอาคาร)'!$R$154</f>
        <v>0</v>
      </c>
      <c r="M69" s="169" t="e">
        <f>L69*'2569-บิลค่าไฟฟ้า'!$S$5</f>
        <v>#DIV/0!</v>
      </c>
      <c r="N69" s="354">
        <f>[5]คำนวณหน่วย!AB65-'[6]คำนวณ (รวมแต่ละอาคาร)'!$U$154</f>
        <v>0</v>
      </c>
      <c r="O69" s="169" t="e">
        <f>N69*'2569-บิลค่าไฟฟ้า'!$W$5</f>
        <v>#DIV/0!</v>
      </c>
      <c r="P69" s="354">
        <f>[5]คำนวณหน่วย!AF65-'[6]คำนวณ (รวมแต่ละอาคาร)'!$X$154</f>
        <v>0</v>
      </c>
      <c r="Q69" s="169" t="e">
        <f>P69*'2569-บิลค่าไฟฟ้า'!$AA$5</f>
        <v>#DIV/0!</v>
      </c>
      <c r="R69" s="354">
        <f>[5]คำนวณหน่วย!AJ65-'[6]คำนวณ (รวมแต่ละอาคาร)'!$AA$154</f>
        <v>0</v>
      </c>
      <c r="S69" s="169" t="e">
        <f>R69*'2569-บิลค่าไฟฟ้า'!$AE$5</f>
        <v>#DIV/0!</v>
      </c>
      <c r="T69" s="354">
        <f>[5]คำนวณหน่วย!AN65-'[6]คำนวณ (รวมแต่ละอาคาร)'!$AD$154</f>
        <v>0</v>
      </c>
      <c r="U69" s="169" t="e">
        <f>T69*'2569-บิลค่าไฟฟ้า'!$AI$5</f>
        <v>#DIV/0!</v>
      </c>
      <c r="V69" s="354">
        <f>[5]คำนวณหน่วย!AR65-'[6]คำนวณ (รวมแต่ละอาคาร)'!$AG$154</f>
        <v>0</v>
      </c>
      <c r="W69" s="169" t="e">
        <f>V69*'2569-บิลค่าไฟฟ้า'!$AM$5</f>
        <v>#DIV/0!</v>
      </c>
      <c r="X69" s="354">
        <f>[5]คำนวณหน่วย!AV65-'[6]คำนวณ (รวมแต่ละอาคาร)'!$AJ$154</f>
        <v>0</v>
      </c>
      <c r="Y69" s="169" t="e">
        <f>X69*'2569-บิลค่าไฟฟ้า'!$AQ$5</f>
        <v>#DIV/0!</v>
      </c>
      <c r="Z69" s="354">
        <f>[5]คำนวณหน่วย!AZ65-'[6]คำนวณ (รวมแต่ละอาคาร)'!$AM$154</f>
        <v>0</v>
      </c>
      <c r="AA69" s="169" t="e">
        <f>Z69*'2569-บิลค่าไฟฟ้า'!$AU$5</f>
        <v>#DIV/0!</v>
      </c>
      <c r="AB69" s="354">
        <f>[5]คำนวณหน่วย!BD65-'[6]คำนวณ (รวมแต่ละอาคาร)'!$AP$154</f>
        <v>0</v>
      </c>
      <c r="AC69" s="169" t="e">
        <f>AB69*'2569-บิลค่าไฟฟ้า'!$AY$5</f>
        <v>#DIV/0!</v>
      </c>
    </row>
    <row r="70" spans="1:29" s="311" customFormat="1" x14ac:dyDescent="0.55000000000000004">
      <c r="A70" s="166">
        <f>[5]คำนวณหน่วย!A66</f>
        <v>57</v>
      </c>
      <c r="B70" s="162" t="str">
        <f>[5]คำนวณหน่วย!B66</f>
        <v>อาคารพัฒนาวิสัยทัศน์ ชั้น 1 มิเตอร์ตัวที่ 1</v>
      </c>
      <c r="C70" s="166">
        <f>[5]คำนวณหน่วย!C66</f>
        <v>0</v>
      </c>
      <c r="D70" s="166">
        <f>[5]คำนวณหน่วย!D66</f>
        <v>80</v>
      </c>
      <c r="E70" s="166">
        <f>[5]คำนวณหน่วย!E66</f>
        <v>9109282</v>
      </c>
      <c r="F70" s="297">
        <f>[5]คำนวณหน่วย!L66</f>
        <v>1920</v>
      </c>
      <c r="G70" s="303">
        <f>[5]คำนวณหน่วย!M66</f>
        <v>7507.2000000000007</v>
      </c>
      <c r="H70" s="168">
        <f>[5]คำนวณหน่วย!P66</f>
        <v>1280</v>
      </c>
      <c r="I70" s="167">
        <f>[5]คำนวณหน่วย!Q66</f>
        <v>5248</v>
      </c>
      <c r="J70" s="168">
        <f>[5]คำนวณหน่วย!T66</f>
        <v>-690080</v>
      </c>
      <c r="K70" s="167" t="e">
        <f>[5]คำนวณหน่วย!U66</f>
        <v>#DIV/0!</v>
      </c>
      <c r="L70" s="168">
        <f>[5]คำนวณหน่วย!X66</f>
        <v>0</v>
      </c>
      <c r="M70" s="260" t="e">
        <f>[5]คำนวณหน่วย!Y66</f>
        <v>#DIV/0!</v>
      </c>
      <c r="N70" s="168">
        <f>[5]คำนวณหน่วย!AB66</f>
        <v>0</v>
      </c>
      <c r="O70" s="260" t="e">
        <f>[5]คำนวณหน่วย!AC66</f>
        <v>#DIV/0!</v>
      </c>
      <c r="P70" s="168">
        <f>[5]คำนวณหน่วย!AF66</f>
        <v>0</v>
      </c>
      <c r="Q70" s="260" t="e">
        <f>[5]คำนวณหน่วย!AG66</f>
        <v>#DIV/0!</v>
      </c>
      <c r="R70" s="168">
        <f>[5]คำนวณหน่วย!AJ66</f>
        <v>0</v>
      </c>
      <c r="S70" s="260" t="e">
        <f>[5]คำนวณหน่วย!AK66</f>
        <v>#DIV/0!</v>
      </c>
      <c r="T70" s="168">
        <f>[5]คำนวณหน่วย!AN66</f>
        <v>0</v>
      </c>
      <c r="U70" s="260" t="e">
        <f>[5]คำนวณหน่วย!AO66</f>
        <v>#DIV/0!</v>
      </c>
      <c r="V70" s="168">
        <f>[5]คำนวณหน่วย!AR66</f>
        <v>0</v>
      </c>
      <c r="W70" s="260" t="e">
        <f>[5]คำนวณหน่วย!AS66</f>
        <v>#DIV/0!</v>
      </c>
      <c r="X70" s="168">
        <f>[5]คำนวณหน่วย!AV66</f>
        <v>0</v>
      </c>
      <c r="Y70" s="167" t="e">
        <f>[5]คำนวณหน่วย!AW66</f>
        <v>#DIV/0!</v>
      </c>
      <c r="Z70" s="168">
        <f>[5]คำนวณหน่วย!AZ66</f>
        <v>0</v>
      </c>
      <c r="AA70" s="167" t="e">
        <f>[5]คำนวณหน่วย!BA66</f>
        <v>#DIV/0!</v>
      </c>
      <c r="AB70" s="168">
        <f>[5]คำนวณหน่วย!BD66</f>
        <v>0</v>
      </c>
      <c r="AC70" s="167" t="e">
        <f>[5]คำนวณหน่วย!BE66</f>
        <v>#DIV/0!</v>
      </c>
    </row>
    <row r="71" spans="1:29" x14ac:dyDescent="0.55000000000000004">
      <c r="A71" s="166">
        <f>[5]คำนวณหน่วย!A67</f>
        <v>58</v>
      </c>
      <c r="B71" s="344" t="str">
        <f>[5]คำนวณหน่วย!B67</f>
        <v>อาคารพัฒนาวิสัยทัศน์ ชั้น 2 มิเตอร์ตัวที่ 2</v>
      </c>
      <c r="C71" s="346" t="str">
        <f>[5]คำนวณหน่วย!C67</f>
        <v>MWh</v>
      </c>
      <c r="D71" s="346">
        <f>[5]คำนวณหน่วย!D67</f>
        <v>1000</v>
      </c>
      <c r="E71" s="346" t="str">
        <f>[5]คำนวณหน่วย!E67</f>
        <v>Digital</v>
      </c>
      <c r="F71" s="297">
        <f>[5]คำนวณหน่วย!L67</f>
        <v>0</v>
      </c>
      <c r="G71" s="303">
        <f>[5]คำนวณหน่วย!M67</f>
        <v>0</v>
      </c>
      <c r="H71" s="168">
        <f>[5]คำนวณหน่วย!P67</f>
        <v>0</v>
      </c>
      <c r="I71" s="167">
        <f>[5]คำนวณหน่วย!Q67</f>
        <v>0</v>
      </c>
      <c r="J71" s="168">
        <f>[5]คำนวณหน่วย!T67</f>
        <v>-495310</v>
      </c>
      <c r="K71" s="167" t="e">
        <f>[5]คำนวณหน่วย!U67</f>
        <v>#DIV/0!</v>
      </c>
      <c r="L71" s="168">
        <f>[5]คำนวณหน่วย!X67</f>
        <v>0</v>
      </c>
      <c r="M71" s="260" t="e">
        <f>[5]คำนวณหน่วย!Y67</f>
        <v>#DIV/0!</v>
      </c>
      <c r="N71" s="168">
        <f>[5]คำนวณหน่วย!AB67</f>
        <v>0</v>
      </c>
      <c r="O71" s="260" t="e">
        <f>[5]คำนวณหน่วย!AC67</f>
        <v>#DIV/0!</v>
      </c>
      <c r="P71" s="168">
        <f>[5]คำนวณหน่วย!AF67</f>
        <v>0</v>
      </c>
      <c r="Q71" s="260" t="e">
        <f>[5]คำนวณหน่วย!AG67</f>
        <v>#DIV/0!</v>
      </c>
      <c r="R71" s="168">
        <f>[5]คำนวณหน่วย!AJ67</f>
        <v>0</v>
      </c>
      <c r="S71" s="260" t="e">
        <f>[5]คำนวณหน่วย!AK67</f>
        <v>#DIV/0!</v>
      </c>
      <c r="T71" s="168">
        <f>[5]คำนวณหน่วย!AN67</f>
        <v>0</v>
      </c>
      <c r="U71" s="260" t="e">
        <f>[5]คำนวณหน่วย!AO67</f>
        <v>#DIV/0!</v>
      </c>
      <c r="V71" s="168">
        <f>[5]คำนวณหน่วย!AR67</f>
        <v>0</v>
      </c>
      <c r="W71" s="260" t="e">
        <f>[5]คำนวณหน่วย!AS67</f>
        <v>#DIV/0!</v>
      </c>
      <c r="X71" s="168">
        <f>[5]คำนวณหน่วย!AV67</f>
        <v>0</v>
      </c>
      <c r="Y71" s="167" t="e">
        <f>[5]คำนวณหน่วย!AW67</f>
        <v>#DIV/0!</v>
      </c>
      <c r="Z71" s="168">
        <f>[5]คำนวณหน่วย!AZ67</f>
        <v>0</v>
      </c>
      <c r="AA71" s="167" t="e">
        <f>[5]คำนวณหน่วย!BA67</f>
        <v>#DIV/0!</v>
      </c>
      <c r="AB71" s="168">
        <f>[5]คำนวณหน่วย!BD67</f>
        <v>0</v>
      </c>
      <c r="AC71" s="167" t="e">
        <f>[5]คำนวณหน่วย!BE67</f>
        <v>#DIV/0!</v>
      </c>
    </row>
    <row r="72" spans="1:29" s="87" customFormat="1" x14ac:dyDescent="0.55000000000000004">
      <c r="A72" s="170" t="s">
        <v>5</v>
      </c>
      <c r="B72" s="343"/>
      <c r="C72" s="170"/>
      <c r="D72" s="170"/>
      <c r="E72" s="170"/>
      <c r="F72" s="271">
        <f>SUM(F69:F71)</f>
        <v>4239.7799999999988</v>
      </c>
      <c r="G72" s="271">
        <f t="shared" ref="G72:AC72" si="4">SUM(G69:G71)</f>
        <v>16587.599433178795</v>
      </c>
      <c r="H72" s="271">
        <f t="shared" si="4"/>
        <v>4232.2200000000012</v>
      </c>
      <c r="I72" s="271">
        <f t="shared" si="4"/>
        <v>17356.410145123806</v>
      </c>
      <c r="J72" s="271">
        <f t="shared" si="4"/>
        <v>-1214711</v>
      </c>
      <c r="K72" s="271" t="e">
        <f t="shared" si="4"/>
        <v>#DIV/0!</v>
      </c>
      <c r="L72" s="271">
        <f t="shared" si="4"/>
        <v>0</v>
      </c>
      <c r="M72" s="271" t="e">
        <f t="shared" si="4"/>
        <v>#DIV/0!</v>
      </c>
      <c r="N72" s="271">
        <f t="shared" si="4"/>
        <v>0</v>
      </c>
      <c r="O72" s="271" t="e">
        <f t="shared" si="4"/>
        <v>#DIV/0!</v>
      </c>
      <c r="P72" s="271">
        <f t="shared" si="4"/>
        <v>0</v>
      </c>
      <c r="Q72" s="271" t="e">
        <f t="shared" si="4"/>
        <v>#DIV/0!</v>
      </c>
      <c r="R72" s="271">
        <f t="shared" si="4"/>
        <v>0</v>
      </c>
      <c r="S72" s="271" t="e">
        <f t="shared" si="4"/>
        <v>#DIV/0!</v>
      </c>
      <c r="T72" s="271">
        <f t="shared" si="4"/>
        <v>0</v>
      </c>
      <c r="U72" s="271" t="e">
        <f t="shared" si="4"/>
        <v>#DIV/0!</v>
      </c>
      <c r="V72" s="271">
        <f t="shared" si="4"/>
        <v>0</v>
      </c>
      <c r="W72" s="271" t="e">
        <f t="shared" si="4"/>
        <v>#DIV/0!</v>
      </c>
      <c r="X72" s="271">
        <f t="shared" si="4"/>
        <v>0</v>
      </c>
      <c r="Y72" s="271" t="e">
        <f t="shared" si="4"/>
        <v>#DIV/0!</v>
      </c>
      <c r="Z72" s="271">
        <f t="shared" si="4"/>
        <v>0</v>
      </c>
      <c r="AA72" s="271" t="e">
        <f t="shared" si="4"/>
        <v>#DIV/0!</v>
      </c>
      <c r="AB72" s="271">
        <f t="shared" si="4"/>
        <v>0</v>
      </c>
      <c r="AC72" s="271" t="e">
        <f t="shared" si="4"/>
        <v>#DIV/0!</v>
      </c>
    </row>
    <row r="73" spans="1:29" s="311" customFormat="1" x14ac:dyDescent="0.55000000000000004">
      <c r="A73" s="162" t="str">
        <f>[5]คำนวณหน่วย!A68</f>
        <v>คณะศิลป์ศาสตร์</v>
      </c>
      <c r="B73" s="339"/>
      <c r="C73" s="163"/>
      <c r="D73" s="163"/>
      <c r="E73" s="314"/>
      <c r="F73" s="322"/>
      <c r="G73" s="322"/>
      <c r="H73" s="322"/>
      <c r="I73" s="322"/>
      <c r="J73" s="322"/>
      <c r="K73" s="322"/>
      <c r="L73" s="322"/>
      <c r="M73" s="322"/>
      <c r="N73" s="322"/>
      <c r="O73" s="322"/>
      <c r="P73" s="322"/>
      <c r="Q73" s="322"/>
      <c r="R73" s="322"/>
      <c r="S73" s="322"/>
      <c r="T73" s="322"/>
      <c r="U73" s="322"/>
      <c r="V73" s="322"/>
      <c r="W73" s="322"/>
      <c r="X73" s="322"/>
      <c r="Y73" s="322"/>
      <c r="Z73" s="322"/>
      <c r="AA73" s="322"/>
      <c r="AB73" s="322"/>
      <c r="AC73" s="322"/>
    </row>
    <row r="74" spans="1:29" s="311" customFormat="1" x14ac:dyDescent="0.55000000000000004">
      <c r="A74" s="273">
        <f>[5]คำนวณหน่วย!A69</f>
        <v>59</v>
      </c>
      <c r="B74" s="310" t="str">
        <f>[5]คำนวณหน่วย!B69</f>
        <v>อาคารประเสริฐ ณ.นคร</v>
      </c>
      <c r="C74" s="273">
        <f>[5]คำนวณหน่วย!C69</f>
        <v>500</v>
      </c>
      <c r="D74" s="273">
        <f>[5]คำนวณหน่วย!D69</f>
        <v>1</v>
      </c>
      <c r="E74" s="273">
        <f>[5]คำนวณหน่วย!E69</f>
        <v>8155345</v>
      </c>
      <c r="F74" s="354">
        <f>[5]คำนวณหน่วย!L69-'[6]คำนวณ (รวมแต่ละอาคาร)'!$I$161</f>
        <v>1881</v>
      </c>
      <c r="G74" s="169">
        <f>F74*'2569-บิลค่าไฟฟ้า'!$G$5</f>
        <v>7362.8668812599999</v>
      </c>
      <c r="H74" s="354">
        <f>[5]คำนวณหน่วย!P69-'[6]คำนวณ (รวมแต่ละอาคาร)'!$L$161</f>
        <v>2468.7199999999998</v>
      </c>
      <c r="I74" s="169">
        <f>H74*'2569-บิลค่าไฟฟ้า'!$K$5</f>
        <v>10125.3545784088</v>
      </c>
      <c r="J74" s="354">
        <f>[5]คำนวณหน่วย!T69-'[6]คำนวณ (รวมแต่ละอาคาร)'!$O$161</f>
        <v>1580</v>
      </c>
      <c r="K74" s="169" t="e">
        <f>J74*'2569-บิลค่าไฟฟ้า'!$O$5</f>
        <v>#DIV/0!</v>
      </c>
      <c r="L74" s="354">
        <f>[5]คำนวณหน่วย!X69-'[6]คำนวณ (รวมแต่ละอาคาร)'!$R$161</f>
        <v>0</v>
      </c>
      <c r="M74" s="169" t="e">
        <f>L74*'2569-บิลค่าไฟฟ้า'!$S$5</f>
        <v>#DIV/0!</v>
      </c>
      <c r="N74" s="354">
        <f>[5]คำนวณหน่วย!AB69-'[6]คำนวณ (รวมแต่ละอาคาร)'!$U$161</f>
        <v>0</v>
      </c>
      <c r="O74" s="169" t="e">
        <f>N74*'2569-บิลค่าไฟฟ้า'!$W$5</f>
        <v>#DIV/0!</v>
      </c>
      <c r="P74" s="354">
        <f>[5]คำนวณหน่วย!AF69-'[6]คำนวณ (รวมแต่ละอาคาร)'!$X$161</f>
        <v>0</v>
      </c>
      <c r="Q74" s="169" t="e">
        <f>P74*'2569-บิลค่าไฟฟ้า'!$AA$5</f>
        <v>#DIV/0!</v>
      </c>
      <c r="R74" s="354">
        <f>[5]คำนวณหน่วย!AJ69-'[6]คำนวณ (รวมแต่ละอาคาร)'!$AA$161</f>
        <v>0</v>
      </c>
      <c r="S74" s="169" t="e">
        <f>R74*'2569-บิลค่าไฟฟ้า'!$AE$5</f>
        <v>#DIV/0!</v>
      </c>
      <c r="T74" s="354">
        <f>[5]คำนวณหน่วย!AN69-'[6]คำนวณ (รวมแต่ละอาคาร)'!$AD$161</f>
        <v>0</v>
      </c>
      <c r="U74" s="169" t="e">
        <f>T74*'2569-บิลค่าไฟฟ้า'!$AI$5</f>
        <v>#DIV/0!</v>
      </c>
      <c r="V74" s="354">
        <f>[5]คำนวณหน่วย!AR69-'[6]คำนวณ (รวมแต่ละอาคาร)'!$AG$161</f>
        <v>0</v>
      </c>
      <c r="W74" s="169" t="e">
        <f>V74*'2569-บิลค่าไฟฟ้า'!$AM$5</f>
        <v>#DIV/0!</v>
      </c>
      <c r="X74" s="354">
        <f>[5]คำนวณหน่วย!AV69-'[6]คำนวณ (รวมแต่ละอาคาร)'!$AG$161</f>
        <v>0</v>
      </c>
      <c r="Y74" s="169" t="e">
        <f>X74*'2569-บิลค่าไฟฟ้า'!$AQ$5</f>
        <v>#DIV/0!</v>
      </c>
      <c r="Z74" s="354">
        <f>[5]คำนวณหน่วย!AZ69-'[6]คำนวณ (รวมแต่ละอาคาร)'!$AM$161</f>
        <v>0</v>
      </c>
      <c r="AA74" s="169" t="e">
        <f>Z74*'2569-บิลค่าไฟฟ้า'!$AU$5</f>
        <v>#DIV/0!</v>
      </c>
      <c r="AB74" s="354">
        <f>[5]คำนวณหน่วย!BD69-'[6]คำนวณ (รวมแต่ละอาคาร)'!$AP$161</f>
        <v>0</v>
      </c>
      <c r="AC74" s="169" t="e">
        <f>AB74*'2569-บิลค่าไฟฟ้า'!$AY$5</f>
        <v>#DIV/0!</v>
      </c>
    </row>
    <row r="75" spans="1:29" x14ac:dyDescent="0.55000000000000004">
      <c r="A75" s="166">
        <f>[5]คำนวณหน่วย!A70</f>
        <v>60</v>
      </c>
      <c r="B75" s="162" t="str">
        <f>[5]คำนวณหน่วย!B70</f>
        <v xml:space="preserve">สโมสร คณะศิปศาสตร์ </v>
      </c>
      <c r="C75" s="166">
        <f>[5]คำนวณหน่วย!C70</f>
        <v>0</v>
      </c>
      <c r="D75" s="166">
        <f>[5]คำนวณหน่วย!D70</f>
        <v>1</v>
      </c>
      <c r="E75" s="166">
        <f>[5]คำนวณหน่วย!E70</f>
        <v>150401039</v>
      </c>
      <c r="F75" s="297">
        <f>[5]คำนวณหน่วย!L70</f>
        <v>73</v>
      </c>
      <c r="G75" s="303">
        <f>[5]คำนวณหน่วย!M70</f>
        <v>285.43</v>
      </c>
      <c r="H75" s="168">
        <f>[5]คำนวณหน่วย!P70</f>
        <v>187</v>
      </c>
      <c r="I75" s="167">
        <f>[5]คำนวณหน่วย!Q70</f>
        <v>766.69999999999993</v>
      </c>
      <c r="J75" s="168">
        <f>[5]คำนวณหน่วย!T70</f>
        <v>-9910</v>
      </c>
      <c r="K75" s="167" t="e">
        <f>[5]คำนวณหน่วย!U70</f>
        <v>#DIV/0!</v>
      </c>
      <c r="L75" s="168">
        <f>[5]คำนวณหน่วย!X70</f>
        <v>0</v>
      </c>
      <c r="M75" s="260" t="e">
        <f>[5]คำนวณหน่วย!Y70</f>
        <v>#DIV/0!</v>
      </c>
      <c r="N75" s="168">
        <f>[5]คำนวณหน่วย!AB70</f>
        <v>0</v>
      </c>
      <c r="O75" s="260" t="e">
        <f>[5]คำนวณหน่วย!AC70</f>
        <v>#DIV/0!</v>
      </c>
      <c r="P75" s="168">
        <f>[5]คำนวณหน่วย!AF70</f>
        <v>0</v>
      </c>
      <c r="Q75" s="260" t="e">
        <f>[5]คำนวณหน่วย!AG70</f>
        <v>#DIV/0!</v>
      </c>
      <c r="R75" s="168">
        <f>[5]คำนวณหน่วย!AJ70</f>
        <v>0</v>
      </c>
      <c r="S75" s="260" t="e">
        <f>[5]คำนวณหน่วย!AK70</f>
        <v>#DIV/0!</v>
      </c>
      <c r="T75" s="168">
        <f>[5]คำนวณหน่วย!AN70</f>
        <v>0</v>
      </c>
      <c r="U75" s="260" t="e">
        <f>[5]คำนวณหน่วย!AO70</f>
        <v>#DIV/0!</v>
      </c>
      <c r="V75" s="168">
        <f>[5]คำนวณหน่วย!AR70</f>
        <v>0</v>
      </c>
      <c r="W75" s="260" t="e">
        <f>[5]คำนวณหน่วย!AS70</f>
        <v>#DIV/0!</v>
      </c>
      <c r="X75" s="168">
        <f>[5]คำนวณหน่วย!AV70-'[6]คำนวณ (รวมแต่ละอาคาร)'!$AJ$161</f>
        <v>0</v>
      </c>
      <c r="Y75" s="167" t="e">
        <f>[5]คำนวณหน่วย!AW70</f>
        <v>#DIV/0!</v>
      </c>
      <c r="Z75" s="168">
        <f>[5]คำนวณหน่วย!AZ70</f>
        <v>0</v>
      </c>
      <c r="AA75" s="167" t="e">
        <f>[5]คำนวณหน่วย!BA70</f>
        <v>#DIV/0!</v>
      </c>
      <c r="AB75" s="168">
        <f>[5]คำนวณหน่วย!BD70</f>
        <v>0</v>
      </c>
      <c r="AC75" s="167" t="e">
        <f>[5]คำนวณหน่วย!BE70</f>
        <v>#DIV/0!</v>
      </c>
    </row>
    <row r="76" spans="1:29" s="87" customFormat="1" x14ac:dyDescent="0.55000000000000004">
      <c r="A76" s="170" t="s">
        <v>5</v>
      </c>
      <c r="B76" s="343"/>
      <c r="C76" s="170"/>
      <c r="D76" s="170"/>
      <c r="E76" s="170"/>
      <c r="F76" s="271">
        <f>SUM(F74:F75)</f>
        <v>1954</v>
      </c>
      <c r="G76" s="271">
        <f t="shared" ref="G76" si="5">SUM(G74:G75)</f>
        <v>7648.2968812600002</v>
      </c>
      <c r="H76" s="271">
        <f t="shared" ref="H76" si="6">SUM(H74:H75)</f>
        <v>2655.72</v>
      </c>
      <c r="I76" s="271">
        <f t="shared" ref="I76" si="7">SUM(I74:I75)</f>
        <v>10892.054578408801</v>
      </c>
      <c r="J76" s="271">
        <f t="shared" ref="J76" si="8">SUM(J74:J75)</f>
        <v>-8330</v>
      </c>
      <c r="K76" s="271" t="e">
        <f t="shared" ref="K76" si="9">SUM(K74:K75)</f>
        <v>#DIV/0!</v>
      </c>
      <c r="L76" s="271">
        <f t="shared" ref="L76" si="10">SUM(L74:L75)</f>
        <v>0</v>
      </c>
      <c r="M76" s="271" t="e">
        <f t="shared" ref="M76" si="11">SUM(M74:M75)</f>
        <v>#DIV/0!</v>
      </c>
      <c r="N76" s="271">
        <f t="shared" ref="N76" si="12">SUM(N74:N75)</f>
        <v>0</v>
      </c>
      <c r="O76" s="271" t="e">
        <f t="shared" ref="O76" si="13">SUM(O74:O75)</f>
        <v>#DIV/0!</v>
      </c>
      <c r="P76" s="271">
        <f t="shared" ref="P76" si="14">SUM(P74:P75)</f>
        <v>0</v>
      </c>
      <c r="Q76" s="271" t="e">
        <f t="shared" ref="Q76" si="15">SUM(Q74:Q75)</f>
        <v>#DIV/0!</v>
      </c>
      <c r="R76" s="271">
        <f t="shared" ref="R76" si="16">SUM(R74:R75)</f>
        <v>0</v>
      </c>
      <c r="S76" s="271" t="e">
        <f t="shared" ref="S76" si="17">SUM(S74:S75)</f>
        <v>#DIV/0!</v>
      </c>
      <c r="T76" s="271">
        <f t="shared" ref="T76" si="18">SUM(T74:T75)</f>
        <v>0</v>
      </c>
      <c r="U76" s="271" t="e">
        <f t="shared" ref="U76" si="19">SUM(U74:U75)</f>
        <v>#DIV/0!</v>
      </c>
      <c r="V76" s="271">
        <f t="shared" ref="V76" si="20">SUM(V74:V75)</f>
        <v>0</v>
      </c>
      <c r="W76" s="271" t="e">
        <f t="shared" ref="W76" si="21">SUM(W74:W75)</f>
        <v>#DIV/0!</v>
      </c>
      <c r="X76" s="271">
        <f t="shared" ref="X76" si="22">SUM(X74:X75)</f>
        <v>0</v>
      </c>
      <c r="Y76" s="271" t="e">
        <f t="shared" ref="Y76" si="23">SUM(Y74:Y75)</f>
        <v>#DIV/0!</v>
      </c>
      <c r="Z76" s="271">
        <f t="shared" ref="Z76" si="24">SUM(Z74:Z75)</f>
        <v>0</v>
      </c>
      <c r="AA76" s="271" t="e">
        <f t="shared" ref="AA76" si="25">SUM(AA74:AA75)</f>
        <v>#DIV/0!</v>
      </c>
      <c r="AB76" s="271">
        <f t="shared" ref="AB76" si="26">SUM(AB74:AB75)</f>
        <v>0</v>
      </c>
      <c r="AC76" s="271" t="e">
        <f t="shared" ref="AC76" si="27">SUM(AC74:AC75)</f>
        <v>#DIV/0!</v>
      </c>
    </row>
    <row r="77" spans="1:29" x14ac:dyDescent="0.55000000000000004">
      <c r="A77" s="162" t="str">
        <f>[5]คำนวณหน่วย!A71</f>
        <v>สำนักหอสมุด</v>
      </c>
      <c r="B77" s="339"/>
      <c r="C77" s="163"/>
      <c r="D77" s="163"/>
      <c r="E77" s="314"/>
      <c r="F77" s="322"/>
      <c r="G77" s="322"/>
      <c r="H77" s="322"/>
      <c r="I77" s="322"/>
      <c r="J77" s="322"/>
      <c r="K77" s="322"/>
      <c r="L77" s="322"/>
      <c r="M77" s="322"/>
      <c r="N77" s="322"/>
      <c r="O77" s="322"/>
      <c r="P77" s="322"/>
      <c r="Q77" s="322"/>
      <c r="R77" s="322"/>
      <c r="S77" s="322"/>
      <c r="T77" s="322"/>
      <c r="U77" s="322"/>
      <c r="V77" s="322"/>
      <c r="W77" s="322"/>
      <c r="X77" s="322"/>
      <c r="Y77" s="322"/>
      <c r="Z77" s="322"/>
      <c r="AA77" s="322"/>
      <c r="AB77" s="322"/>
      <c r="AC77" s="322"/>
    </row>
    <row r="78" spans="1:29" s="293" customFormat="1" x14ac:dyDescent="0.55000000000000004">
      <c r="A78" s="349">
        <f>[5]คำนวณหน่วย!A72</f>
        <v>61</v>
      </c>
      <c r="B78" s="350" t="str">
        <f>[5]คำนวณหน่วย!B72</f>
        <v>อาคารวิภาต บุญศรี วังซ้าย มิเตอร์ตัวที่ 1</v>
      </c>
      <c r="C78" s="349">
        <f>[5]คำนวณหน่วย!C72</f>
        <v>0</v>
      </c>
      <c r="D78" s="349">
        <f>[5]คำนวณหน่วย!D72</f>
        <v>300</v>
      </c>
      <c r="E78" s="349">
        <f>[5]คำนวณหน่วย!E72</f>
        <v>8566263</v>
      </c>
      <c r="F78" s="297">
        <f>[5]คำนวณหน่วย!L72</f>
        <v>6600</v>
      </c>
      <c r="G78" s="303">
        <f>[5]คำนวณหน่วย!M72</f>
        <v>25806</v>
      </c>
      <c r="H78" s="168">
        <f>[5]คำนวณหน่วย!P72</f>
        <v>6300</v>
      </c>
      <c r="I78" s="167">
        <f>[5]คำนวณหน่วย!Q72</f>
        <v>25829.999999999996</v>
      </c>
      <c r="J78" s="168">
        <f>[5]คำนวณหน่วย!T72</f>
        <v>-825300</v>
      </c>
      <c r="K78" s="167" t="e">
        <f>[5]คำนวณหน่วย!U72</f>
        <v>#DIV/0!</v>
      </c>
      <c r="L78" s="168">
        <f>[5]คำนวณหน่วย!X72</f>
        <v>0</v>
      </c>
      <c r="M78" s="260" t="e">
        <f>[5]คำนวณหน่วย!Y72</f>
        <v>#DIV/0!</v>
      </c>
      <c r="N78" s="168">
        <f>[5]คำนวณหน่วย!AB72</f>
        <v>0</v>
      </c>
      <c r="O78" s="260" t="e">
        <f>[5]คำนวณหน่วย!AC72</f>
        <v>#DIV/0!</v>
      </c>
      <c r="P78" s="168">
        <f>[5]คำนวณหน่วย!AF72</f>
        <v>0</v>
      </c>
      <c r="Q78" s="260" t="e">
        <f>[5]คำนวณหน่วย!AG72</f>
        <v>#DIV/0!</v>
      </c>
      <c r="R78" s="168">
        <f>[5]คำนวณหน่วย!AJ72</f>
        <v>0</v>
      </c>
      <c r="S78" s="260" t="e">
        <f>[5]คำนวณหน่วย!AK72</f>
        <v>#DIV/0!</v>
      </c>
      <c r="T78" s="168">
        <f>[5]คำนวณหน่วย!AN72</f>
        <v>0</v>
      </c>
      <c r="U78" s="260" t="e">
        <f>[5]คำนวณหน่วย!AO72</f>
        <v>#DIV/0!</v>
      </c>
      <c r="V78" s="168">
        <f>[5]คำนวณหน่วย!AR72</f>
        <v>0</v>
      </c>
      <c r="W78" s="260" t="e">
        <f>[5]คำนวณหน่วย!AS72</f>
        <v>#DIV/0!</v>
      </c>
      <c r="X78" s="168">
        <f>[5]คำนวณหน่วย!AV72</f>
        <v>0</v>
      </c>
      <c r="Y78" s="167" t="e">
        <f>[5]คำนวณหน่วย!AW72</f>
        <v>#DIV/0!</v>
      </c>
      <c r="Z78" s="168">
        <f>[5]คำนวณหน่วย!AZ72</f>
        <v>0</v>
      </c>
      <c r="AA78" s="167" t="e">
        <f>[5]คำนวณหน่วย!BA72</f>
        <v>#DIV/0!</v>
      </c>
      <c r="AB78" s="168">
        <f>[5]คำนวณหน่วย!BD72</f>
        <v>0</v>
      </c>
      <c r="AC78" s="303" t="e">
        <f>AB78*'2569-บิลค่าไฟฟ้า'!$AY$5</f>
        <v>#DIV/0!</v>
      </c>
    </row>
    <row r="79" spans="1:29" s="293" customFormat="1" x14ac:dyDescent="0.55000000000000004">
      <c r="A79" s="286">
        <f>[5]คำนวณหน่วย!A73</f>
        <v>62</v>
      </c>
      <c r="B79" s="274" t="str">
        <f>[5]คำนวณหน่วย!B73</f>
        <v>อาคารวิภาต บุญศรี วังซ้าย มิเตอร์ตัวที่ 2</v>
      </c>
      <c r="C79" s="286">
        <f>[5]คำนวณหน่วย!C73</f>
        <v>200</v>
      </c>
      <c r="D79" s="286">
        <f>[5]คำนวณหน่วย!D73</f>
        <v>1</v>
      </c>
      <c r="E79" s="286">
        <f>[5]คำนวณหน่วย!E73</f>
        <v>9068918</v>
      </c>
      <c r="F79" s="112">
        <f>[5]คำนวณหน่วย!L73-'[6]คำนวณ (รวมแต่ละอาคาร)'!$I$170</f>
        <v>13973.81</v>
      </c>
      <c r="G79" s="169">
        <f>F79*'2569-บิลค่าไฟฟ้า'!$G$5</f>
        <v>54698.193968112595</v>
      </c>
      <c r="H79" s="112">
        <f>[5]คำนวณหน่วย!P73-'[6]คำนวณ (รวมแต่ละอาคาร)'!$L$170</f>
        <v>27721.919999999998</v>
      </c>
      <c r="I79" s="169">
        <f>H79*'2569-บิลค่าไฟฟ้า'!$K$5</f>
        <v>113700.3263206368</v>
      </c>
      <c r="J79" s="112">
        <f>[5]คำนวณหน่วย!T73-'[6]คำนวณ (รวมแต่ละอาคาร)'!$O$170</f>
        <v>13340</v>
      </c>
      <c r="K79" s="169" t="e">
        <f>J79*'2569-บิลค่าไฟฟ้า'!$O$5</f>
        <v>#DIV/0!</v>
      </c>
      <c r="L79" s="112">
        <f>[5]คำนวณหน่วย!X73-'[6]คำนวณ (รวมแต่ละอาคาร)'!$R$170</f>
        <v>0</v>
      </c>
      <c r="M79" s="169" t="e">
        <f>L79*'2569-บิลค่าไฟฟ้า'!$S$5</f>
        <v>#DIV/0!</v>
      </c>
      <c r="N79" s="112">
        <f>[5]คำนวณหน่วย!AB73-'[6]คำนวณ (รวมแต่ละอาคาร)'!$U$170</f>
        <v>0</v>
      </c>
      <c r="O79" s="169" t="e">
        <f>N79*'2569-บิลค่าไฟฟ้า'!$W$5</f>
        <v>#DIV/0!</v>
      </c>
      <c r="P79" s="112">
        <f>[5]คำนวณหน่วย!AF73-'[6]คำนวณ (รวมแต่ละอาคาร)'!$X$170</f>
        <v>0</v>
      </c>
      <c r="Q79" s="169" t="e">
        <f>P79*'2569-บิลค่าไฟฟ้า'!$AA$5</f>
        <v>#DIV/0!</v>
      </c>
      <c r="R79" s="112">
        <f>[5]คำนวณหน่วย!AJ73-'[6]คำนวณ (รวมแต่ละอาคาร)'!$AA$170</f>
        <v>0</v>
      </c>
      <c r="S79" s="169" t="e">
        <f>R79*'2569-บิลค่าไฟฟ้า'!$AE$5</f>
        <v>#DIV/0!</v>
      </c>
      <c r="T79" s="112">
        <f>[5]คำนวณหน่วย!AN73-'[6]คำนวณ (รวมแต่ละอาคาร)'!$AD$170</f>
        <v>0</v>
      </c>
      <c r="U79" s="169" t="e">
        <f>T79*'2569-บิลค่าไฟฟ้า'!$AI$5</f>
        <v>#DIV/0!</v>
      </c>
      <c r="V79" s="112">
        <f>[5]คำนวณหน่วย!AR73-'[6]คำนวณ (รวมแต่ละอาคาร)'!$AG$170</f>
        <v>0</v>
      </c>
      <c r="W79" s="169" t="e">
        <f>V79*'2569-บิลค่าไฟฟ้า'!$AM$5</f>
        <v>#DIV/0!</v>
      </c>
      <c r="X79" s="112">
        <f>[5]คำนวณหน่วย!AV73-'[6]คำนวณ (รวมแต่ละอาคาร)'!$AJ$170</f>
        <v>0</v>
      </c>
      <c r="Y79" s="169" t="e">
        <f>X79*'2569-บิลค่าไฟฟ้า'!$AQ$5</f>
        <v>#DIV/0!</v>
      </c>
      <c r="Z79" s="112">
        <f>[5]คำนวณหน่วย!AZ73-'[6]คำนวณ (รวมแต่ละอาคาร)'!$AM$170</f>
        <v>0</v>
      </c>
      <c r="AA79" s="169" t="e">
        <f>Z79*'2569-บิลค่าไฟฟ้า'!$AU$5</f>
        <v>#DIV/0!</v>
      </c>
      <c r="AB79" s="112">
        <f>[5]คำนวณหน่วย!BD73-'[6]คำนวณ (รวมแต่ละอาคาร)'!$AP$170</f>
        <v>0</v>
      </c>
      <c r="AC79" s="169"/>
    </row>
    <row r="80" spans="1:29" s="87" customFormat="1" x14ac:dyDescent="0.55000000000000004">
      <c r="A80" s="170" t="s">
        <v>5</v>
      </c>
      <c r="B80" s="343"/>
      <c r="C80" s="170"/>
      <c r="D80" s="170"/>
      <c r="E80" s="170"/>
      <c r="F80" s="271">
        <f t="shared" ref="F80:Q80" si="28">SUM(F78:F79)</f>
        <v>20573.809999999998</v>
      </c>
      <c r="G80" s="271">
        <f t="shared" si="28"/>
        <v>80504.193968112595</v>
      </c>
      <c r="H80" s="271">
        <f t="shared" si="28"/>
        <v>34021.919999999998</v>
      </c>
      <c r="I80" s="271">
        <f t="shared" si="28"/>
        <v>139530.32632063678</v>
      </c>
      <c r="J80" s="271">
        <f t="shared" si="28"/>
        <v>-811960</v>
      </c>
      <c r="K80" s="271" t="e">
        <f t="shared" si="28"/>
        <v>#DIV/0!</v>
      </c>
      <c r="L80" s="271">
        <f t="shared" si="28"/>
        <v>0</v>
      </c>
      <c r="M80" s="271" t="e">
        <f t="shared" si="28"/>
        <v>#DIV/0!</v>
      </c>
      <c r="N80" s="271">
        <f t="shared" si="28"/>
        <v>0</v>
      </c>
      <c r="O80" s="271" t="e">
        <f t="shared" si="28"/>
        <v>#DIV/0!</v>
      </c>
      <c r="P80" s="271">
        <f t="shared" si="28"/>
        <v>0</v>
      </c>
      <c r="Q80" s="271" t="e">
        <f t="shared" si="28"/>
        <v>#DIV/0!</v>
      </c>
      <c r="R80" s="271">
        <f>SUM(R78:R79)</f>
        <v>0</v>
      </c>
      <c r="S80" s="271" t="e">
        <f t="shared" ref="S80:AC80" si="29">SUM(S78:S79)</f>
        <v>#DIV/0!</v>
      </c>
      <c r="T80" s="271">
        <f t="shared" si="29"/>
        <v>0</v>
      </c>
      <c r="U80" s="271" t="e">
        <f t="shared" si="29"/>
        <v>#DIV/0!</v>
      </c>
      <c r="V80" s="271">
        <f t="shared" si="29"/>
        <v>0</v>
      </c>
      <c r="W80" s="271" t="e">
        <f t="shared" si="29"/>
        <v>#DIV/0!</v>
      </c>
      <c r="X80" s="271">
        <f t="shared" si="29"/>
        <v>0</v>
      </c>
      <c r="Y80" s="271" t="e">
        <f t="shared" si="29"/>
        <v>#DIV/0!</v>
      </c>
      <c r="Z80" s="271">
        <f t="shared" si="29"/>
        <v>0</v>
      </c>
      <c r="AA80" s="271" t="e">
        <f t="shared" si="29"/>
        <v>#DIV/0!</v>
      </c>
      <c r="AB80" s="271">
        <f t="shared" si="29"/>
        <v>0</v>
      </c>
      <c r="AC80" s="271" t="e">
        <f t="shared" si="29"/>
        <v>#DIV/0!</v>
      </c>
    </row>
    <row r="81" spans="1:29" s="87" customFormat="1" x14ac:dyDescent="0.55000000000000004">
      <c r="A81" s="162" t="str">
        <f>[5]คำนวณหน่วย!A74</f>
        <v>คณะบริหารธุรกิจ</v>
      </c>
      <c r="B81" s="339"/>
      <c r="C81" s="163"/>
      <c r="D81" s="163"/>
      <c r="E81" s="314"/>
      <c r="F81" s="322"/>
      <c r="G81" s="322"/>
      <c r="H81" s="322"/>
      <c r="I81" s="322"/>
      <c r="J81" s="322"/>
      <c r="K81" s="322"/>
      <c r="L81" s="322"/>
      <c r="M81" s="322"/>
      <c r="N81" s="322"/>
      <c r="O81" s="322"/>
      <c r="P81" s="322"/>
      <c r="Q81" s="322"/>
      <c r="R81" s="322"/>
      <c r="S81" s="322"/>
      <c r="T81" s="322"/>
      <c r="U81" s="322"/>
      <c r="V81" s="322"/>
      <c r="W81" s="322"/>
      <c r="X81" s="322"/>
      <c r="Y81" s="322"/>
      <c r="Z81" s="322"/>
      <c r="AA81" s="322"/>
      <c r="AB81" s="322"/>
      <c r="AC81" s="322"/>
    </row>
    <row r="82" spans="1:29" s="87" customFormat="1" x14ac:dyDescent="0.55000000000000004">
      <c r="A82" s="273">
        <f>[5]คำนวณหน่วย!A75</f>
        <v>63</v>
      </c>
      <c r="B82" s="310" t="str">
        <f>[5]คำนวณหน่วย!B75</f>
        <v>อาคารพิทยาลงกรณ์</v>
      </c>
      <c r="C82" s="273">
        <f>[5]คำนวณหน่วย!C75</f>
        <v>0</v>
      </c>
      <c r="D82" s="273">
        <f>[5]คำนวณหน่วย!D75</f>
        <v>100</v>
      </c>
      <c r="E82" s="273">
        <f>[5]คำนวณหน่วย!E75</f>
        <v>8142142</v>
      </c>
      <c r="F82" s="354">
        <f>[5]คำนวณหน่วย!L75-'[6]คำนวณ (รวมแต่ละอาคาร)'!$I$175</f>
        <v>6026</v>
      </c>
      <c r="G82" s="169">
        <f>F82*'2569-บิลค่าไฟฟ้า'!$G$5</f>
        <v>23587.791507959999</v>
      </c>
      <c r="H82" s="354">
        <f>[5]คำนวณหน่วย!P75-'[6]คำนวณ (รวมแต่ละอาคาร)'!$L$175</f>
        <v>4743</v>
      </c>
      <c r="I82" s="169">
        <f>H82*'2569-บิลค่าไฟฟ้า'!$K$5</f>
        <v>19453.22141247</v>
      </c>
      <c r="J82" s="354">
        <f>[5]คำนวณหน่วย!T75-'[6]คำนวณ (รวมแต่ละอาคาร)'!$O$175</f>
        <v>-500379</v>
      </c>
      <c r="K82" s="169" t="e">
        <f>J82*'2569-บิลค่าไฟฟ้า'!$O$5</f>
        <v>#DIV/0!</v>
      </c>
      <c r="L82" s="354">
        <f>[5]คำนวณหน่วย!X75-'[6]คำนวณ (รวมแต่ละอาคาร)'!$R$175</f>
        <v>0</v>
      </c>
      <c r="M82" s="169" t="e">
        <f>L82*'2569-บิลค่าไฟฟ้า'!$S$5</f>
        <v>#DIV/0!</v>
      </c>
      <c r="N82" s="354">
        <f>[5]คำนวณหน่วย!AB75-'[6]คำนวณ (รวมแต่ละอาคาร)'!$U$175</f>
        <v>0</v>
      </c>
      <c r="O82" s="169" t="e">
        <f>N82*'2569-บิลค่าไฟฟ้า'!$W$5</f>
        <v>#DIV/0!</v>
      </c>
      <c r="P82" s="354">
        <f>[5]คำนวณหน่วย!AF75-'[6]คำนวณ (รวมแต่ละอาคาร)'!$X$175</f>
        <v>0</v>
      </c>
      <c r="Q82" s="169" t="e">
        <f>P82*'2569-บิลค่าไฟฟ้า'!$AA$5</f>
        <v>#DIV/0!</v>
      </c>
      <c r="R82" s="354">
        <f>[5]คำนวณหน่วย!AJ75-'[6]คำนวณ (รวมแต่ละอาคาร)'!$AA$175</f>
        <v>0</v>
      </c>
      <c r="S82" s="169" t="e">
        <f>R82*'2569-บิลค่าไฟฟ้า'!$AE$5</f>
        <v>#DIV/0!</v>
      </c>
      <c r="T82" s="354">
        <f>[5]คำนวณหน่วย!AN75-'[6]คำนวณ (รวมแต่ละอาคาร)'!$AD$175</f>
        <v>0</v>
      </c>
      <c r="U82" s="169" t="e">
        <f>T82*'2569-บิลค่าไฟฟ้า'!$AI$5</f>
        <v>#DIV/0!</v>
      </c>
      <c r="V82" s="354">
        <f>[5]คำนวณหน่วย!AR75-'[6]คำนวณ (รวมแต่ละอาคาร)'!$AG$175</f>
        <v>0</v>
      </c>
      <c r="W82" s="169" t="e">
        <f>V82*'2569-บิลค่าไฟฟ้า'!$AM$5</f>
        <v>#DIV/0!</v>
      </c>
      <c r="X82" s="354">
        <f>[5]คำนวณหน่วย!AV75-'[6]คำนวณ (รวมแต่ละอาคาร)'!$AJ$175</f>
        <v>0</v>
      </c>
      <c r="Y82" s="169" t="e">
        <f>X82*'2569-บิลค่าไฟฟ้า'!$AQ$5</f>
        <v>#DIV/0!</v>
      </c>
      <c r="Z82" s="354">
        <f>[5]คำนวณหน่วย!AZ75-'[6]คำนวณ (รวมแต่ละอาคาร)'!$AM$175</f>
        <v>0</v>
      </c>
      <c r="AA82" s="169" t="e">
        <f>Z82*'2569-บิลค่าไฟฟ้า'!$AU$5</f>
        <v>#DIV/0!</v>
      </c>
      <c r="AB82" s="354">
        <f>[5]คำนวณหน่วย!BD75-'[6]คำนวณ (รวมแต่ละอาคาร)'!$AP$175</f>
        <v>0</v>
      </c>
      <c r="AC82" s="169" t="e">
        <f>AB82*'2569-บิลค่าไฟฟ้า'!$AY$5</f>
        <v>#DIV/0!</v>
      </c>
    </row>
    <row r="83" spans="1:29" s="311" customFormat="1" x14ac:dyDescent="0.55000000000000004">
      <c r="A83" s="166">
        <f>[5]คำนวณหน่วย!A76</f>
        <v>64</v>
      </c>
      <c r="B83" s="162" t="str">
        <f>[5]คำนวณหน่วย!B76</f>
        <v>อาคารพัฒาการเกษตรดิจิทัล</v>
      </c>
      <c r="C83" s="166">
        <f>[5]คำนวณหน่วย!C76</f>
        <v>0</v>
      </c>
      <c r="D83" s="166">
        <f>[5]คำนวณหน่วย!D76</f>
        <v>1</v>
      </c>
      <c r="E83" s="166">
        <f>[5]คำนวณหน่วย!E76</f>
        <v>202217528</v>
      </c>
      <c r="F83" s="297">
        <f>[5]คำนวณหน่วย!L76</f>
        <v>0</v>
      </c>
      <c r="G83" s="303">
        <f>[5]คำนวณหน่วย!M76</f>
        <v>0</v>
      </c>
      <c r="H83" s="168">
        <f>[5]คำนวณหน่วย!P76</f>
        <v>0</v>
      </c>
      <c r="I83" s="167">
        <f>[5]คำนวณหน่วย!Q76</f>
        <v>0</v>
      </c>
      <c r="J83" s="168">
        <f>[5]คำนวณหน่วย!T76</f>
        <v>-33410</v>
      </c>
      <c r="K83" s="167" t="e">
        <f>[5]คำนวณหน่วย!U76</f>
        <v>#DIV/0!</v>
      </c>
      <c r="L83" s="168">
        <f>[5]คำนวณหน่วย!X76</f>
        <v>0</v>
      </c>
      <c r="M83" s="260" t="e">
        <f>[5]คำนวณหน่วย!Y76</f>
        <v>#DIV/0!</v>
      </c>
      <c r="N83" s="168">
        <f>[5]คำนวณหน่วย!AB76</f>
        <v>0</v>
      </c>
      <c r="O83" s="260" t="e">
        <f>[5]คำนวณหน่วย!AC76</f>
        <v>#DIV/0!</v>
      </c>
      <c r="P83" s="168">
        <f>[5]คำนวณหน่วย!AF76</f>
        <v>0</v>
      </c>
      <c r="Q83" s="260" t="e">
        <f>[5]คำนวณหน่วย!AG76</f>
        <v>#DIV/0!</v>
      </c>
      <c r="R83" s="168">
        <f>[5]คำนวณหน่วย!AJ76</f>
        <v>0</v>
      </c>
      <c r="S83" s="260" t="e">
        <f>[5]คำนวณหน่วย!AK76</f>
        <v>#DIV/0!</v>
      </c>
      <c r="T83" s="168">
        <f>[5]คำนวณหน่วย!AN76</f>
        <v>0</v>
      </c>
      <c r="U83" s="260" t="e">
        <f>[5]คำนวณหน่วย!AO76</f>
        <v>#DIV/0!</v>
      </c>
      <c r="V83" s="168">
        <f>[5]คำนวณหน่วย!AR76</f>
        <v>0</v>
      </c>
      <c r="W83" s="260" t="e">
        <f>[5]คำนวณหน่วย!AS76</f>
        <v>#DIV/0!</v>
      </c>
      <c r="X83" s="168">
        <f>[5]คำนวณหน่วย!AV76</f>
        <v>0</v>
      </c>
      <c r="Y83" s="167" t="e">
        <f>[5]คำนวณหน่วย!AW76</f>
        <v>#DIV/0!</v>
      </c>
      <c r="Z83" s="168">
        <f>[5]คำนวณหน่วย!AZ76</f>
        <v>0</v>
      </c>
      <c r="AA83" s="167" t="e">
        <f>[5]คำนวณหน่วย!BA76</f>
        <v>#DIV/0!</v>
      </c>
      <c r="AB83" s="168">
        <f>[5]คำนวณหน่วย!BD76</f>
        <v>0</v>
      </c>
      <c r="AC83" s="167" t="e">
        <f>[5]คำนวณหน่วย!BE76</f>
        <v>#DIV/0!</v>
      </c>
    </row>
    <row r="84" spans="1:29" s="311" customFormat="1" x14ac:dyDescent="0.55000000000000004">
      <c r="A84" s="273">
        <f>[5]คำนวณหน่วย!A77</f>
        <v>65</v>
      </c>
      <c r="B84" s="310" t="str">
        <f>[5]คำนวณหน่วย!B77</f>
        <v>อาคาร 25 ปี คณะบริหารธุรกิจ</v>
      </c>
      <c r="C84" s="273">
        <f>[5]คำนวณหน่วย!C77</f>
        <v>160</v>
      </c>
      <c r="D84" s="273">
        <f>[5]คำนวณหน่วย!D77</f>
        <v>1</v>
      </c>
      <c r="E84" s="273">
        <f>[5]คำนวณหน่วย!E77</f>
        <v>8306827</v>
      </c>
      <c r="F84" s="112">
        <f>[5]คำนวณหน่วย!L77-('[6]คำนวณ (รวมแต่ละอาคาร)'!$I$179+'[6]คำนวณ (รวมแต่ละอาคาร)'!$I$185)</f>
        <v>9419.09</v>
      </c>
      <c r="G84" s="169">
        <f>F84*'2569-บิลค่าไฟฟ้า'!$G$5</f>
        <v>36869.487407021399</v>
      </c>
      <c r="H84" s="112">
        <f>[5]คำนวณหน่วย!P77-('[6]คำนวณ (รวมแต่ละอาคาร)'!$L$179+'[6]คำนวณ (รวมแต่ละอาคาร)'!$L$185)</f>
        <v>12766.01</v>
      </c>
      <c r="I84" s="169">
        <f>H84*'2569-บิลค่าไฟฟ้า'!$K$5</f>
        <v>52359.270310732907</v>
      </c>
      <c r="J84" s="112">
        <f>[5]คำนวณหน่วย!T77-('[6]คำนวณ (รวมแต่ละอาคาร)'!$O$179+'[6]คำนวณ (รวมแต่ละอาคาร)'!$O$185)</f>
        <v>83873</v>
      </c>
      <c r="K84" s="169" t="e">
        <f>J84*'2569-บิลค่าไฟฟ้า'!$O$5</f>
        <v>#DIV/0!</v>
      </c>
      <c r="L84" s="112">
        <f>[5]คำนวณหน่วย!X77-('[6]คำนวณ (รวมแต่ละอาคาร)'!$R$179+'[6]คำนวณ (รวมแต่ละอาคาร)'!$R$185)</f>
        <v>0</v>
      </c>
      <c r="M84" s="169" t="e">
        <f>L84*'2569-บิลค่าไฟฟ้า'!$S$5</f>
        <v>#DIV/0!</v>
      </c>
      <c r="N84" s="112">
        <f>[5]คำนวณหน่วย!AB77-('[6]คำนวณ (รวมแต่ละอาคาร)'!$U$179+'[6]คำนวณ (รวมแต่ละอาคาร)'!$U$185)</f>
        <v>0</v>
      </c>
      <c r="O84" s="169" t="e">
        <f>N84*'2569-บิลค่าไฟฟ้า'!$W$5</f>
        <v>#DIV/0!</v>
      </c>
      <c r="P84" s="112">
        <f>[5]คำนวณหน่วย!AF77-('[6]คำนวณ (รวมแต่ละอาคาร)'!$X$179+'[6]คำนวณ (รวมแต่ละอาคาร)'!$X$185)</f>
        <v>0</v>
      </c>
      <c r="Q84" s="169" t="e">
        <f>P84*'2569-บิลค่าไฟฟ้า'!$AA$5</f>
        <v>#DIV/0!</v>
      </c>
      <c r="R84" s="112">
        <f>[5]คำนวณหน่วย!AJ77-('[6]คำนวณ (รวมแต่ละอาคาร)'!$AA$179+'[6]คำนวณ (รวมแต่ละอาคาร)'!$AA$185)</f>
        <v>0</v>
      </c>
      <c r="S84" s="169" t="e">
        <f>R84*'2569-บิลค่าไฟฟ้า'!$AE$5</f>
        <v>#DIV/0!</v>
      </c>
      <c r="T84" s="112">
        <f>[5]คำนวณหน่วย!AN77-('[6]คำนวณ (รวมแต่ละอาคาร)'!$AD$179+'[6]คำนวณ (รวมแต่ละอาคาร)'!$AD$185)</f>
        <v>0</v>
      </c>
      <c r="U84" s="169" t="e">
        <f>T84*'2569-บิลค่าไฟฟ้า'!$AI$5</f>
        <v>#DIV/0!</v>
      </c>
      <c r="V84" s="112">
        <f>[5]คำนวณหน่วย!AR77-('[6]คำนวณ (รวมแต่ละอาคาร)'!$AG$179+'[6]คำนวณ (รวมแต่ละอาคาร)'!$AG$185)</f>
        <v>0</v>
      </c>
      <c r="W84" s="169" t="e">
        <f>V84*'2569-บิลค่าไฟฟ้า'!$AM$5</f>
        <v>#DIV/0!</v>
      </c>
      <c r="X84" s="112">
        <f>[5]คำนวณหน่วย!AV77-('[6]คำนวณ (รวมแต่ละอาคาร)'!$AJ$179+'[6]คำนวณ (รวมแต่ละอาคาร)'!$AJ$185)</f>
        <v>0</v>
      </c>
      <c r="Y84" s="169" t="e">
        <f>X84*'2569-บิลค่าไฟฟ้า'!$AQ$5</f>
        <v>#DIV/0!</v>
      </c>
      <c r="Z84" s="112">
        <f>[5]คำนวณหน่วย!AZ77-('[6]คำนวณ (รวมแต่ละอาคาร)'!$AM$179+'[6]คำนวณ (รวมแต่ละอาคาร)'!$AM$185)</f>
        <v>0</v>
      </c>
      <c r="AA84" s="169" t="e">
        <f>Z84*'2569-บิลค่าไฟฟ้า'!$AU$5</f>
        <v>#DIV/0!</v>
      </c>
      <c r="AB84" s="112">
        <f>[5]คำนวณหน่วย!BD77-('[6]คำนวณ (รวมแต่ละอาคาร)'!$AP$179+'[6]คำนวณ (รวมแต่ละอาคาร)'!$AP$185)</f>
        <v>0</v>
      </c>
      <c r="AC84" s="169" t="e">
        <f>AB84*'2569-บิลค่าไฟฟ้า'!$AY$5</f>
        <v>#DIV/0!</v>
      </c>
    </row>
    <row r="85" spans="1:29" s="87" customFormat="1" x14ac:dyDescent="0.55000000000000004">
      <c r="A85" s="170" t="s">
        <v>5</v>
      </c>
      <c r="B85" s="343"/>
      <c r="C85" s="170"/>
      <c r="D85" s="170"/>
      <c r="E85" s="170"/>
      <c r="F85" s="271">
        <f>SUM(F82:F84)</f>
        <v>15445.09</v>
      </c>
      <c r="G85" s="271">
        <f t="shared" ref="G85:AC85" si="30">SUM(G82:G84)</f>
        <v>60457.278914981398</v>
      </c>
      <c r="H85" s="271">
        <f t="shared" si="30"/>
        <v>17509.010000000002</v>
      </c>
      <c r="I85" s="271">
        <f t="shared" si="30"/>
        <v>71812.491723202911</v>
      </c>
      <c r="J85" s="271">
        <f t="shared" si="30"/>
        <v>-449916</v>
      </c>
      <c r="K85" s="271" t="e">
        <f t="shared" si="30"/>
        <v>#DIV/0!</v>
      </c>
      <c r="L85" s="271">
        <f t="shared" si="30"/>
        <v>0</v>
      </c>
      <c r="M85" s="271" t="e">
        <f t="shared" si="30"/>
        <v>#DIV/0!</v>
      </c>
      <c r="N85" s="271">
        <f t="shared" si="30"/>
        <v>0</v>
      </c>
      <c r="O85" s="271" t="e">
        <f t="shared" si="30"/>
        <v>#DIV/0!</v>
      </c>
      <c r="P85" s="271">
        <f t="shared" si="30"/>
        <v>0</v>
      </c>
      <c r="Q85" s="271" t="e">
        <f t="shared" si="30"/>
        <v>#DIV/0!</v>
      </c>
      <c r="R85" s="271">
        <f t="shared" si="30"/>
        <v>0</v>
      </c>
      <c r="S85" s="271" t="e">
        <f t="shared" si="30"/>
        <v>#DIV/0!</v>
      </c>
      <c r="T85" s="271">
        <f t="shared" si="30"/>
        <v>0</v>
      </c>
      <c r="U85" s="271" t="e">
        <f t="shared" si="30"/>
        <v>#DIV/0!</v>
      </c>
      <c r="V85" s="271">
        <f t="shared" si="30"/>
        <v>0</v>
      </c>
      <c r="W85" s="271" t="e">
        <f t="shared" si="30"/>
        <v>#DIV/0!</v>
      </c>
      <c r="X85" s="271">
        <f t="shared" si="30"/>
        <v>0</v>
      </c>
      <c r="Y85" s="271" t="e">
        <f t="shared" si="30"/>
        <v>#DIV/0!</v>
      </c>
      <c r="Z85" s="271">
        <f t="shared" si="30"/>
        <v>0</v>
      </c>
      <c r="AA85" s="271" t="e">
        <f t="shared" si="30"/>
        <v>#DIV/0!</v>
      </c>
      <c r="AB85" s="271">
        <f t="shared" si="30"/>
        <v>0</v>
      </c>
      <c r="AC85" s="271" t="e">
        <f t="shared" si="30"/>
        <v>#DIV/0!</v>
      </c>
    </row>
    <row r="86" spans="1:29" s="87" customFormat="1" x14ac:dyDescent="0.55000000000000004">
      <c r="A86" s="162" t="str">
        <f>[5]คำนวณหน่วย!A78</f>
        <v>วิทยาลัยบริหารศาสตร์</v>
      </c>
      <c r="B86" s="341"/>
      <c r="C86" s="345"/>
      <c r="D86" s="345"/>
      <c r="E86" s="347"/>
      <c r="F86" s="322"/>
      <c r="G86" s="322"/>
      <c r="H86" s="322"/>
      <c r="I86" s="322"/>
      <c r="J86" s="322"/>
      <c r="K86" s="322"/>
      <c r="L86" s="322"/>
      <c r="M86" s="322"/>
      <c r="N86" s="322"/>
      <c r="O86" s="322"/>
      <c r="P86" s="322"/>
      <c r="Q86" s="322"/>
      <c r="R86" s="322"/>
      <c r="S86" s="322"/>
      <c r="T86" s="322"/>
      <c r="U86" s="322"/>
      <c r="V86" s="322"/>
      <c r="W86" s="322"/>
      <c r="X86" s="322"/>
      <c r="Y86" s="322"/>
      <c r="Z86" s="322"/>
      <c r="AA86" s="322"/>
      <c r="AB86" s="322"/>
      <c r="AC86" s="322"/>
    </row>
    <row r="87" spans="1:29" s="311" customFormat="1" x14ac:dyDescent="0.55000000000000004">
      <c r="A87" s="166">
        <f>[5]คำนวณหน่วย!A79</f>
        <v>66</v>
      </c>
      <c r="B87" s="162" t="str">
        <f>[5]คำนวณหน่วย!B79</f>
        <v>อาคารเทพ พงษ์พาณิช</v>
      </c>
      <c r="C87" s="166">
        <f>[5]คำนวณหน่วย!C79</f>
        <v>200</v>
      </c>
      <c r="D87" s="166">
        <f>[5]คำนวณหน่วย!D79</f>
        <v>1</v>
      </c>
      <c r="E87" s="166">
        <f>[5]คำนวณหน่วย!E79</f>
        <v>9237675</v>
      </c>
      <c r="F87" s="297">
        <f>[5]คำนวณหน่วย!L79</f>
        <v>11632.44</v>
      </c>
      <c r="G87" s="303">
        <f>[5]คำนวณหน่วย!M79</f>
        <v>45482.840400000001</v>
      </c>
      <c r="H87" s="168">
        <f>[5]คำนวณหน่วย!P79</f>
        <v>12989.78</v>
      </c>
      <c r="I87" s="167">
        <f>[5]คำนวณหน่วย!Q79</f>
        <v>53258.097999999998</v>
      </c>
      <c r="J87" s="168">
        <f>[5]คำนวณหน่วย!T79</f>
        <v>0</v>
      </c>
      <c r="K87" s="167" t="e">
        <f>[5]คำนวณหน่วย!U79</f>
        <v>#DIV/0!</v>
      </c>
      <c r="L87" s="168">
        <f>[5]คำนวณหน่วย!X79</f>
        <v>0</v>
      </c>
      <c r="M87" s="260" t="e">
        <f>[5]คำนวณหน่วย!Y79</f>
        <v>#DIV/0!</v>
      </c>
      <c r="N87" s="168">
        <f>[5]คำนวณหน่วย!AB79</f>
        <v>0</v>
      </c>
      <c r="O87" s="260" t="e">
        <f>[5]คำนวณหน่วย!AC79</f>
        <v>#DIV/0!</v>
      </c>
      <c r="P87" s="168">
        <f>[5]คำนวณหน่วย!AF79</f>
        <v>0</v>
      </c>
      <c r="Q87" s="260" t="e">
        <f>[5]คำนวณหน่วย!AG79</f>
        <v>#DIV/0!</v>
      </c>
      <c r="R87" s="168">
        <f>[5]คำนวณหน่วย!AJ79</f>
        <v>0</v>
      </c>
      <c r="S87" s="260" t="e">
        <f>[5]คำนวณหน่วย!AK79</f>
        <v>#DIV/0!</v>
      </c>
      <c r="T87" s="168">
        <f>[5]คำนวณหน่วย!AN79</f>
        <v>0</v>
      </c>
      <c r="U87" s="260" t="e">
        <f>[5]คำนวณหน่วย!AO79</f>
        <v>#DIV/0!</v>
      </c>
      <c r="V87" s="168">
        <f>[5]คำนวณหน่วย!AR79</f>
        <v>0</v>
      </c>
      <c r="W87" s="260" t="e">
        <f>[5]คำนวณหน่วย!AS79</f>
        <v>#DIV/0!</v>
      </c>
      <c r="X87" s="168">
        <f>[5]คำนวณหน่วย!AV79</f>
        <v>0</v>
      </c>
      <c r="Y87" s="167" t="e">
        <f>[5]คำนวณหน่วย!AW79</f>
        <v>#DIV/0!</v>
      </c>
      <c r="Z87" s="168">
        <f>[5]คำนวณหน่วย!AZ79</f>
        <v>0</v>
      </c>
      <c r="AA87" s="167" t="e">
        <f>[5]คำนวณหน่วย!BA79</f>
        <v>#DIV/0!</v>
      </c>
      <c r="AB87" s="168">
        <f>[5]คำนวณหน่วย!BD79</f>
        <v>0</v>
      </c>
      <c r="AC87" s="167" t="e">
        <f>[5]คำนวณหน่วย!BE79</f>
        <v>#DIV/0!</v>
      </c>
    </row>
    <row r="88" spans="1:29" s="87" customFormat="1" x14ac:dyDescent="0.55000000000000004">
      <c r="A88" s="162" t="str">
        <f>[5]คำนวณหน่วย!A80</f>
        <v>ศูนย์กล้วยไม้</v>
      </c>
      <c r="B88" s="341"/>
      <c r="C88" s="345"/>
      <c r="D88" s="345"/>
      <c r="E88" s="347"/>
      <c r="F88" s="319"/>
      <c r="G88" s="320"/>
      <c r="H88" s="319"/>
      <c r="I88" s="320"/>
      <c r="J88" s="319"/>
      <c r="K88" s="320"/>
      <c r="L88" s="319"/>
      <c r="M88" s="321"/>
      <c r="N88" s="319"/>
      <c r="O88" s="321"/>
      <c r="P88" s="319"/>
      <c r="Q88" s="321"/>
      <c r="R88" s="319"/>
      <c r="S88" s="321"/>
      <c r="T88" s="319"/>
      <c r="U88" s="321"/>
      <c r="V88" s="319"/>
      <c r="W88" s="321"/>
      <c r="X88" s="319"/>
      <c r="Y88" s="320"/>
      <c r="Z88" s="319"/>
      <c r="AA88" s="320"/>
      <c r="AB88" s="319"/>
      <c r="AC88" s="320"/>
    </row>
    <row r="89" spans="1:29" s="311" customFormat="1" x14ac:dyDescent="0.55000000000000004">
      <c r="A89" s="166">
        <f>[5]คำนวณหน่วย!A81</f>
        <v>67</v>
      </c>
      <c r="B89" s="162" t="str">
        <f>[5]คำนวณหน่วย!B81</f>
        <v xml:space="preserve">อาคารเฉลิมพระเกียรติสมเด็จพระศรีนครินทราบรมราชนี </v>
      </c>
      <c r="C89" s="166">
        <f>[5]คำนวณหน่วย!C81</f>
        <v>500</v>
      </c>
      <c r="D89" s="166">
        <f>[5]คำนวณหน่วย!D81</f>
        <v>1</v>
      </c>
      <c r="E89" s="166">
        <f>[5]คำนวณหน่วย!E81</f>
        <v>8542034</v>
      </c>
      <c r="F89" s="297">
        <f>[5]คำนวณหน่วย!L81</f>
        <v>9386.5300000000007</v>
      </c>
      <c r="G89" s="303">
        <f>[5]คำนวณหน่วย!M81</f>
        <v>36701.332300000002</v>
      </c>
      <c r="H89" s="168">
        <f>[5]คำนวณหน่วย!P81</f>
        <v>10689.96</v>
      </c>
      <c r="I89" s="167">
        <f>[5]คำนวณหน่วย!Q81</f>
        <v>43828.835999999996</v>
      </c>
      <c r="J89" s="168">
        <f>[5]คำนวณหน่วย!T81</f>
        <v>0</v>
      </c>
      <c r="K89" s="167" t="e">
        <f>[5]คำนวณหน่วย!U81</f>
        <v>#DIV/0!</v>
      </c>
      <c r="L89" s="168">
        <f>[5]คำนวณหน่วย!X81</f>
        <v>0</v>
      </c>
      <c r="M89" s="260" t="e">
        <f>[5]คำนวณหน่วย!Y81</f>
        <v>#DIV/0!</v>
      </c>
      <c r="N89" s="168">
        <f>[5]คำนวณหน่วย!AB81</f>
        <v>0</v>
      </c>
      <c r="O89" s="260" t="e">
        <f>[5]คำนวณหน่วย!AC81</f>
        <v>#DIV/0!</v>
      </c>
      <c r="P89" s="168">
        <f>[5]คำนวณหน่วย!AF81</f>
        <v>0</v>
      </c>
      <c r="Q89" s="260" t="e">
        <f>[5]คำนวณหน่วย!AG81</f>
        <v>#DIV/0!</v>
      </c>
      <c r="R89" s="168">
        <f>[5]คำนวณหน่วย!AJ81</f>
        <v>0</v>
      </c>
      <c r="S89" s="260" t="e">
        <f>[5]คำนวณหน่วย!AK81</f>
        <v>#DIV/0!</v>
      </c>
      <c r="T89" s="168">
        <f>[5]คำนวณหน่วย!AN81</f>
        <v>0</v>
      </c>
      <c r="U89" s="260" t="e">
        <f>[5]คำนวณหน่วย!AO81</f>
        <v>#DIV/0!</v>
      </c>
      <c r="V89" s="168">
        <f>[5]คำนวณหน่วย!AR81</f>
        <v>0</v>
      </c>
      <c r="W89" s="260" t="e">
        <f>[5]คำนวณหน่วย!AS81</f>
        <v>#DIV/0!</v>
      </c>
      <c r="X89" s="168">
        <f>[5]คำนวณหน่วย!AV81</f>
        <v>0</v>
      </c>
      <c r="Y89" s="167" t="e">
        <f>[5]คำนวณหน่วย!AW81</f>
        <v>#DIV/0!</v>
      </c>
      <c r="Z89" s="168">
        <f>[5]คำนวณหน่วย!AZ81</f>
        <v>0</v>
      </c>
      <c r="AA89" s="167" t="e">
        <f>[5]คำนวณหน่วย!BA81</f>
        <v>#DIV/0!</v>
      </c>
      <c r="AB89" s="168">
        <f>[5]คำนวณหน่วย!BD81</f>
        <v>0</v>
      </c>
      <c r="AC89" s="167" t="e">
        <f>[5]คำนวณหน่วย!BE81</f>
        <v>#DIV/0!</v>
      </c>
    </row>
    <row r="90" spans="1:29" s="87" customFormat="1" x14ac:dyDescent="0.55000000000000004">
      <c r="A90" s="166">
        <f>[5]คำนวณหน่วย!A82</f>
        <v>68</v>
      </c>
      <c r="B90" s="162" t="str">
        <f>[5]คำนวณหน่วย!B82</f>
        <v>โรงเรือนเล็กหน้าศูนย์กล้วยไม้</v>
      </c>
      <c r="C90" s="166">
        <f>[5]คำนวณหน่วย!C82</f>
        <v>80</v>
      </c>
      <c r="D90" s="166">
        <f>[5]คำนวณหน่วย!D82</f>
        <v>1</v>
      </c>
      <c r="E90" s="166">
        <f>[5]คำนวณหน่วย!E82</f>
        <v>191205060</v>
      </c>
      <c r="F90" s="297">
        <f>[5]คำนวณหน่วย!L82</f>
        <v>228</v>
      </c>
      <c r="G90" s="303">
        <f>[5]คำนวณหน่วย!M82</f>
        <v>891.48</v>
      </c>
      <c r="H90" s="168">
        <f>[5]คำนวณหน่วย!P82</f>
        <v>23</v>
      </c>
      <c r="I90" s="167">
        <f>[5]คำนวณหน่วย!Q82</f>
        <v>94.3</v>
      </c>
      <c r="J90" s="168">
        <f>[5]คำนวณหน่วย!T82</f>
        <v>-1543</v>
      </c>
      <c r="K90" s="167" t="e">
        <f>[5]คำนวณหน่วย!U82</f>
        <v>#DIV/0!</v>
      </c>
      <c r="L90" s="168">
        <f>[5]คำนวณหน่วย!X82</f>
        <v>0</v>
      </c>
      <c r="M90" s="260" t="e">
        <f>[5]คำนวณหน่วย!Y82</f>
        <v>#DIV/0!</v>
      </c>
      <c r="N90" s="168">
        <f>[5]คำนวณหน่วย!AB82</f>
        <v>0</v>
      </c>
      <c r="O90" s="260" t="e">
        <f>[5]คำนวณหน่วย!AC82</f>
        <v>#DIV/0!</v>
      </c>
      <c r="P90" s="168">
        <f>[5]คำนวณหน่วย!AF82</f>
        <v>0</v>
      </c>
      <c r="Q90" s="260" t="e">
        <f>[5]คำนวณหน่วย!AG82</f>
        <v>#DIV/0!</v>
      </c>
      <c r="R90" s="168">
        <f>[5]คำนวณหน่วย!AJ82</f>
        <v>0</v>
      </c>
      <c r="S90" s="260" t="e">
        <f>[5]คำนวณหน่วย!AK82</f>
        <v>#DIV/0!</v>
      </c>
      <c r="T90" s="168">
        <f>[5]คำนวณหน่วย!AN82</f>
        <v>0</v>
      </c>
      <c r="U90" s="260" t="e">
        <f>[5]คำนวณหน่วย!AO82</f>
        <v>#DIV/0!</v>
      </c>
      <c r="V90" s="168">
        <f>[5]คำนวณหน่วย!AR82</f>
        <v>0</v>
      </c>
      <c r="W90" s="260" t="e">
        <f>[5]คำนวณหน่วย!AS82</f>
        <v>#DIV/0!</v>
      </c>
      <c r="X90" s="168">
        <f>[5]คำนวณหน่วย!AV82</f>
        <v>0</v>
      </c>
      <c r="Y90" s="167" t="e">
        <f>[5]คำนวณหน่วย!AW82</f>
        <v>#DIV/0!</v>
      </c>
      <c r="Z90" s="168">
        <f>[5]คำนวณหน่วย!AZ82</f>
        <v>0</v>
      </c>
      <c r="AA90" s="167" t="e">
        <f>[5]คำนวณหน่วย!BA82</f>
        <v>#DIV/0!</v>
      </c>
      <c r="AB90" s="168">
        <f>[5]คำนวณหน่วย!BD82</f>
        <v>0</v>
      </c>
      <c r="AC90" s="167" t="e">
        <f>[5]คำนวณหน่วย!BE82</f>
        <v>#DIV/0!</v>
      </c>
    </row>
    <row r="91" spans="1:29" s="87" customFormat="1" x14ac:dyDescent="0.55000000000000004">
      <c r="A91" s="170" t="s">
        <v>5</v>
      </c>
      <c r="B91" s="343"/>
      <c r="C91" s="170"/>
      <c r="D91" s="170"/>
      <c r="E91" s="170"/>
      <c r="F91" s="271">
        <f>SUM(F89:F90)</f>
        <v>9614.5300000000007</v>
      </c>
      <c r="G91" s="271">
        <f t="shared" ref="G91:AC91" si="31">SUM(G89:G90)</f>
        <v>37592.812300000005</v>
      </c>
      <c r="H91" s="271">
        <f t="shared" si="31"/>
        <v>10712.96</v>
      </c>
      <c r="I91" s="271">
        <f t="shared" si="31"/>
        <v>43923.135999999999</v>
      </c>
      <c r="J91" s="271">
        <f t="shared" si="31"/>
        <v>-1543</v>
      </c>
      <c r="K91" s="271" t="e">
        <f t="shared" si="31"/>
        <v>#DIV/0!</v>
      </c>
      <c r="L91" s="271">
        <f t="shared" si="31"/>
        <v>0</v>
      </c>
      <c r="M91" s="271" t="e">
        <f t="shared" si="31"/>
        <v>#DIV/0!</v>
      </c>
      <c r="N91" s="271">
        <f t="shared" si="31"/>
        <v>0</v>
      </c>
      <c r="O91" s="271" t="e">
        <f t="shared" si="31"/>
        <v>#DIV/0!</v>
      </c>
      <c r="P91" s="271">
        <f t="shared" si="31"/>
        <v>0</v>
      </c>
      <c r="Q91" s="271" t="e">
        <f t="shared" si="31"/>
        <v>#DIV/0!</v>
      </c>
      <c r="R91" s="271">
        <f t="shared" si="31"/>
        <v>0</v>
      </c>
      <c r="S91" s="271" t="e">
        <f t="shared" si="31"/>
        <v>#DIV/0!</v>
      </c>
      <c r="T91" s="271">
        <f t="shared" si="31"/>
        <v>0</v>
      </c>
      <c r="U91" s="271" t="e">
        <f t="shared" si="31"/>
        <v>#DIV/0!</v>
      </c>
      <c r="V91" s="271">
        <f t="shared" si="31"/>
        <v>0</v>
      </c>
      <c r="W91" s="271" t="e">
        <f t="shared" si="31"/>
        <v>#DIV/0!</v>
      </c>
      <c r="X91" s="271">
        <f t="shared" si="31"/>
        <v>0</v>
      </c>
      <c r="Y91" s="271" t="e">
        <f t="shared" si="31"/>
        <v>#DIV/0!</v>
      </c>
      <c r="Z91" s="271">
        <f t="shared" si="31"/>
        <v>0</v>
      </c>
      <c r="AA91" s="271" t="e">
        <f t="shared" si="31"/>
        <v>#DIV/0!</v>
      </c>
      <c r="AB91" s="271">
        <f t="shared" si="31"/>
        <v>0</v>
      </c>
      <c r="AC91" s="271" t="e">
        <f t="shared" si="31"/>
        <v>#DIV/0!</v>
      </c>
    </row>
    <row r="92" spans="1:29" s="311" customFormat="1" x14ac:dyDescent="0.55000000000000004">
      <c r="A92" s="162" t="str">
        <f>[5]คำนวณหน่วย!A83</f>
        <v>คณะวิทยาศาสตร์</v>
      </c>
      <c r="B92" s="339"/>
      <c r="C92" s="163"/>
      <c r="D92" s="163"/>
      <c r="E92" s="314"/>
      <c r="F92" s="322"/>
      <c r="G92" s="322"/>
      <c r="H92" s="322"/>
      <c r="I92" s="322"/>
      <c r="J92" s="322"/>
      <c r="K92" s="322"/>
      <c r="L92" s="322"/>
      <c r="M92" s="322"/>
      <c r="N92" s="322"/>
      <c r="O92" s="322"/>
      <c r="P92" s="322"/>
      <c r="Q92" s="322"/>
      <c r="R92" s="322"/>
      <c r="S92" s="322"/>
      <c r="T92" s="322"/>
      <c r="U92" s="322"/>
      <c r="V92" s="322"/>
      <c r="W92" s="322"/>
      <c r="X92" s="322"/>
      <c r="Y92" s="322"/>
      <c r="Z92" s="322"/>
      <c r="AA92" s="322"/>
      <c r="AB92" s="322"/>
      <c r="AC92" s="322"/>
    </row>
    <row r="93" spans="1:29" s="311" customFormat="1" x14ac:dyDescent="0.55000000000000004">
      <c r="A93" s="273">
        <f>[5]คำนวณหน่วย!A84</f>
        <v>69</v>
      </c>
      <c r="B93" s="310" t="str">
        <f>[5]คำนวณหน่วย!B84</f>
        <v>อาคารแม่โจ้ 60 ปี มิเตอร์ตัวที่ 1</v>
      </c>
      <c r="C93" s="273">
        <f>[5]คำนวณหน่วย!C84</f>
        <v>0</v>
      </c>
      <c r="D93" s="273">
        <f>[5]คำนวณหน่วย!D84</f>
        <v>1000</v>
      </c>
      <c r="E93" s="273">
        <f>[5]คำนวณหน่วย!E84</f>
        <v>0</v>
      </c>
      <c r="F93" s="354">
        <f>[5]คำนวณหน่วย!L84-'[6]คำนวณ (รวมแต่ละอาคาร)'!$I$200</f>
        <v>20459.000000000011</v>
      </c>
      <c r="G93" s="169">
        <f>F93*'2569-บิลค่าไฟฟ้า'!$G$5</f>
        <v>80083.409635140037</v>
      </c>
      <c r="H93" s="354">
        <f>[5]คำนวณหน่วย!P84-'[6]คำนวณ (รวมแต่ละอาคาร)'!$L$200</f>
        <v>24241.000000000029</v>
      </c>
      <c r="I93" s="169">
        <f>H93*'2569-บิลค่าไฟฟ้า'!$K$5</f>
        <v>99423.474648890129</v>
      </c>
      <c r="J93" s="354">
        <f>[5]คำนวณหน่วย!T84-'[6]คำนวณ (รวมแต่ละอาคาร)'!$O$200</f>
        <v>-367655</v>
      </c>
      <c r="K93" s="169" t="e">
        <f>J93*'2569-บิลค่าไฟฟ้า'!$O$5</f>
        <v>#DIV/0!</v>
      </c>
      <c r="L93" s="354">
        <f>[5]คำนวณหน่วย!X84-'[6]คำนวณ (รวมแต่ละอาคาร)'!$R$200</f>
        <v>0</v>
      </c>
      <c r="M93" s="169" t="e">
        <f>L93*'2569-บิลค่าไฟฟ้า'!$S$5</f>
        <v>#DIV/0!</v>
      </c>
      <c r="N93" s="354">
        <f>[5]คำนวณหน่วย!AB84-'[6]คำนวณ (รวมแต่ละอาคาร)'!$U$200</f>
        <v>0</v>
      </c>
      <c r="O93" s="169" t="e">
        <f>N93*'2569-บิลค่าไฟฟ้า'!$W$5</f>
        <v>#DIV/0!</v>
      </c>
      <c r="P93" s="354">
        <f>[5]คำนวณหน่วย!AF84-'[6]คำนวณ (รวมแต่ละอาคาร)'!$X$200</f>
        <v>0</v>
      </c>
      <c r="Q93" s="169" t="e">
        <f>P93*'2569-บิลค่าไฟฟ้า'!$AA$5</f>
        <v>#DIV/0!</v>
      </c>
      <c r="R93" s="354">
        <f>[5]คำนวณหน่วย!AJ84-'[6]คำนวณ (รวมแต่ละอาคาร)'!$AA$200</f>
        <v>0</v>
      </c>
      <c r="S93" s="169" t="e">
        <f>R93*'2569-บิลค่าไฟฟ้า'!$AE$5</f>
        <v>#DIV/0!</v>
      </c>
      <c r="T93" s="354">
        <f>[5]คำนวณหน่วย!AN84-'[6]คำนวณ (รวมแต่ละอาคาร)'!$AD$200</f>
        <v>0</v>
      </c>
      <c r="U93" s="169" t="e">
        <f>T93*'2569-บิลค่าไฟฟ้า'!$AI$5</f>
        <v>#DIV/0!</v>
      </c>
      <c r="V93" s="354">
        <f>[5]คำนวณหน่วย!AR84-'[6]คำนวณ (รวมแต่ละอาคาร)'!$AG$200</f>
        <v>0</v>
      </c>
      <c r="W93" s="169" t="e">
        <f>V93*'2569-บิลค่าไฟฟ้า'!$AM$5</f>
        <v>#DIV/0!</v>
      </c>
      <c r="X93" s="354">
        <f>[5]คำนวณหน่วย!AV84-'[6]คำนวณ (รวมแต่ละอาคาร)'!$AJ$200</f>
        <v>0</v>
      </c>
      <c r="Y93" s="169" t="e">
        <f>X93*'2569-บิลค่าไฟฟ้า'!$AQ$5</f>
        <v>#DIV/0!</v>
      </c>
      <c r="Z93" s="354">
        <f>[5]คำนวณหน่วย!AZ84-'[6]คำนวณ (รวมแต่ละอาคาร)'!$AM$200</f>
        <v>0</v>
      </c>
      <c r="AA93" s="169" t="e">
        <f>Z93*'2569-บิลค่าไฟฟ้า'!$AU$5</f>
        <v>#DIV/0!</v>
      </c>
      <c r="AB93" s="354">
        <f>[5]คำนวณหน่วย!BD84-'[6]คำนวณ (รวมแต่ละอาคาร)'!$AP$200</f>
        <v>0</v>
      </c>
      <c r="AC93" s="169" t="e">
        <f>AB93*'2569-บิลค่าไฟฟ้า'!$AY$5</f>
        <v>#DIV/0!</v>
      </c>
    </row>
    <row r="94" spans="1:29" s="311" customFormat="1" x14ac:dyDescent="0.55000000000000004">
      <c r="A94" s="166">
        <f>[5]คำนวณหน่วย!A85</f>
        <v>70</v>
      </c>
      <c r="B94" s="162" t="str">
        <f>[5]คำนวณหน่วย!B85</f>
        <v>อาคารแม่โจ้ 60 ปี มิเตอร์ตัวที่ 2</v>
      </c>
      <c r="C94" s="166">
        <f>[5]คำนวณหน่วย!C85</f>
        <v>0</v>
      </c>
      <c r="D94" s="166">
        <f>[5]คำนวณหน่วย!D85</f>
        <v>1000</v>
      </c>
      <c r="E94" s="166">
        <f>[5]คำนวณหน่วย!E85</f>
        <v>0</v>
      </c>
      <c r="F94" s="297">
        <f>[5]คำนวณหน่วย!L85</f>
        <v>22060.000000000004</v>
      </c>
      <c r="G94" s="303">
        <f>[5]คำนวณหน่วย!M85</f>
        <v>86254.60000000002</v>
      </c>
      <c r="H94" s="168">
        <f>[5]คำนวณหน่วย!P85</f>
        <v>21970.000000000029</v>
      </c>
      <c r="I94" s="167">
        <f>[5]คำนวณหน่วย!Q85</f>
        <v>90077.000000000116</v>
      </c>
      <c r="J94" s="168">
        <f>[5]คำนวณหน่วย!T85</f>
        <v>-322810</v>
      </c>
      <c r="K94" s="167" t="e">
        <f>[5]คำนวณหน่วย!U85</f>
        <v>#DIV/0!</v>
      </c>
      <c r="L94" s="168">
        <f>[5]คำนวณหน่วย!X85</f>
        <v>0</v>
      </c>
      <c r="M94" s="260" t="e">
        <f>[5]คำนวณหน่วย!Y85</f>
        <v>#DIV/0!</v>
      </c>
      <c r="N94" s="168">
        <f>[5]คำนวณหน่วย!AB85</f>
        <v>0</v>
      </c>
      <c r="O94" s="260" t="e">
        <f>[5]คำนวณหน่วย!AC85</f>
        <v>#DIV/0!</v>
      </c>
      <c r="P94" s="168">
        <f>[5]คำนวณหน่วย!AF85</f>
        <v>0</v>
      </c>
      <c r="Q94" s="260" t="e">
        <f>[5]คำนวณหน่วย!AG85</f>
        <v>#DIV/0!</v>
      </c>
      <c r="R94" s="168">
        <f>[5]คำนวณหน่วย!AJ85</f>
        <v>0</v>
      </c>
      <c r="S94" s="260" t="e">
        <f>[5]คำนวณหน่วย!AK85</f>
        <v>#DIV/0!</v>
      </c>
      <c r="T94" s="168">
        <f>[5]คำนวณหน่วย!AN85</f>
        <v>0</v>
      </c>
      <c r="U94" s="260" t="e">
        <f>[5]คำนวณหน่วย!AO85</f>
        <v>#DIV/0!</v>
      </c>
      <c r="V94" s="168">
        <f>[5]คำนวณหน่วย!AR85</f>
        <v>0</v>
      </c>
      <c r="W94" s="260" t="e">
        <f>[5]คำนวณหน่วย!AS85</f>
        <v>#DIV/0!</v>
      </c>
      <c r="X94" s="168">
        <f>[5]คำนวณหน่วย!AV85</f>
        <v>0</v>
      </c>
      <c r="Y94" s="167" t="e">
        <f>[5]คำนวณหน่วย!AW85</f>
        <v>#DIV/0!</v>
      </c>
      <c r="Z94" s="168">
        <f>[5]คำนวณหน่วย!AZ85</f>
        <v>0</v>
      </c>
      <c r="AA94" s="167" t="e">
        <f>[5]คำนวณหน่วย!BA85</f>
        <v>#DIV/0!</v>
      </c>
      <c r="AB94" s="168">
        <f>[5]คำนวณหน่วย!BD85</f>
        <v>0</v>
      </c>
      <c r="AC94" s="167" t="e">
        <f>[5]คำนวณหน่วย!BE85</f>
        <v>#DIV/0!</v>
      </c>
    </row>
    <row r="95" spans="1:29" s="311" customFormat="1" x14ac:dyDescent="0.55000000000000004">
      <c r="A95" s="273">
        <f>[5]คำนวณหน่วย!A86</f>
        <v>71</v>
      </c>
      <c r="B95" s="310" t="str">
        <f>[5]คำนวณหน่วย!B86</f>
        <v>อาคารเสาวรัจนิตยวรรธนะ</v>
      </c>
      <c r="C95" s="273">
        <f>[5]คำนวณหน่วย!C86</f>
        <v>80</v>
      </c>
      <c r="D95" s="273">
        <f>[5]คำนวณหน่วย!D86</f>
        <v>1</v>
      </c>
      <c r="E95" s="273">
        <f>[5]คำนวณหน่วย!E86</f>
        <v>9698180</v>
      </c>
      <c r="F95" s="112">
        <f>[5]คำนวณหน่วย!L86-'[6]คำนวณ (รวมแต่ละอาคาร)'!$I$203</f>
        <v>5869.14</v>
      </c>
      <c r="G95" s="169">
        <f>F95*'2569-บิลค่าไฟฟ้า'!$G$5</f>
        <v>22973.788690844402</v>
      </c>
      <c r="H95" s="112">
        <f>[5]คำนวณหน่วย!P86-'[6]คำนวณ (รวมแต่ละอาคาร)'!$L$203</f>
        <v>5903.03</v>
      </c>
      <c r="I95" s="169">
        <f>H95*'2569-บิลค่าไฟฟ้า'!$K$5</f>
        <v>24211.037232648701</v>
      </c>
      <c r="J95" s="112">
        <f>[5]คำนวณหน่วย!T86-'[6]คำนวณ (รวมแต่ละอาคาร)'!$O$203</f>
        <v>880</v>
      </c>
      <c r="K95" s="169" t="e">
        <f>J95*'2569-บิลค่าไฟฟ้า'!$O$5</f>
        <v>#DIV/0!</v>
      </c>
      <c r="L95" s="112">
        <f>[5]คำนวณหน่วย!X86-'[6]คำนวณ (รวมแต่ละอาคาร)'!$R$203</f>
        <v>0</v>
      </c>
      <c r="M95" s="169" t="e">
        <f>L95*'2569-บิลค่าไฟฟ้า'!$S$5</f>
        <v>#DIV/0!</v>
      </c>
      <c r="N95" s="112">
        <f>[5]คำนวณหน่วย!AB86-'[6]คำนวณ (รวมแต่ละอาคาร)'!$U$203</f>
        <v>0</v>
      </c>
      <c r="O95" s="169" t="e">
        <f>N95*'2569-บิลค่าไฟฟ้า'!$W$5</f>
        <v>#DIV/0!</v>
      </c>
      <c r="P95" s="112">
        <f>[5]คำนวณหน่วย!AF86-'[6]คำนวณ (รวมแต่ละอาคาร)'!$X$203</f>
        <v>0</v>
      </c>
      <c r="Q95" s="169" t="e">
        <f>P95*'2569-บิลค่าไฟฟ้า'!$AA$5</f>
        <v>#DIV/0!</v>
      </c>
      <c r="R95" s="112">
        <f>[5]คำนวณหน่วย!AJ86-'[6]คำนวณ (รวมแต่ละอาคาร)'!$AA$203</f>
        <v>0</v>
      </c>
      <c r="S95" s="169" t="e">
        <f>R95*'2569-บิลค่าไฟฟ้า'!$AE$5</f>
        <v>#DIV/0!</v>
      </c>
      <c r="T95" s="112">
        <f>[5]คำนวณหน่วย!AN86-'[6]คำนวณ (รวมแต่ละอาคาร)'!$AD$203</f>
        <v>0</v>
      </c>
      <c r="U95" s="169" t="e">
        <f>T95*'2569-บิลค่าไฟฟ้า'!$AI$5</f>
        <v>#DIV/0!</v>
      </c>
      <c r="V95" s="112">
        <f>[5]คำนวณหน่วย!AR86-'[6]คำนวณ (รวมแต่ละอาคาร)'!$AG$203</f>
        <v>0</v>
      </c>
      <c r="W95" s="169" t="e">
        <f>V95*'2569-บิลค่าไฟฟ้า'!$AM$5</f>
        <v>#DIV/0!</v>
      </c>
      <c r="X95" s="112">
        <f>[5]คำนวณหน่วย!AV86-'[6]คำนวณ (รวมแต่ละอาคาร)'!$AJ$203</f>
        <v>0</v>
      </c>
      <c r="Y95" s="169" t="e">
        <f>X95*'2569-บิลค่าไฟฟ้า'!$AQ$5</f>
        <v>#DIV/0!</v>
      </c>
      <c r="Z95" s="112">
        <f>[5]คำนวณหน่วย!AZ86-'[6]คำนวณ (รวมแต่ละอาคาร)'!$AM$203</f>
        <v>0</v>
      </c>
      <c r="AA95" s="169" t="e">
        <f>Z95*'2569-บิลค่าไฟฟ้า'!$AU$5</f>
        <v>#DIV/0!</v>
      </c>
      <c r="AB95" s="112">
        <f>[5]คำนวณหน่วย!BD86-'[6]คำนวณ (รวมแต่ละอาคาร)'!$AP$203</f>
        <v>0</v>
      </c>
      <c r="AC95" s="169" t="e">
        <f>AB95*'2569-บิลค่าไฟฟ้า'!$AY$5</f>
        <v>#DIV/0!</v>
      </c>
    </row>
    <row r="96" spans="1:29" s="311" customFormat="1" x14ac:dyDescent="0.55000000000000004">
      <c r="A96" s="273">
        <f>[5]คำนวณหน่วย!A87</f>
        <v>72</v>
      </c>
      <c r="B96" s="310" t="str">
        <f>[5]คำนวณหน่วย!B87</f>
        <v>อาคารจุฬาภรณ์ มิเตอร์ตัวที่ 1</v>
      </c>
      <c r="C96" s="273">
        <f>[5]คำนวณหน่วย!C87</f>
        <v>400</v>
      </c>
      <c r="D96" s="273">
        <f>[5]คำนวณหน่วย!D87</f>
        <v>1</v>
      </c>
      <c r="E96" s="273">
        <f>[5]คำนวณหน่วย!E87</f>
        <v>9123200</v>
      </c>
      <c r="F96" s="112">
        <f>[5]คำนวณหน่วย!L87-'[6]คำนวณ (รวมแต่ละอาคาร)'!$I$211</f>
        <v>19470.53</v>
      </c>
      <c r="G96" s="169">
        <f>F96*'2569-บิลค่าไฟฟ้า'!$G$5</f>
        <v>76214.205474523798</v>
      </c>
      <c r="H96" s="112">
        <f>[5]คำนวณหน่วย!P87-'[6]คำนวณ (รวมแต่ละอาคาร)'!$L$211</f>
        <v>21276.76</v>
      </c>
      <c r="I96" s="169">
        <f>H96*'2569-บิลค่าไฟฟ้า'!$K$5</f>
        <v>87265.764963100402</v>
      </c>
      <c r="J96" s="112">
        <f>[5]คำนวณหน่วย!T87-'[6]คำนวณ (รวมแต่ละอาคาร)'!$O$211</f>
        <v>7332</v>
      </c>
      <c r="K96" s="169" t="e">
        <f>J96*'2569-บิลค่าไฟฟ้า'!$O$5</f>
        <v>#DIV/0!</v>
      </c>
      <c r="L96" s="112">
        <f>[5]คำนวณหน่วย!X87-'[6]คำนวณ (รวมแต่ละอาคาร)'!$R$211</f>
        <v>0</v>
      </c>
      <c r="M96" s="169" t="e">
        <f>L96*'2569-บิลค่าไฟฟ้า'!$S$5</f>
        <v>#DIV/0!</v>
      </c>
      <c r="N96" s="112">
        <f>[5]คำนวณหน่วย!AB87-'[6]คำนวณ (รวมแต่ละอาคาร)'!$U$211</f>
        <v>0</v>
      </c>
      <c r="O96" s="169" t="e">
        <f>N96*'2569-บิลค่าไฟฟ้า'!$W$5</f>
        <v>#DIV/0!</v>
      </c>
      <c r="P96" s="112">
        <f>[5]คำนวณหน่วย!AF87-'[6]คำนวณ (รวมแต่ละอาคาร)'!$X$211</f>
        <v>0</v>
      </c>
      <c r="Q96" s="169" t="e">
        <f>P96*'2569-บิลค่าไฟฟ้า'!$AA$5</f>
        <v>#DIV/0!</v>
      </c>
      <c r="R96" s="112">
        <f>[5]คำนวณหน่วย!AJ87-'[6]คำนวณ (รวมแต่ละอาคาร)'!$AA$211</f>
        <v>0</v>
      </c>
      <c r="S96" s="169" t="e">
        <f>R96*'2569-บิลค่าไฟฟ้า'!$AE$5</f>
        <v>#DIV/0!</v>
      </c>
      <c r="T96" s="112">
        <f>[5]คำนวณหน่วย!AN87-'[6]คำนวณ (รวมแต่ละอาคาร)'!$AD$211</f>
        <v>0</v>
      </c>
      <c r="U96" s="169" t="e">
        <f>T96*'2569-บิลค่าไฟฟ้า'!$AI$5</f>
        <v>#DIV/0!</v>
      </c>
      <c r="V96" s="112">
        <f>[5]คำนวณหน่วย!AR87-'[6]คำนวณ (รวมแต่ละอาคาร)'!$AG$211</f>
        <v>0</v>
      </c>
      <c r="W96" s="169" t="e">
        <f>V96*'2569-บิลค่าไฟฟ้า'!$AM$5</f>
        <v>#DIV/0!</v>
      </c>
      <c r="X96" s="112">
        <f>[5]คำนวณหน่วย!AV87-'[6]คำนวณ (รวมแต่ละอาคาร)'!$AJ$211</f>
        <v>0</v>
      </c>
      <c r="Y96" s="169" t="e">
        <f>X96*'2569-บิลค่าไฟฟ้า'!$AQ$5</f>
        <v>#DIV/0!</v>
      </c>
      <c r="Z96" s="112">
        <f>[5]คำนวณหน่วย!AZ87-'[6]คำนวณ (รวมแต่ละอาคาร)'!$AM$211</f>
        <v>0</v>
      </c>
      <c r="AA96" s="169" t="e">
        <f>Z96*'2569-บิลค่าไฟฟ้า'!$AU$5</f>
        <v>#DIV/0!</v>
      </c>
      <c r="AB96" s="112">
        <f>[5]คำนวณหน่วย!BD87-'[6]คำนวณ (รวมแต่ละอาคาร)'!$AP$211</f>
        <v>0</v>
      </c>
      <c r="AC96" s="169" t="e">
        <f>AB96*'2569-บิลค่าไฟฟ้า'!$AY$5</f>
        <v>#DIV/0!</v>
      </c>
    </row>
    <row r="97" spans="1:29" s="311" customFormat="1" x14ac:dyDescent="0.55000000000000004">
      <c r="A97" s="166">
        <f>[5]คำนวณหน่วย!A88</f>
        <v>73</v>
      </c>
      <c r="B97" s="162" t="str">
        <f>[5]คำนวณหน่วย!B88</f>
        <v>อาคารจุฬาภรณ์ มิเตอร์ตัวที่ 2</v>
      </c>
      <c r="C97" s="166">
        <f>[5]คำนวณหน่วย!C88</f>
        <v>400</v>
      </c>
      <c r="D97" s="166">
        <f>[5]คำนวณหน่วย!D88</f>
        <v>1</v>
      </c>
      <c r="E97" s="166">
        <f>[5]คำนวณหน่วย!E88</f>
        <v>9115014</v>
      </c>
      <c r="F97" s="297" t="str">
        <f>[5]คำนวณหน่วย!L88</f>
        <v>เสีย</v>
      </c>
      <c r="G97" s="303" t="str">
        <f>[5]คำนวณหน่วย!M88</f>
        <v>เสีย</v>
      </c>
      <c r="H97" s="168" t="str">
        <f>[5]คำนวณหน่วย!P88</f>
        <v>เสีย</v>
      </c>
      <c r="I97" s="167" t="str">
        <f>[5]คำนวณหน่วย!Q88</f>
        <v>เสีย</v>
      </c>
      <c r="J97" s="168">
        <f>[5]คำนวณหน่วย!T88</f>
        <v>0</v>
      </c>
      <c r="K97" s="167" t="e">
        <f>[5]คำนวณหน่วย!U88</f>
        <v>#DIV/0!</v>
      </c>
      <c r="L97" s="168">
        <f>[5]คำนวณหน่วย!X88</f>
        <v>0</v>
      </c>
      <c r="M97" s="260" t="e">
        <f>[5]คำนวณหน่วย!Y88</f>
        <v>#DIV/0!</v>
      </c>
      <c r="N97" s="168">
        <f>[5]คำนวณหน่วย!AB88</f>
        <v>0</v>
      </c>
      <c r="O97" s="260" t="e">
        <f>[5]คำนวณหน่วย!AC88</f>
        <v>#DIV/0!</v>
      </c>
      <c r="P97" s="168">
        <f>[5]คำนวณหน่วย!AF88</f>
        <v>0</v>
      </c>
      <c r="Q97" s="260" t="e">
        <f>[5]คำนวณหน่วย!AG88</f>
        <v>#DIV/0!</v>
      </c>
      <c r="R97" s="168">
        <f>[5]คำนวณหน่วย!AJ88</f>
        <v>0</v>
      </c>
      <c r="S97" s="260" t="e">
        <f>[5]คำนวณหน่วย!AK88</f>
        <v>#DIV/0!</v>
      </c>
      <c r="T97" s="168">
        <f>[5]คำนวณหน่วย!AN88</f>
        <v>0</v>
      </c>
      <c r="U97" s="260" t="e">
        <f>[5]คำนวณหน่วย!AO88</f>
        <v>#DIV/0!</v>
      </c>
      <c r="V97" s="168">
        <f>[5]คำนวณหน่วย!AR88</f>
        <v>0</v>
      </c>
      <c r="W97" s="260" t="str">
        <f>[5]คำนวณหน่วย!AS88</f>
        <v>เสีย</v>
      </c>
      <c r="X97" s="168">
        <f>[5]คำนวณหน่วย!AV88</f>
        <v>0</v>
      </c>
      <c r="Y97" s="167" t="str">
        <f>[5]คำนวณหน่วย!AW88</f>
        <v>เสีย</v>
      </c>
      <c r="Z97" s="168">
        <f>[5]คำนวณหน่วย!AZ88</f>
        <v>0</v>
      </c>
      <c r="AA97" s="167" t="e">
        <f>[5]คำนวณหน่วย!BA88</f>
        <v>#DIV/0!</v>
      </c>
      <c r="AB97" s="168">
        <f>[5]คำนวณหน่วย!BD88</f>
        <v>0</v>
      </c>
      <c r="AC97" s="167" t="e">
        <f>[5]คำนวณหน่วย!BE88</f>
        <v>#DIV/0!</v>
      </c>
    </row>
    <row r="98" spans="1:29" s="87" customFormat="1" x14ac:dyDescent="0.55000000000000004">
      <c r="A98" s="166">
        <f>[5]คำนวณหน่วย!A89</f>
        <v>74</v>
      </c>
      <c r="B98" s="162" t="str">
        <f>[5]คำนวณหน่วย!B89</f>
        <v>อาคารจุฬาภรณ์ มิเตอร์ตัวที่ 3 (ATS)</v>
      </c>
      <c r="C98" s="166">
        <f>[5]คำนวณหน่วย!C89</f>
        <v>0</v>
      </c>
      <c r="D98" s="166">
        <f>[5]คำนวณหน่วย!D89</f>
        <v>100</v>
      </c>
      <c r="E98" s="166">
        <f>[5]คำนวณหน่วย!E89</f>
        <v>9115012</v>
      </c>
      <c r="F98" s="297">
        <f>[5]คำนวณหน่วย!L89</f>
        <v>5200</v>
      </c>
      <c r="G98" s="303">
        <f>[5]คำนวณหน่วย!M89</f>
        <v>20332</v>
      </c>
      <c r="H98" s="168">
        <f>[5]คำนวณหน่วย!P89</f>
        <v>4500</v>
      </c>
      <c r="I98" s="167">
        <f>[5]คำนวณหน่วย!Q89</f>
        <v>18450</v>
      </c>
      <c r="J98" s="168">
        <f>[5]คำนวณหน่วย!T89</f>
        <v>-775700</v>
      </c>
      <c r="K98" s="167" t="e">
        <f>[5]คำนวณหน่วย!U89</f>
        <v>#DIV/0!</v>
      </c>
      <c r="L98" s="168">
        <f>[5]คำนวณหน่วย!X89</f>
        <v>0</v>
      </c>
      <c r="M98" s="260" t="e">
        <f>[5]คำนวณหน่วย!Y89</f>
        <v>#DIV/0!</v>
      </c>
      <c r="N98" s="168">
        <f>[5]คำนวณหน่วย!AB89</f>
        <v>0</v>
      </c>
      <c r="O98" s="260" t="e">
        <f>[5]คำนวณหน่วย!AC89</f>
        <v>#DIV/0!</v>
      </c>
      <c r="P98" s="168">
        <f>[5]คำนวณหน่วย!AF89</f>
        <v>0</v>
      </c>
      <c r="Q98" s="260" t="e">
        <f>[5]คำนวณหน่วย!AG89</f>
        <v>#DIV/0!</v>
      </c>
      <c r="R98" s="168">
        <f>[5]คำนวณหน่วย!AJ89</f>
        <v>0</v>
      </c>
      <c r="S98" s="260" t="e">
        <f>[5]คำนวณหน่วย!AK89</f>
        <v>#DIV/0!</v>
      </c>
      <c r="T98" s="168">
        <f>[5]คำนวณหน่วย!AN89</f>
        <v>0</v>
      </c>
      <c r="U98" s="260" t="e">
        <f>[5]คำนวณหน่วย!AO89</f>
        <v>#DIV/0!</v>
      </c>
      <c r="V98" s="168">
        <f>[5]คำนวณหน่วย!AR89</f>
        <v>0</v>
      </c>
      <c r="W98" s="260" t="e">
        <f>[5]คำนวณหน่วย!AS89</f>
        <v>#DIV/0!</v>
      </c>
      <c r="X98" s="168">
        <f>[5]คำนวณหน่วย!AV89</f>
        <v>0</v>
      </c>
      <c r="Y98" s="167" t="e">
        <f>[5]คำนวณหน่วย!AW89</f>
        <v>#DIV/0!</v>
      </c>
      <c r="Z98" s="168">
        <f>[5]คำนวณหน่วย!AZ89</f>
        <v>0</v>
      </c>
      <c r="AA98" s="167" t="e">
        <f>[5]คำนวณหน่วย!BA89</f>
        <v>#DIV/0!</v>
      </c>
      <c r="AB98" s="168">
        <f>[5]คำนวณหน่วย!BD89</f>
        <v>0</v>
      </c>
      <c r="AC98" s="167" t="e">
        <f>[5]คำนวณหน่วย!BE89</f>
        <v>#DIV/0!</v>
      </c>
    </row>
    <row r="99" spans="1:29" x14ac:dyDescent="0.55000000000000004">
      <c r="A99" s="349">
        <f>[5]คำนวณหน่วย!A90</f>
        <v>75</v>
      </c>
      <c r="B99" s="350" t="str">
        <f>[5]คำนวณหน่วย!B90</f>
        <v>กองDT มิเตอร์ดิจิตอล</v>
      </c>
      <c r="C99" s="349">
        <f>[5]คำนวณหน่วย!C90</f>
        <v>0</v>
      </c>
      <c r="D99" s="349">
        <f>[5]คำนวณหน่วย!D90</f>
        <v>1</v>
      </c>
      <c r="E99" s="349">
        <f>[5]คำนวณหน่วย!E90</f>
        <v>0</v>
      </c>
      <c r="F99" s="297">
        <f>[5]คำนวณหน่วย!L90</f>
        <v>22</v>
      </c>
      <c r="G99" s="303">
        <f>[5]คำนวณหน่วย!M90</f>
        <v>86.02000000000001</v>
      </c>
      <c r="H99" s="168">
        <f>[5]คำนวณหน่วย!P90</f>
        <v>15</v>
      </c>
      <c r="I99" s="167">
        <f>[5]คำนวณหน่วย!Q90</f>
        <v>61.499999999999993</v>
      </c>
      <c r="J99" s="168">
        <f>[5]คำนวณหน่วย!T90</f>
        <v>-952</v>
      </c>
      <c r="K99" s="167" t="e">
        <f>[5]คำนวณหน่วย!U90</f>
        <v>#DIV/0!</v>
      </c>
      <c r="L99" s="168">
        <f>[5]คำนวณหน่วย!X90</f>
        <v>0</v>
      </c>
      <c r="M99" s="260" t="e">
        <f>[5]คำนวณหน่วย!Y90</f>
        <v>#DIV/0!</v>
      </c>
      <c r="N99" s="168">
        <f>[5]คำนวณหน่วย!AB90</f>
        <v>0</v>
      </c>
      <c r="O99" s="260" t="e">
        <f>[5]คำนวณหน่วย!AC90</f>
        <v>#DIV/0!</v>
      </c>
      <c r="P99" s="168">
        <f>[5]คำนวณหน่วย!AF90</f>
        <v>0</v>
      </c>
      <c r="Q99" s="260" t="e">
        <f>[5]คำนวณหน่วย!AG90</f>
        <v>#DIV/0!</v>
      </c>
      <c r="R99" s="168">
        <f>[5]คำนวณหน่วย!AJ90</f>
        <v>0</v>
      </c>
      <c r="S99" s="260" t="e">
        <f>[5]คำนวณหน่วย!AK90</f>
        <v>#DIV/0!</v>
      </c>
      <c r="T99" s="168">
        <f>[5]คำนวณหน่วย!AN90</f>
        <v>0</v>
      </c>
      <c r="U99" s="260" t="e">
        <f>[5]คำนวณหน่วย!AO90</f>
        <v>#DIV/0!</v>
      </c>
      <c r="V99" s="168">
        <f>[5]คำนวณหน่วย!AR90</f>
        <v>0</v>
      </c>
      <c r="W99" s="260" t="e">
        <f>[5]คำนวณหน่วย!AS90</f>
        <v>#DIV/0!</v>
      </c>
      <c r="X99" s="168">
        <f>[5]คำนวณหน่วย!AV90</f>
        <v>0</v>
      </c>
      <c r="Y99" s="167" t="e">
        <f>[5]คำนวณหน่วย!AW90</f>
        <v>#DIV/0!</v>
      </c>
      <c r="Z99" s="168">
        <f>[5]คำนวณหน่วย!AZ90</f>
        <v>0</v>
      </c>
      <c r="AA99" s="167" t="e">
        <f>[5]คำนวณหน่วย!BA90</f>
        <v>#DIV/0!</v>
      </c>
      <c r="AB99" s="168">
        <f>[5]คำนวณหน่วย!BD90</f>
        <v>0</v>
      </c>
      <c r="AC99" s="167" t="e">
        <f>[5]คำนวณหน่วย!BE90</f>
        <v>#DIV/0!</v>
      </c>
    </row>
    <row r="100" spans="1:29" s="87" customFormat="1" x14ac:dyDescent="0.55000000000000004">
      <c r="A100" s="170" t="s">
        <v>5</v>
      </c>
      <c r="B100" s="343"/>
      <c r="C100" s="170"/>
      <c r="D100" s="170"/>
      <c r="E100" s="170"/>
      <c r="F100" s="271">
        <f>SUM(F93:F99)</f>
        <v>73080.670000000013</v>
      </c>
      <c r="G100" s="271">
        <f t="shared" ref="G100:AC100" si="32">SUM(G93:G99)</f>
        <v>285944.02380050829</v>
      </c>
      <c r="H100" s="271">
        <f t="shared" si="32"/>
        <v>77905.790000000052</v>
      </c>
      <c r="I100" s="271">
        <f t="shared" si="32"/>
        <v>319488.77684463933</v>
      </c>
      <c r="J100" s="271">
        <f t="shared" si="32"/>
        <v>-1458905</v>
      </c>
      <c r="K100" s="271" t="e">
        <f t="shared" si="32"/>
        <v>#DIV/0!</v>
      </c>
      <c r="L100" s="271">
        <f t="shared" si="32"/>
        <v>0</v>
      </c>
      <c r="M100" s="271" t="e">
        <f t="shared" si="32"/>
        <v>#DIV/0!</v>
      </c>
      <c r="N100" s="271">
        <f t="shared" si="32"/>
        <v>0</v>
      </c>
      <c r="O100" s="271" t="e">
        <f t="shared" si="32"/>
        <v>#DIV/0!</v>
      </c>
      <c r="P100" s="271">
        <f t="shared" si="32"/>
        <v>0</v>
      </c>
      <c r="Q100" s="271" t="e">
        <f t="shared" si="32"/>
        <v>#DIV/0!</v>
      </c>
      <c r="R100" s="271">
        <f t="shared" si="32"/>
        <v>0</v>
      </c>
      <c r="S100" s="271" t="e">
        <f t="shared" si="32"/>
        <v>#DIV/0!</v>
      </c>
      <c r="T100" s="271">
        <f t="shared" si="32"/>
        <v>0</v>
      </c>
      <c r="U100" s="271" t="e">
        <f t="shared" si="32"/>
        <v>#DIV/0!</v>
      </c>
      <c r="V100" s="271">
        <f t="shared" si="32"/>
        <v>0</v>
      </c>
      <c r="W100" s="271" t="e">
        <f t="shared" si="32"/>
        <v>#DIV/0!</v>
      </c>
      <c r="X100" s="271">
        <f t="shared" si="32"/>
        <v>0</v>
      </c>
      <c r="Y100" s="271" t="e">
        <f t="shared" si="32"/>
        <v>#DIV/0!</v>
      </c>
      <c r="Z100" s="271">
        <f t="shared" si="32"/>
        <v>0</v>
      </c>
      <c r="AA100" s="271" t="e">
        <f t="shared" si="32"/>
        <v>#DIV/0!</v>
      </c>
      <c r="AB100" s="271">
        <f t="shared" si="32"/>
        <v>0</v>
      </c>
      <c r="AC100" s="271" t="e">
        <f t="shared" si="32"/>
        <v>#DIV/0!</v>
      </c>
    </row>
    <row r="101" spans="1:29" s="293" customFormat="1" x14ac:dyDescent="0.55000000000000004">
      <c r="A101" s="162" t="str">
        <f>[5]คำนวณหน่วย!A91</f>
        <v>คณะเศรษฐศาสตร์</v>
      </c>
      <c r="B101" s="339"/>
      <c r="C101" s="163"/>
      <c r="D101" s="163"/>
      <c r="E101" s="314"/>
      <c r="F101" s="322"/>
      <c r="G101" s="322"/>
      <c r="H101" s="322"/>
      <c r="I101" s="322"/>
      <c r="J101" s="322"/>
      <c r="K101" s="322"/>
      <c r="L101" s="322"/>
      <c r="M101" s="322"/>
      <c r="N101" s="322"/>
      <c r="O101" s="322"/>
      <c r="P101" s="322"/>
      <c r="Q101" s="322"/>
      <c r="R101" s="322"/>
      <c r="S101" s="322"/>
      <c r="T101" s="322"/>
      <c r="U101" s="322"/>
      <c r="V101" s="322"/>
      <c r="W101" s="322"/>
      <c r="X101" s="322"/>
      <c r="Y101" s="322"/>
      <c r="Z101" s="322"/>
      <c r="AA101" s="322"/>
      <c r="AB101" s="322"/>
      <c r="AC101" s="322"/>
    </row>
    <row r="102" spans="1:29" s="293" customFormat="1" x14ac:dyDescent="0.55000000000000004">
      <c r="A102" s="286">
        <f>[5]คำนวณหน่วย!A92</f>
        <v>67</v>
      </c>
      <c r="B102" s="274" t="str">
        <f>[5]คำนวณหน่วย!B92</f>
        <v>อาคารยรรยง สิทธิชัย</v>
      </c>
      <c r="C102" s="286">
        <f>[5]คำนวณหน่วย!C92</f>
        <v>200</v>
      </c>
      <c r="D102" s="286">
        <f>[5]คำนวณหน่วย!D92</f>
        <v>1</v>
      </c>
      <c r="E102" s="286">
        <f>[5]คำนวณหน่วย!E92</f>
        <v>9064295</v>
      </c>
      <c r="F102" s="354">
        <f>[5]คำนวณหน่วย!L92-'[6]คำนวณ (รวมแต่ละอาคาร)'!$I$217</f>
        <v>4584.82</v>
      </c>
      <c r="G102" s="169">
        <f>F102*'2569-บิลค่าไฟฟ้า'!$G$5</f>
        <v>17946.528088537198</v>
      </c>
      <c r="H102" s="354">
        <f>[5]คำนวณหน่วย!P92-'[6]คำนวณ (รวมแต่ละอาคาร)'!$L$217</f>
        <v>5706.63</v>
      </c>
      <c r="I102" s="169">
        <f>H102*'2569-บิลค่าไฟฟ้า'!$K$5</f>
        <v>23405.510628092703</v>
      </c>
      <c r="J102" s="354">
        <f>[5]คำนวณหน่วย!T92-'[6]คำนวณ (รวมแต่ละอาคาร)'!$O$217</f>
        <v>37472</v>
      </c>
      <c r="K102" s="169" t="e">
        <f>J102*'2569-บิลค่าไฟฟ้า'!$O$5</f>
        <v>#DIV/0!</v>
      </c>
      <c r="L102" s="354">
        <f>[5]คำนวณหน่วย!X92-'[6]คำนวณ (รวมแต่ละอาคาร)'!$R$217</f>
        <v>0</v>
      </c>
      <c r="M102" s="169" t="e">
        <f>L102*'2569-บิลค่าไฟฟ้า'!$S$5</f>
        <v>#DIV/0!</v>
      </c>
      <c r="N102" s="354">
        <f>[5]คำนวณหน่วย!AB92-'[6]คำนวณ (รวมแต่ละอาคาร)'!$U$217</f>
        <v>0</v>
      </c>
      <c r="O102" s="169" t="e">
        <f>N102*'2569-บิลค่าไฟฟ้า'!$W$5</f>
        <v>#DIV/0!</v>
      </c>
      <c r="P102" s="354">
        <f>[5]คำนวณหน่วย!AF92-'[6]คำนวณ (รวมแต่ละอาคาร)'!$X$217</f>
        <v>0</v>
      </c>
      <c r="Q102" s="169" t="e">
        <f>P102*'2569-บิลค่าไฟฟ้า'!$AA$5</f>
        <v>#DIV/0!</v>
      </c>
      <c r="R102" s="355">
        <f>[5]คำนวณหน่วย!AJ92-'[6]คำนวณ (รวมแต่ละอาคาร)'!$AA$217</f>
        <v>0</v>
      </c>
      <c r="S102" s="169" t="e">
        <f>R102*'2569-บิลค่าไฟฟ้า'!$AE$5</f>
        <v>#DIV/0!</v>
      </c>
      <c r="T102" s="354">
        <f>[5]คำนวณหน่วย!AN92-'[6]คำนวณ (รวมแต่ละอาคาร)'!$AD$217</f>
        <v>0</v>
      </c>
      <c r="U102" s="169" t="e">
        <f>T102*'2569-บิลค่าไฟฟ้า'!$AI$5</f>
        <v>#DIV/0!</v>
      </c>
      <c r="V102" s="354">
        <f>[5]คำนวณหน่วย!AR92-'[6]คำนวณ (รวมแต่ละอาคาร)'!$AG$217</f>
        <v>0</v>
      </c>
      <c r="W102" s="169" t="e">
        <f>V102*'2569-บิลค่าไฟฟ้า'!$AM$5</f>
        <v>#DIV/0!</v>
      </c>
      <c r="X102" s="354">
        <f>[5]คำนวณหน่วย!AV92-'[6]คำนวณ (รวมแต่ละอาคาร)'!$AJ$217</f>
        <v>0</v>
      </c>
      <c r="Y102" s="169" t="e">
        <f>X102*'2569-บิลค่าไฟฟ้า'!$AQ$5</f>
        <v>#DIV/0!</v>
      </c>
      <c r="Z102" s="354">
        <f>[5]คำนวณหน่วย!AZ92-'[6]คำนวณ (รวมแต่ละอาคาร)'!$AM$217</f>
        <v>0</v>
      </c>
      <c r="AA102" s="169" t="e">
        <f>Z102*'2569-บิลค่าไฟฟ้า'!$AU$5</f>
        <v>#DIV/0!</v>
      </c>
      <c r="AB102" s="354">
        <f>[5]คำนวณหน่วย!BD92-'[6]คำนวณ (รวมแต่ละอาคาร)'!$AP$217</f>
        <v>0</v>
      </c>
      <c r="AC102" s="169" t="e">
        <f>AB102*'2569-บิลค่าไฟฟ้า'!$AY$5</f>
        <v>#DIV/0!</v>
      </c>
    </row>
    <row r="103" spans="1:29" s="311" customFormat="1" x14ac:dyDescent="0.55000000000000004">
      <c r="A103" s="162" t="str">
        <f>[5]คำนวณหน่วย!A93</f>
        <v>คณะเทคโนโลยีสารสนเทศและการสื่อสาร</v>
      </c>
      <c r="B103" s="339"/>
      <c r="C103" s="163"/>
      <c r="D103" s="163"/>
      <c r="E103" s="314"/>
      <c r="F103" s="352"/>
      <c r="G103" s="320"/>
      <c r="H103" s="352"/>
      <c r="I103" s="320"/>
      <c r="J103" s="352"/>
      <c r="K103" s="320"/>
      <c r="L103" s="352"/>
      <c r="M103" s="321"/>
      <c r="N103" s="352"/>
      <c r="O103" s="321"/>
      <c r="P103" s="359"/>
      <c r="Q103" s="321"/>
      <c r="R103" s="353"/>
      <c r="S103" s="321"/>
      <c r="T103" s="352"/>
      <c r="U103" s="321"/>
      <c r="V103" s="352"/>
      <c r="W103" s="321"/>
      <c r="X103" s="352"/>
      <c r="Y103" s="320"/>
      <c r="Z103" s="352"/>
      <c r="AA103" s="320"/>
      <c r="AB103" s="352"/>
      <c r="AC103" s="320"/>
    </row>
    <row r="104" spans="1:29" s="311" customFormat="1" x14ac:dyDescent="0.55000000000000004">
      <c r="A104" s="273">
        <f>[5]คำนวณหน่วย!A94</f>
        <v>68</v>
      </c>
      <c r="B104" s="310" t="str">
        <f>[5]คำนวณหน่วย!B94</f>
        <v>อาคาร 75 ปี คณะสารสนเทศ</v>
      </c>
      <c r="C104" s="273">
        <f>[5]คำนวณหน่วย!C94</f>
        <v>400</v>
      </c>
      <c r="D104" s="273">
        <f>[5]คำนวณหน่วย!D94</f>
        <v>1</v>
      </c>
      <c r="E104" s="273" t="str">
        <f>[5]คำนวณหน่วย!E94</f>
        <v>-</v>
      </c>
      <c r="F104" s="357">
        <f>[5]คำนวณหน่วย!L94-'[6]คำนวณ (รวมแต่ละอาคาร)'!$I$222</f>
        <v>1743.9499999999534</v>
      </c>
      <c r="G104" s="169">
        <f>F104*'2569-บิลค่าไฟฟ้า'!$G$5</f>
        <v>6826.4070694168176</v>
      </c>
      <c r="H104" s="357">
        <f>[5]คำนวณหน่วย!P94-'[6]คำนวณ (รวมแต่ละอาคาร)'!$L$222</f>
        <v>2040.1500000000233</v>
      </c>
      <c r="I104" s="169">
        <f>H104*'2569-บิลค่าไฟฟ้า'!$K$5</f>
        <v>8367.5921704935954</v>
      </c>
      <c r="J104" s="357">
        <f>[5]คำนวณหน่วย!T94-'[6]คำนวณ (รวมแต่ละอาคาร)'!$O$222</f>
        <v>-494985</v>
      </c>
      <c r="K104" s="169" t="e">
        <f>J104*'2569-บิลค่าไฟฟ้า'!$O$5</f>
        <v>#DIV/0!</v>
      </c>
      <c r="L104" s="356">
        <f>[5]คำนวณหน่วย!X94-'[6]คำนวณ (รวมแต่ละอาคาร)'!$R$222</f>
        <v>0</v>
      </c>
      <c r="M104" s="169" t="e">
        <f>L104*'2569-บิลค่าไฟฟ้า'!$S$5</f>
        <v>#DIV/0!</v>
      </c>
      <c r="N104" s="356">
        <f>[5]คำนวณหน่วย!AB94-'[6]คำนวณ (รวมแต่ละอาคาร)'!$U$222</f>
        <v>0</v>
      </c>
      <c r="O104" s="169" t="e">
        <f>N104*'2569-บิลค่าไฟฟ้า'!$W$5</f>
        <v>#DIV/0!</v>
      </c>
      <c r="P104" s="354">
        <f>[5]คำนวณหน่วย!AF94-'[6]คำนวณ (รวมแต่ละอาคาร)'!$X$222</f>
        <v>0</v>
      </c>
      <c r="Q104" s="169" t="e">
        <f>P104*'2569-บิลค่าไฟฟ้า'!$AA$5</f>
        <v>#DIV/0!</v>
      </c>
      <c r="R104" s="355">
        <f>[5]คำนวณหน่วย!AJ94-'[6]คำนวณ (รวมแต่ละอาคาร)'!$AA$222</f>
        <v>0</v>
      </c>
      <c r="S104" s="169" t="e">
        <f>R104*'2569-บิลค่าไฟฟ้า'!$AE$5</f>
        <v>#DIV/0!</v>
      </c>
      <c r="T104" s="356">
        <f>[5]คำนวณหน่วย!AN94-'[6]คำนวณ (รวมแต่ละอาคาร)'!$AD$222</f>
        <v>0</v>
      </c>
      <c r="U104" s="169" t="e">
        <f>T104*'2569-บิลค่าไฟฟ้า'!$AI$5</f>
        <v>#DIV/0!</v>
      </c>
      <c r="V104" s="356">
        <f>[5]คำนวณหน่วย!AR94-'[6]คำนวณ (รวมแต่ละอาคาร)'!$AG$222</f>
        <v>0</v>
      </c>
      <c r="W104" s="169" t="e">
        <f>V104*'2569-บิลค่าไฟฟ้า'!$AM$5</f>
        <v>#DIV/0!</v>
      </c>
      <c r="X104" s="356">
        <f>[5]คำนวณหน่วย!AV94-'[6]คำนวณ (รวมแต่ละอาคาร)'!$AJ$222</f>
        <v>0</v>
      </c>
      <c r="Y104" s="169" t="e">
        <f>X104*'2569-บิลค่าไฟฟ้า'!$AQ$5</f>
        <v>#DIV/0!</v>
      </c>
      <c r="Z104" s="356">
        <f>[5]คำนวณหน่วย!AZ94-'[6]คำนวณ (รวมแต่ละอาคาร)'!$AM$222</f>
        <v>0</v>
      </c>
      <c r="AA104" s="169" t="e">
        <f>Z104*'2569-บิลค่าไฟฟ้า'!$AU$5</f>
        <v>#DIV/0!</v>
      </c>
      <c r="AB104" s="356">
        <f>[5]คำนวณหน่วย!BD94-'[6]คำนวณ (รวมแต่ละอาคาร)'!$AP$222</f>
        <v>0</v>
      </c>
      <c r="AC104" s="169" t="e">
        <f>AB104*'2569-บิลค่าไฟฟ้า'!$AY$5</f>
        <v>#DIV/0!</v>
      </c>
    </row>
    <row r="105" spans="1:29" s="87" customFormat="1" x14ac:dyDescent="0.55000000000000004">
      <c r="A105" s="162" t="str">
        <f>[5]คำนวณหน่วย!A95</f>
        <v>คณะสถาปัตยกรรมศาสตร์และการออกแบบสิ่งแวดล้อม</v>
      </c>
      <c r="B105" s="339"/>
      <c r="C105" s="163"/>
      <c r="D105" s="163"/>
      <c r="E105" s="314"/>
      <c r="F105" s="352"/>
      <c r="G105" s="320"/>
      <c r="H105" s="352"/>
      <c r="I105" s="320"/>
      <c r="J105" s="352"/>
      <c r="K105" s="320"/>
      <c r="L105" s="352"/>
      <c r="M105" s="321"/>
      <c r="N105" s="362"/>
      <c r="O105" s="321"/>
      <c r="P105" s="359"/>
      <c r="Q105" s="321"/>
      <c r="R105" s="353"/>
      <c r="S105" s="321"/>
      <c r="T105" s="362"/>
      <c r="U105" s="321"/>
      <c r="V105" s="362"/>
      <c r="W105" s="321"/>
      <c r="X105" s="362"/>
      <c r="Y105" s="320"/>
      <c r="Z105" s="362"/>
      <c r="AA105" s="320"/>
      <c r="AB105" s="362"/>
      <c r="AC105" s="320"/>
    </row>
    <row r="106" spans="1:29" s="87" customFormat="1" x14ac:dyDescent="0.55000000000000004">
      <c r="A106" s="273">
        <f>[5]คำนวณหน่วย!A96</f>
        <v>69</v>
      </c>
      <c r="B106" s="313" t="str">
        <f>[5]คำนวณหน่วย!B96</f>
        <v>อาคารคณะสถาปัตยกรรมศาสตร์และการออกแบบสิ่งแวดล้อม</v>
      </c>
      <c r="C106" s="273" t="str">
        <f>[5]คำนวณหน่วย!C96</f>
        <v>MWh</v>
      </c>
      <c r="D106" s="273">
        <f>[5]คำนวณหน่วย!D96</f>
        <v>160</v>
      </c>
      <c r="E106" s="273">
        <f>[5]คำนวณหน่วย!E96</f>
        <v>8124161</v>
      </c>
      <c r="F106" s="357">
        <f>[5]คำนวณหน่วย!L96-'[6]คำนวณ (รวมแต่ละอาคาร)'!$I$229</f>
        <v>286.60000000000014</v>
      </c>
      <c r="G106" s="169">
        <f>F106*'2569-บิลค่าไฟฟ้า'!$G$5</f>
        <v>1121.8488294360004</v>
      </c>
      <c r="H106" s="357">
        <f>[5]คำนวณหน่วย!P96-'[6]คำนวณ (รวมแต่ละอาคาร)'!$L$229</f>
        <v>171.99999999999955</v>
      </c>
      <c r="I106" s="169">
        <f>H106*'2569-บิลค่าไฟฟ้า'!$K$5</f>
        <v>705.45099787999823</v>
      </c>
      <c r="J106" s="357">
        <f>[5]คำนวณหน่วย!T96-'[6]คำนวณ (รวมแต่ละอาคาร)'!$O$229</f>
        <v>5419.8000000000011</v>
      </c>
      <c r="K106" s="169" t="e">
        <f>J106*'2569-บิลค่าไฟฟ้า'!$O$5</f>
        <v>#DIV/0!</v>
      </c>
      <c r="L106" s="363">
        <f>[5]คำนวณหน่วย!X96-'[6]คำนวณ (รวมแต่ละอาคาร)'!$R$229</f>
        <v>0</v>
      </c>
      <c r="M106" s="169" t="e">
        <f>L106*'2569-บิลค่าไฟฟ้า'!$S$5</f>
        <v>#DIV/0!</v>
      </c>
      <c r="N106" s="356">
        <f>[5]คำนวณหน่วย!AB96-'[6]คำนวณ (รวมแต่ละอาคาร)'!$U$229</f>
        <v>0</v>
      </c>
      <c r="O106" s="169" t="e">
        <f>N106*'2569-บิลค่าไฟฟ้า'!$W$5</f>
        <v>#DIV/0!</v>
      </c>
      <c r="P106" s="354">
        <f>[5]คำนวณหน่วย!AF96-'[6]คำนวณ (รวมแต่ละอาคาร)'!$X$229</f>
        <v>0</v>
      </c>
      <c r="Q106" s="169" t="e">
        <f>P106*'2569-บิลค่าไฟฟ้า'!$AA$5</f>
        <v>#DIV/0!</v>
      </c>
      <c r="R106" s="355">
        <f>[5]คำนวณหน่วย!AJ96-'[6]คำนวณ (รวมแต่ละอาคาร)'!$AA$229</f>
        <v>0</v>
      </c>
      <c r="S106" s="169" t="e">
        <f>R106*'2569-บิลค่าไฟฟ้า'!$AE$5</f>
        <v>#DIV/0!</v>
      </c>
      <c r="T106" s="356">
        <f>[5]คำนวณหน่วย!AN96-'[6]คำนวณ (รวมแต่ละอาคาร)'!$AD$229</f>
        <v>0</v>
      </c>
      <c r="U106" s="169" t="e">
        <f>T106*'2569-บิลค่าไฟฟ้า'!$AI$5</f>
        <v>#DIV/0!</v>
      </c>
      <c r="V106" s="356">
        <f>[5]คำนวณหน่วย!AR96-'[6]คำนวณ (รวมแต่ละอาคาร)'!$AG$229</f>
        <v>0</v>
      </c>
      <c r="W106" s="169" t="e">
        <f>V106*'2569-บิลค่าไฟฟ้า'!$AM$5</f>
        <v>#DIV/0!</v>
      </c>
      <c r="X106" s="356">
        <f>[5]คำนวณหน่วย!AV96-'[6]คำนวณ (รวมแต่ละอาคาร)'!$AJ$229</f>
        <v>0</v>
      </c>
      <c r="Y106" s="169" t="e">
        <f>X106*'2569-บิลค่าไฟฟ้า'!$AQ$5</f>
        <v>#DIV/0!</v>
      </c>
      <c r="Z106" s="356">
        <f>[5]คำนวณหน่วย!AZ96-'[6]คำนวณ (รวมแต่ละอาคาร)'!$AM$229</f>
        <v>0</v>
      </c>
      <c r="AA106" s="169" t="e">
        <f>Z106*'2569-บิลค่าไฟฟ้า'!$AU$5</f>
        <v>#DIV/0!</v>
      </c>
      <c r="AB106" s="356">
        <f>[5]คำนวณหน่วย!BD96-'[6]คำนวณ (รวมแต่ละอาคาร)'!$AP$229</f>
        <v>0</v>
      </c>
      <c r="AC106" s="169" t="e">
        <f>AB106*'2569-บิลค่าไฟฟ้า'!$AY$5</f>
        <v>#DIV/0!</v>
      </c>
    </row>
    <row r="107" spans="1:29" x14ac:dyDescent="0.55000000000000004">
      <c r="A107" s="296">
        <f>[5]คำนวณหน่วย!A97</f>
        <v>70</v>
      </c>
      <c r="B107" s="370" t="str">
        <f>[5]คำนวณหน่วย!B97</f>
        <v>อาคารคณะสถาปัตยกรรมศาสตร์และการออกแบบสิ่งแวดล้อม (ใหม่)</v>
      </c>
      <c r="C107" s="296">
        <f>[5]คำนวณหน่วย!C97</f>
        <v>240</v>
      </c>
      <c r="D107" s="296">
        <f>[5]คำนวณหน่วย!D97</f>
        <v>1</v>
      </c>
      <c r="E107" s="296">
        <f>[5]คำนวณหน่วย!E97</f>
        <v>9628701</v>
      </c>
      <c r="F107" s="361">
        <f>[5]คำนวณหน่วย!L97</f>
        <v>5358.01</v>
      </c>
      <c r="G107" s="303">
        <f>[5]คำนวณหน่วย!M97</f>
        <v>20949.819100000001</v>
      </c>
      <c r="H107" s="359">
        <f>[5]คำนวณหน่วย!P97</f>
        <v>7277.07</v>
      </c>
      <c r="I107" s="167">
        <f>[5]คำนวณหน่วย!Q97</f>
        <v>29835.986999999997</v>
      </c>
      <c r="J107" s="359">
        <f>[5]คำนวณหน่วย!T97</f>
        <v>0</v>
      </c>
      <c r="K107" s="167" t="e">
        <f>[5]คำนวณหน่วย!U97</f>
        <v>#DIV/0!</v>
      </c>
      <c r="L107" s="359">
        <f>[5]คำนวณหน่วย!X97</f>
        <v>0</v>
      </c>
      <c r="M107" s="260" t="e">
        <f>[5]คำนวณหน่วย!Y97</f>
        <v>#DIV/0!</v>
      </c>
      <c r="N107" s="359">
        <f>[5]คำนวณหน่วย!AB97</f>
        <v>0</v>
      </c>
      <c r="O107" s="260" t="e">
        <f>[5]คำนวณหน่วย!AC97</f>
        <v>#DIV/0!</v>
      </c>
      <c r="P107" s="359">
        <f>[5]คำนวณหน่วย!AF97</f>
        <v>0</v>
      </c>
      <c r="Q107" s="260" t="e">
        <f>[5]คำนวณหน่วย!AG97</f>
        <v>#DIV/0!</v>
      </c>
      <c r="R107" s="353">
        <f>[5]คำนวณหน่วย!AJ97</f>
        <v>0</v>
      </c>
      <c r="S107" s="260" t="e">
        <f>[5]คำนวณหน่วย!AK97</f>
        <v>#DIV/0!</v>
      </c>
      <c r="T107" s="359">
        <f>[5]คำนวณหน่วย!AN97</f>
        <v>0</v>
      </c>
      <c r="U107" s="260" t="e">
        <f>[5]คำนวณหน่วย!AO97</f>
        <v>#DIV/0!</v>
      </c>
      <c r="V107" s="362">
        <f>[5]คำนวณหน่วย!AR97</f>
        <v>0</v>
      </c>
      <c r="W107" s="260" t="e">
        <f>[5]คำนวณหน่วย!AS97</f>
        <v>#DIV/0!</v>
      </c>
      <c r="X107" s="362">
        <f>[5]คำนวณหน่วย!AV97</f>
        <v>0</v>
      </c>
      <c r="Y107" s="167" t="e">
        <f>[5]คำนวณหน่วย!AW97</f>
        <v>#DIV/0!</v>
      </c>
      <c r="Z107" s="359">
        <f>[5]คำนวณหน่วย!AZ97</f>
        <v>0</v>
      </c>
      <c r="AA107" s="167" t="e">
        <f>[5]คำนวณหน่วย!BA97</f>
        <v>#DIV/0!</v>
      </c>
      <c r="AB107" s="359">
        <f>[5]คำนวณหน่วย!BD97</f>
        <v>0</v>
      </c>
      <c r="AC107" s="167" t="e">
        <f>[5]คำนวณหน่วย!BE97</f>
        <v>#DIV/0!</v>
      </c>
    </row>
    <row r="108" spans="1:29" s="87" customFormat="1" x14ac:dyDescent="0.55000000000000004">
      <c r="A108" s="170" t="s">
        <v>5</v>
      </c>
      <c r="B108" s="343"/>
      <c r="C108" s="170"/>
      <c r="D108" s="170"/>
      <c r="E108" s="170"/>
      <c r="F108" s="354">
        <f>SUM(F106:F107)</f>
        <v>5644.6100000000006</v>
      </c>
      <c r="G108" s="271">
        <f t="shared" ref="G108:AC108" si="33">SUM(G106:G107)</f>
        <v>22071.667929436</v>
      </c>
      <c r="H108" s="354">
        <f t="shared" si="33"/>
        <v>7449.07</v>
      </c>
      <c r="I108" s="271">
        <f t="shared" si="33"/>
        <v>30541.437997879995</v>
      </c>
      <c r="J108" s="354">
        <f t="shared" si="33"/>
        <v>5419.8000000000011</v>
      </c>
      <c r="K108" s="271" t="e">
        <f t="shared" si="33"/>
        <v>#DIV/0!</v>
      </c>
      <c r="L108" s="354">
        <f t="shared" si="33"/>
        <v>0</v>
      </c>
      <c r="M108" s="271" t="e">
        <f t="shared" si="33"/>
        <v>#DIV/0!</v>
      </c>
      <c r="N108" s="354">
        <f t="shared" si="33"/>
        <v>0</v>
      </c>
      <c r="O108" s="271" t="e">
        <f t="shared" si="33"/>
        <v>#DIV/0!</v>
      </c>
      <c r="P108" s="354">
        <f t="shared" si="33"/>
        <v>0</v>
      </c>
      <c r="Q108" s="271" t="e">
        <f t="shared" si="33"/>
        <v>#DIV/0!</v>
      </c>
      <c r="R108" s="355">
        <f t="shared" si="33"/>
        <v>0</v>
      </c>
      <c r="S108" s="271" t="e">
        <f t="shared" si="33"/>
        <v>#DIV/0!</v>
      </c>
      <c r="T108" s="354">
        <f t="shared" si="33"/>
        <v>0</v>
      </c>
      <c r="U108" s="271" t="e">
        <f t="shared" si="33"/>
        <v>#DIV/0!</v>
      </c>
      <c r="V108" s="356">
        <f t="shared" si="33"/>
        <v>0</v>
      </c>
      <c r="W108" s="271" t="e">
        <f t="shared" si="33"/>
        <v>#DIV/0!</v>
      </c>
      <c r="X108" s="356">
        <f t="shared" si="33"/>
        <v>0</v>
      </c>
      <c r="Y108" s="271" t="e">
        <f t="shared" si="33"/>
        <v>#DIV/0!</v>
      </c>
      <c r="Z108" s="354">
        <f t="shared" si="33"/>
        <v>0</v>
      </c>
      <c r="AA108" s="271" t="e">
        <f t="shared" si="33"/>
        <v>#DIV/0!</v>
      </c>
      <c r="AB108" s="354">
        <f t="shared" si="33"/>
        <v>0</v>
      </c>
      <c r="AC108" s="271" t="e">
        <f t="shared" si="33"/>
        <v>#DIV/0!</v>
      </c>
    </row>
    <row r="109" spans="1:29" x14ac:dyDescent="0.55000000000000004">
      <c r="A109" s="162" t="str">
        <f>[5]คำนวณหน่วย!A98</f>
        <v>คณะผลิตกรรมการเกษตร</v>
      </c>
      <c r="B109" s="339"/>
      <c r="C109" s="163"/>
      <c r="D109" s="163"/>
      <c r="E109" s="314"/>
      <c r="F109" s="359"/>
      <c r="G109" s="322"/>
      <c r="H109" s="359"/>
      <c r="I109" s="322"/>
      <c r="J109" s="359"/>
      <c r="K109" s="322"/>
      <c r="L109" s="359"/>
      <c r="M109" s="322"/>
      <c r="N109" s="359"/>
      <c r="O109" s="322"/>
      <c r="P109" s="359"/>
      <c r="Q109" s="322"/>
      <c r="R109" s="353"/>
      <c r="S109" s="322"/>
      <c r="T109" s="359"/>
      <c r="U109" s="322"/>
      <c r="V109" s="362"/>
      <c r="W109" s="322"/>
      <c r="X109" s="362"/>
      <c r="Y109" s="322"/>
      <c r="Z109" s="359"/>
      <c r="AA109" s="322"/>
      <c r="AB109" s="359"/>
      <c r="AC109" s="322"/>
    </row>
    <row r="110" spans="1:29" s="293" customFormat="1" x14ac:dyDescent="0.55000000000000004">
      <c r="A110" s="286">
        <f>[5]คำนวณหน่วย!A99</f>
        <v>71</v>
      </c>
      <c r="B110" s="274" t="str">
        <f>[5]คำนวณหน่วย!B99</f>
        <v>อาคารรัตนโกสินทร์ 200 ปี มิเตอร์ตัวที่ 1</v>
      </c>
      <c r="C110" s="286">
        <f>[5]คำนวณหน่วย!C99</f>
        <v>0</v>
      </c>
      <c r="D110" s="286">
        <f>[5]คำนวณหน่วย!D99</f>
        <v>80</v>
      </c>
      <c r="E110" s="286">
        <f>[5]คำนวณหน่วย!E99</f>
        <v>8752940</v>
      </c>
      <c r="F110" s="354">
        <f>[5]คำนวณหน่วย!L99-'[6]คำนวณ (รวมแต่ละอาคาร)'!$I$234</f>
        <v>1767</v>
      </c>
      <c r="G110" s="169">
        <f>F110*'2569-บิลค่าไฟฟ้า'!$G$5</f>
        <v>6916.6325248200001</v>
      </c>
      <c r="H110" s="354">
        <f>[5]คำนวณหน่วย!P99-'[6]คำนวณ (รวมแต่ละอาคาร)'!$L$234</f>
        <v>1740</v>
      </c>
      <c r="I110" s="169">
        <f>H110*'2569-บิลค่าไฟฟ้า'!$K$5</f>
        <v>7136.5391646000007</v>
      </c>
      <c r="J110" s="354">
        <f>[5]คำนวณหน่วย!T99-'[6]คำนวณ (รวมแต่ละอาคาร)'!$O$234</f>
        <v>-374897</v>
      </c>
      <c r="K110" s="169" t="e">
        <f>J110*'2569-บิลค่าไฟฟ้า'!$O$5</f>
        <v>#DIV/0!</v>
      </c>
      <c r="L110" s="354">
        <f>[5]คำนวณหน่วย!X99-'[6]คำนวณ (รวมแต่ละอาคาร)'!$R$234</f>
        <v>0</v>
      </c>
      <c r="M110" s="169" t="e">
        <f>L110*'2569-บิลค่าไฟฟ้า'!$S$5</f>
        <v>#DIV/0!</v>
      </c>
      <c r="N110" s="354">
        <f>[5]คำนวณหน่วย!AB99-'[6]คำนวณ (รวมแต่ละอาคาร)'!$U$234</f>
        <v>0</v>
      </c>
      <c r="O110" s="169" t="e">
        <f>N110*'2569-บิลค่าไฟฟ้า'!$W$5</f>
        <v>#DIV/0!</v>
      </c>
      <c r="P110" s="354">
        <f>[5]คำนวณหน่วย!AF99-'[6]คำนวณ (รวมแต่ละอาคาร)'!$X$234</f>
        <v>0</v>
      </c>
      <c r="Q110" s="169" t="e">
        <f>P110*'2569-บิลค่าไฟฟ้า'!$AA$5</f>
        <v>#DIV/0!</v>
      </c>
      <c r="R110" s="355">
        <f>[5]คำนวณหน่วย!AN96-'[6]คำนวณ (รวมแต่ละอาคาร)'!$AD$229</f>
        <v>0</v>
      </c>
      <c r="S110" s="169" t="e">
        <f>R110*'2569-บิลค่าไฟฟ้า'!$AE$5</f>
        <v>#DIV/0!</v>
      </c>
      <c r="T110" s="354">
        <f>[5]คำนวณหน่วย!AN99-'[6]คำนวณ (รวมแต่ละอาคาร)'!$AD$234</f>
        <v>0</v>
      </c>
      <c r="U110" s="169" t="e">
        <f>T110*'2569-บิลค่าไฟฟ้า'!$AI$5</f>
        <v>#DIV/0!</v>
      </c>
      <c r="V110" s="354">
        <f>[5]คำนวณหน่วย!AR99-'[6]คำนวณ (รวมแต่ละอาคาร)'!$AG$234</f>
        <v>0</v>
      </c>
      <c r="W110" s="169" t="e">
        <f>V110*'2569-บิลค่าไฟฟ้า'!$AM$5</f>
        <v>#DIV/0!</v>
      </c>
      <c r="X110" s="354">
        <f>[5]คำนวณหน่วย!AV99-'[6]คำนวณ (รวมแต่ละอาคาร)'!$AJ$234</f>
        <v>0</v>
      </c>
      <c r="Y110" s="169" t="e">
        <f>X110*'2569-บิลค่าไฟฟ้า'!$AQ$5</f>
        <v>#DIV/0!</v>
      </c>
      <c r="Z110" s="354">
        <f>[5]คำนวณหน่วย!AZ99-'[6]คำนวณ (รวมแต่ละอาคาร)'!$AM$234</f>
        <v>0</v>
      </c>
      <c r="AA110" s="169" t="e">
        <f>Z110*'2569-บิลค่าไฟฟ้า'!$AU$5</f>
        <v>#DIV/0!</v>
      </c>
      <c r="AB110" s="354">
        <f>[5]คำนวณหน่วย!BD99-'[6]คำนวณ (รวมแต่ละอาคาร)'!$AP$234</f>
        <v>0</v>
      </c>
      <c r="AC110" s="169" t="e">
        <f>AB110*'2569-บิลค่าไฟฟ้า'!$AY$5</f>
        <v>#DIV/0!</v>
      </c>
    </row>
    <row r="111" spans="1:29" s="293" customFormat="1" x14ac:dyDescent="0.55000000000000004">
      <c r="A111" s="349">
        <f>[5]คำนวณหน่วย!A100</f>
        <v>72</v>
      </c>
      <c r="B111" s="350" t="str">
        <f>[5]คำนวณหน่วย!B100</f>
        <v>อาคารรัตนโกสินทร์ 200 ปี มิเตอร์ตัวที่ 2</v>
      </c>
      <c r="C111" s="349">
        <f>[5]คำนวณหน่วย!C100</f>
        <v>0</v>
      </c>
      <c r="D111" s="349">
        <f>[5]คำนวณหน่วย!D100</f>
        <v>80</v>
      </c>
      <c r="E111" s="349">
        <f>[5]คำนวณหน่วย!E100</f>
        <v>8142022</v>
      </c>
      <c r="F111" s="297">
        <f>[5]คำนวณหน่วย!L100</f>
        <v>0</v>
      </c>
      <c r="G111" s="303">
        <f>[5]คำนวณหน่วย!M100</f>
        <v>0</v>
      </c>
      <c r="H111" s="168">
        <f>[5]คำนวณหน่วย!P100</f>
        <v>240</v>
      </c>
      <c r="I111" s="167">
        <f>[5]คำนวณหน่วย!Q100</f>
        <v>983.99999999999989</v>
      </c>
      <c r="J111" s="168">
        <f>[5]คำนวณหน่วย!T100</f>
        <v>-321120</v>
      </c>
      <c r="K111" s="167" t="e">
        <f>[5]คำนวณหน่วย!U100</f>
        <v>#DIV/0!</v>
      </c>
      <c r="L111" s="168">
        <f>[5]คำนวณหน่วย!X100</f>
        <v>0</v>
      </c>
      <c r="M111" s="260" t="e">
        <f>[5]คำนวณหน่วย!Y100</f>
        <v>#DIV/0!</v>
      </c>
      <c r="N111" s="168">
        <f>[5]คำนวณหน่วย!AB100</f>
        <v>0</v>
      </c>
      <c r="O111" s="260" t="e">
        <f>[5]คำนวณหน่วย!AC100</f>
        <v>#DIV/0!</v>
      </c>
      <c r="P111" s="168">
        <f>[5]คำนวณหน่วย!AF100</f>
        <v>0</v>
      </c>
      <c r="Q111" s="260" t="e">
        <f>[5]คำนวณหน่วย!AG100</f>
        <v>#DIV/0!</v>
      </c>
      <c r="R111" s="168">
        <f>[5]คำนวณหน่วย!AJ100</f>
        <v>0</v>
      </c>
      <c r="S111" s="260" t="e">
        <f>[5]คำนวณหน่วย!AK100</f>
        <v>#DIV/0!</v>
      </c>
      <c r="T111" s="168">
        <f>[5]คำนวณหน่วย!AN100</f>
        <v>0</v>
      </c>
      <c r="U111" s="260" t="e">
        <f>[5]คำนวณหน่วย!AO100</f>
        <v>#DIV/0!</v>
      </c>
      <c r="V111" s="168">
        <f>[5]คำนวณหน่วย!AR100</f>
        <v>0</v>
      </c>
      <c r="W111" s="260" t="e">
        <f>[5]คำนวณหน่วย!AS100</f>
        <v>#DIV/0!</v>
      </c>
      <c r="X111" s="168">
        <f>[5]คำนวณหน่วย!AV100</f>
        <v>0</v>
      </c>
      <c r="Y111" s="167" t="e">
        <f>[5]คำนวณหน่วย!AW100</f>
        <v>#DIV/0!</v>
      </c>
      <c r="Z111" s="168">
        <f>[5]คำนวณหน่วย!AZ100</f>
        <v>0</v>
      </c>
      <c r="AA111" s="167" t="e">
        <f>[5]คำนวณหน่วย!BA100</f>
        <v>#DIV/0!</v>
      </c>
      <c r="AB111" s="168">
        <f>[5]คำนวณหน่วย!BD100</f>
        <v>0</v>
      </c>
      <c r="AC111" s="167" t="e">
        <f>[5]คำนวณหน่วย!BE100</f>
        <v>#DIV/0!</v>
      </c>
    </row>
    <row r="112" spans="1:29" s="311" customFormat="1" x14ac:dyDescent="0.55000000000000004">
      <c r="A112" s="166">
        <f>[5]คำนวณหน่วย!A101</f>
        <v>73</v>
      </c>
      <c r="B112" s="162" t="str">
        <f>[5]คำนวณหน่วย!B101</f>
        <v xml:space="preserve">ลานกิจกรรม อาคารรัตนโกสินทร์ </v>
      </c>
      <c r="C112" s="166">
        <f>[5]คำนวณหน่วย!C101</f>
        <v>0</v>
      </c>
      <c r="D112" s="166">
        <f>[5]คำนวณหน่วย!D101</f>
        <v>1</v>
      </c>
      <c r="E112" s="166">
        <f>[5]คำนวณหน่วย!E101</f>
        <v>0</v>
      </c>
      <c r="F112" s="297">
        <f>[5]คำนวณหน่วย!L101</f>
        <v>0</v>
      </c>
      <c r="G112" s="303">
        <f>[5]คำนวณหน่วย!M101</f>
        <v>0</v>
      </c>
      <c r="H112" s="168">
        <f>[5]คำนวณหน่วย!P101</f>
        <v>0</v>
      </c>
      <c r="I112" s="167">
        <f>[5]คำนวณหน่วย!Q101</f>
        <v>0</v>
      </c>
      <c r="J112" s="168">
        <f>[5]คำนวณหน่วย!T101</f>
        <v>-971</v>
      </c>
      <c r="K112" s="167" t="e">
        <f>[5]คำนวณหน่วย!U101</f>
        <v>#DIV/0!</v>
      </c>
      <c r="L112" s="168">
        <f>[5]คำนวณหน่วย!X101</f>
        <v>0</v>
      </c>
      <c r="M112" s="260" t="e">
        <f>[5]คำนวณหน่วย!Y101</f>
        <v>#DIV/0!</v>
      </c>
      <c r="N112" s="168">
        <f>[5]คำนวณหน่วย!AB101</f>
        <v>0</v>
      </c>
      <c r="O112" s="260" t="e">
        <f>[5]คำนวณหน่วย!AC101</f>
        <v>#DIV/0!</v>
      </c>
      <c r="P112" s="168">
        <f>[5]คำนวณหน่วย!AF101</f>
        <v>0</v>
      </c>
      <c r="Q112" s="260" t="e">
        <f>[5]คำนวณหน่วย!AG101</f>
        <v>#DIV/0!</v>
      </c>
      <c r="R112" s="168">
        <f>[5]คำนวณหน่วย!AJ101</f>
        <v>0</v>
      </c>
      <c r="S112" s="260" t="e">
        <f>[5]คำนวณหน่วย!AK101</f>
        <v>#DIV/0!</v>
      </c>
      <c r="T112" s="168">
        <f>[5]คำนวณหน่วย!AN101</f>
        <v>0</v>
      </c>
      <c r="U112" s="260" t="e">
        <f>[5]คำนวณหน่วย!AO101</f>
        <v>#DIV/0!</v>
      </c>
      <c r="V112" s="168">
        <f>[5]คำนวณหน่วย!AR101</f>
        <v>0</v>
      </c>
      <c r="W112" s="260" t="e">
        <f>[5]คำนวณหน่วย!AS101</f>
        <v>#DIV/0!</v>
      </c>
      <c r="X112" s="168">
        <f>[5]คำนวณหน่วย!AV101</f>
        <v>0</v>
      </c>
      <c r="Y112" s="167" t="e">
        <f>[5]คำนวณหน่วย!AW101</f>
        <v>#DIV/0!</v>
      </c>
      <c r="Z112" s="168">
        <f>[5]คำนวณหน่วย!AZ101</f>
        <v>0</v>
      </c>
      <c r="AA112" s="167" t="e">
        <f>[5]คำนวณหน่วย!BA101</f>
        <v>#DIV/0!</v>
      </c>
      <c r="AB112" s="168">
        <f>[5]คำนวณหน่วย!BD101</f>
        <v>0</v>
      </c>
      <c r="AC112" s="167" t="e">
        <f>[5]คำนวณหน่วย!BE101</f>
        <v>#DIV/0!</v>
      </c>
    </row>
    <row r="113" spans="1:29" s="311" customFormat="1" x14ac:dyDescent="0.55000000000000004">
      <c r="A113" s="273">
        <f>[5]คำนวณหน่วย!A102</f>
        <v>74</v>
      </c>
      <c r="B113" s="313" t="str">
        <f>[5]คำนวณหน่วย!B102</f>
        <v>อาคารเรียนและปฏิบัติการรวมทางปฐพีวิทยาและฝึกอบรมทางดินและปุ๋ยชั้นสูง</v>
      </c>
      <c r="C113" s="273">
        <f>[5]คำนวณหน่วย!C102</f>
        <v>100</v>
      </c>
      <c r="D113" s="273">
        <f>[5]คำนวณหน่วย!D102</f>
        <v>1</v>
      </c>
      <c r="E113" s="273">
        <f>[5]คำนวณหน่วย!E102</f>
        <v>8434584</v>
      </c>
      <c r="F113" s="112">
        <f>[5]คำนวณหน่วย!L102-'[6]คำนวณ (รวมแต่ละอาคาร)'!$I$237</f>
        <v>5798.75</v>
      </c>
      <c r="G113" s="169">
        <f>F113*'2569-บิลค่าไฟฟ้า'!$G$5</f>
        <v>22698.258547425001</v>
      </c>
      <c r="H113" s="112">
        <f>[5]คำนวณหน่วย!P102-'[6]คำนวณ (รวมแต่ละอาคาร)'!$L$237</f>
        <v>5254.31</v>
      </c>
      <c r="I113" s="169">
        <f>H113*'2569-บิลค่าไฟฟ้า'!$K$5</f>
        <v>21550.338562039902</v>
      </c>
      <c r="J113" s="112">
        <f>[5]คำนวณหน่วย!T102-'[6]คำนวณ (รวมแต่ละอาคาร)'!$O$237</f>
        <v>238</v>
      </c>
      <c r="K113" s="169" t="e">
        <f>J113*'2569-บิลค่าไฟฟ้า'!$O$5</f>
        <v>#DIV/0!</v>
      </c>
      <c r="L113" s="112">
        <f>[5]คำนวณหน่วย!X102-'[6]คำนวณ (รวมแต่ละอาคาร)'!$R$237</f>
        <v>0</v>
      </c>
      <c r="M113" s="169" t="e">
        <f>L113*'2569-บิลค่าไฟฟ้า'!$S$5</f>
        <v>#DIV/0!</v>
      </c>
      <c r="N113" s="112">
        <f>[5]คำนวณหน่วย!AB102-'[6]คำนวณ (รวมแต่ละอาคาร)'!$U$237</f>
        <v>0</v>
      </c>
      <c r="O113" s="169" t="e">
        <f>N113*'2569-บิลค่าไฟฟ้า'!$W$5</f>
        <v>#DIV/0!</v>
      </c>
      <c r="P113" s="112">
        <f>[5]คำนวณหน่วย!AF102-'[6]คำนวณ (รวมแต่ละอาคาร)'!$X$237</f>
        <v>0</v>
      </c>
      <c r="Q113" s="169" t="e">
        <f>P113*'2569-บิลค่าไฟฟ้า'!$AA$5</f>
        <v>#DIV/0!</v>
      </c>
      <c r="R113" s="112">
        <f>[5]คำนวณหน่วย!AJ102-'[6]คำนวณ (รวมแต่ละอาคาร)'!$AA$237</f>
        <v>0</v>
      </c>
      <c r="S113" s="169" t="e">
        <f>R113*'2569-บิลค่าไฟฟ้า'!$AE$5</f>
        <v>#DIV/0!</v>
      </c>
      <c r="T113" s="112">
        <f>[5]คำนวณหน่วย!AN102-'[6]คำนวณ (รวมแต่ละอาคาร)'!$AD$237</f>
        <v>0</v>
      </c>
      <c r="U113" s="169" t="e">
        <f>T113*'2569-บิลค่าไฟฟ้า'!$AI$5</f>
        <v>#DIV/0!</v>
      </c>
      <c r="V113" s="112">
        <f>[5]คำนวณหน่วย!AR102-'[6]คำนวณ (รวมแต่ละอาคาร)'!$AG$237</f>
        <v>0</v>
      </c>
      <c r="W113" s="169" t="e">
        <f>V113*'2569-บิลค่าไฟฟ้า'!$AM$5</f>
        <v>#DIV/0!</v>
      </c>
      <c r="X113" s="112">
        <f>[5]คำนวณหน่วย!AV102-'[6]คำนวณ (รวมแต่ละอาคาร)'!$AJ$237</f>
        <v>0</v>
      </c>
      <c r="Y113" s="169" t="e">
        <f>X113*'2569-บิลค่าไฟฟ้า'!$AQ$5</f>
        <v>#DIV/0!</v>
      </c>
      <c r="Z113" s="112">
        <f>[5]คำนวณหน่วย!AZ102-'[6]คำนวณ (รวมแต่ละอาคาร)'!$AM$237</f>
        <v>0</v>
      </c>
      <c r="AA113" s="169" t="e">
        <f>Z113*'2569-บิลค่าไฟฟ้า'!$AU$5</f>
        <v>#DIV/0!</v>
      </c>
      <c r="AB113" s="112">
        <f>[5]คำนวณหน่วย!BD102-'[6]คำนวณ (รวมแต่ละอาคาร)'!$AP$237</f>
        <v>0</v>
      </c>
      <c r="AC113" s="169" t="e">
        <f>AB113*'2569-บิลค่าไฟฟ้า'!$AY$5</f>
        <v>#DIV/0!</v>
      </c>
    </row>
    <row r="114" spans="1:29" x14ac:dyDescent="0.55000000000000004">
      <c r="A114" s="166">
        <f>[5]คำนวณหน่วย!A103</f>
        <v>75</v>
      </c>
      <c r="B114" s="162" t="str">
        <f>[5]คำนวณหน่วย!B103</f>
        <v>อาคารปฏิบัติการไม้ผล</v>
      </c>
      <c r="C114" s="166">
        <f>[5]คำนวณหน่วย!C103</f>
        <v>0</v>
      </c>
      <c r="D114" s="166">
        <f>[5]คำนวณหน่วย!D103</f>
        <v>60</v>
      </c>
      <c r="E114" s="166">
        <f>[5]คำนวณหน่วย!E103</f>
        <v>8142040</v>
      </c>
      <c r="F114" s="297">
        <f>[5]คำนวณหน่วย!L103</f>
        <v>120</v>
      </c>
      <c r="G114" s="303">
        <f>[5]คำนวณหน่วย!M103</f>
        <v>469.20000000000005</v>
      </c>
      <c r="H114" s="168">
        <f>[5]คำนวณหน่วย!P103</f>
        <v>1440</v>
      </c>
      <c r="I114" s="303">
        <f>H114*'2569-บิลค่าไฟฟ้า'!$K$5</f>
        <v>5906.1013776</v>
      </c>
      <c r="J114" s="168">
        <f>[5]คำนวณหน่วย!T103</f>
        <v>-535140</v>
      </c>
      <c r="K114" s="167" t="e">
        <f>[5]คำนวณหน่วย!U103</f>
        <v>#DIV/0!</v>
      </c>
      <c r="L114" s="168">
        <f>[5]คำนวณหน่วย!X103</f>
        <v>0</v>
      </c>
      <c r="M114" s="260" t="e">
        <f>[5]คำนวณหน่วย!Y103</f>
        <v>#DIV/0!</v>
      </c>
      <c r="N114" s="168">
        <f>[5]คำนวณหน่วย!AB103</f>
        <v>0</v>
      </c>
      <c r="O114" s="260" t="e">
        <f>[5]คำนวณหน่วย!AC103</f>
        <v>#DIV/0!</v>
      </c>
      <c r="P114" s="168">
        <f>[5]คำนวณหน่วย!AF103</f>
        <v>0</v>
      </c>
      <c r="Q114" s="260" t="e">
        <f>[5]คำนวณหน่วย!AG103</f>
        <v>#DIV/0!</v>
      </c>
      <c r="R114" s="168">
        <f>[5]คำนวณหน่วย!AJ103</f>
        <v>0</v>
      </c>
      <c r="S114" s="260" t="e">
        <f>[5]คำนวณหน่วย!AK103</f>
        <v>#DIV/0!</v>
      </c>
      <c r="T114" s="168">
        <f>[5]คำนวณหน่วย!AN103</f>
        <v>0</v>
      </c>
      <c r="U114" s="260" t="e">
        <f>[5]คำนวณหน่วย!AO103</f>
        <v>#DIV/0!</v>
      </c>
      <c r="V114" s="168">
        <f>[5]คำนวณหน่วย!AR103</f>
        <v>0</v>
      </c>
      <c r="W114" s="260" t="e">
        <f>[5]คำนวณหน่วย!AS103</f>
        <v>#DIV/0!</v>
      </c>
      <c r="X114" s="168">
        <f>[5]คำนวณหน่วย!AV103</f>
        <v>0</v>
      </c>
      <c r="Y114" s="167" t="e">
        <f>[5]คำนวณหน่วย!AW103</f>
        <v>#DIV/0!</v>
      </c>
      <c r="Z114" s="168">
        <f>[5]คำนวณหน่วย!AZ103</f>
        <v>0</v>
      </c>
      <c r="AA114" s="167" t="e">
        <f>[5]คำนวณหน่วย!BA103</f>
        <v>#DIV/0!</v>
      </c>
      <c r="AB114" s="168">
        <f>[5]คำนวณหน่วย!BD103</f>
        <v>0</v>
      </c>
      <c r="AC114" s="167" t="e">
        <f>[5]คำนวณหน่วย!BE103</f>
        <v>#DIV/0!</v>
      </c>
    </row>
    <row r="115" spans="1:29" x14ac:dyDescent="0.55000000000000004">
      <c r="A115" s="349">
        <f>[5]คำนวณหน่วย!A104</f>
        <v>76</v>
      </c>
      <c r="B115" s="350" t="str">
        <f>[5]คำนวณหน่วย!B104</f>
        <v>อาคารสำนักงานพืชไร่(พักอาจารย์)</v>
      </c>
      <c r="C115" s="349">
        <f>[5]คำนวณหน่วย!C104</f>
        <v>0</v>
      </c>
      <c r="D115" s="349">
        <f>[5]คำนวณหน่วย!D104</f>
        <v>1</v>
      </c>
      <c r="E115" s="349">
        <f>[5]คำนวณหน่วย!E104</f>
        <v>9850771</v>
      </c>
      <c r="F115" s="297">
        <f>[5]คำนวณหน่วย!L104</f>
        <v>883</v>
      </c>
      <c r="G115" s="303">
        <f>[5]คำนวณหน่วย!M104</f>
        <v>3452.53</v>
      </c>
      <c r="H115" s="168">
        <f>[5]คำนวณหน่วย!P104</f>
        <v>965</v>
      </c>
      <c r="I115" s="303">
        <f>H115*'2569-บิลค่าไฟฟ้า'!$K$5</f>
        <v>3957.9082148500001</v>
      </c>
      <c r="J115" s="168">
        <f>[5]คำนวณหน่วย!T104</f>
        <v>-23462</v>
      </c>
      <c r="K115" s="167" t="e">
        <f>[5]คำนวณหน่วย!U104</f>
        <v>#DIV/0!</v>
      </c>
      <c r="L115" s="168">
        <f>[5]คำนวณหน่วย!X104</f>
        <v>0</v>
      </c>
      <c r="M115" s="260" t="e">
        <f>[5]คำนวณหน่วย!Y104</f>
        <v>#DIV/0!</v>
      </c>
      <c r="N115" s="168">
        <f>[5]คำนวณหน่วย!AB104</f>
        <v>0</v>
      </c>
      <c r="O115" s="260" t="e">
        <f>[5]คำนวณหน่วย!AC104</f>
        <v>#DIV/0!</v>
      </c>
      <c r="P115" s="168">
        <f>[5]คำนวณหน่วย!AF104</f>
        <v>0</v>
      </c>
      <c r="Q115" s="260" t="e">
        <f>[5]คำนวณหน่วย!AG104</f>
        <v>#DIV/0!</v>
      </c>
      <c r="R115" s="168">
        <f>[5]คำนวณหน่วย!AJ104</f>
        <v>0</v>
      </c>
      <c r="S115" s="260" t="e">
        <f>[5]คำนวณหน่วย!AK104</f>
        <v>#DIV/0!</v>
      </c>
      <c r="T115" s="168">
        <f>[5]คำนวณหน่วย!AN104</f>
        <v>0</v>
      </c>
      <c r="U115" s="260" t="e">
        <f>[5]คำนวณหน่วย!AO104</f>
        <v>#DIV/0!</v>
      </c>
      <c r="V115" s="168">
        <f>[5]คำนวณหน่วย!AR104</f>
        <v>0</v>
      </c>
      <c r="W115" s="260" t="e">
        <f>[5]คำนวณหน่วย!AS104</f>
        <v>#DIV/0!</v>
      </c>
      <c r="X115" s="168">
        <f>[5]คำนวณหน่วย!AV104</f>
        <v>0</v>
      </c>
      <c r="Y115" s="167" t="e">
        <f>[5]คำนวณหน่วย!AW104</f>
        <v>#DIV/0!</v>
      </c>
      <c r="Z115" s="168">
        <f>[5]คำนวณหน่วย!AZ104</f>
        <v>0</v>
      </c>
      <c r="AA115" s="167" t="e">
        <f>[5]คำนวณหน่วย!BA104</f>
        <v>#DIV/0!</v>
      </c>
      <c r="AB115" s="168">
        <f>[5]คำนวณหน่วย!BD104</f>
        <v>0</v>
      </c>
      <c r="AC115" s="167" t="e">
        <f>[5]คำนวณหน่วย!BE104</f>
        <v>#DIV/0!</v>
      </c>
    </row>
    <row r="116" spans="1:29" s="293" customFormat="1" x14ac:dyDescent="0.55000000000000004">
      <c r="A116" s="349">
        <f>[5]คำนวณหน่วย!A105</f>
        <v>77</v>
      </c>
      <c r="B116" s="350" t="str">
        <f>[5]คำนวณหน่วย!B105</f>
        <v>อาคารเพาะเลี้ยงเนื้อเยื่อ สำนักวิจัย</v>
      </c>
      <c r="C116" s="349">
        <f>[5]คำนวณหน่วย!C105</f>
        <v>0</v>
      </c>
      <c r="D116" s="349">
        <f>[5]คำนวณหน่วย!D105</f>
        <v>1</v>
      </c>
      <c r="E116" s="349">
        <f>[5]คำนวณหน่วย!E105</f>
        <v>8385474</v>
      </c>
      <c r="F116" s="297">
        <f>[5]คำนวณหน่วย!L105</f>
        <v>1001</v>
      </c>
      <c r="G116" s="303">
        <f>[5]คำนวณหน่วย!M105</f>
        <v>3913.9100000000003</v>
      </c>
      <c r="H116" s="168">
        <f>[5]คำนวณหน่วย!P105</f>
        <v>819</v>
      </c>
      <c r="I116" s="303">
        <f>H116*'2569-บิลค่าไฟฟ้า'!$K$5</f>
        <v>3359.0951585100001</v>
      </c>
      <c r="J116" s="168">
        <f>[5]คำนวณหน่วย!T105</f>
        <v>-25690</v>
      </c>
      <c r="K116" s="167" t="e">
        <f>[5]คำนวณหน่วย!U105</f>
        <v>#DIV/0!</v>
      </c>
      <c r="L116" s="168">
        <f>[5]คำนวณหน่วย!X105</f>
        <v>0</v>
      </c>
      <c r="M116" s="260" t="e">
        <f>[5]คำนวณหน่วย!Y105</f>
        <v>#DIV/0!</v>
      </c>
      <c r="N116" s="168">
        <f>[5]คำนวณหน่วย!AB105</f>
        <v>0</v>
      </c>
      <c r="O116" s="260" t="e">
        <f>[5]คำนวณหน่วย!AC105</f>
        <v>#DIV/0!</v>
      </c>
      <c r="P116" s="168">
        <f>[5]คำนวณหน่วย!AF105</f>
        <v>0</v>
      </c>
      <c r="Q116" s="260" t="e">
        <f>[5]คำนวณหน่วย!AG105</f>
        <v>#DIV/0!</v>
      </c>
      <c r="R116" s="168">
        <f>[5]คำนวณหน่วย!AJ105</f>
        <v>0</v>
      </c>
      <c r="S116" s="260" t="e">
        <f>[5]คำนวณหน่วย!AK105</f>
        <v>#DIV/0!</v>
      </c>
      <c r="T116" s="168">
        <f>[5]คำนวณหน่วย!AN105</f>
        <v>0</v>
      </c>
      <c r="U116" s="260" t="e">
        <f>[5]คำนวณหน่วย!AO105</f>
        <v>#DIV/0!</v>
      </c>
      <c r="V116" s="168">
        <f>[5]คำนวณหน่วย!AR105</f>
        <v>0</v>
      </c>
      <c r="W116" s="260" t="e">
        <f>[5]คำนวณหน่วย!AS105</f>
        <v>#DIV/0!</v>
      </c>
      <c r="X116" s="168">
        <f>[5]คำนวณหน่วย!AV105</f>
        <v>0</v>
      </c>
      <c r="Y116" s="167" t="e">
        <f>[5]คำนวณหน่วย!AW105</f>
        <v>#DIV/0!</v>
      </c>
      <c r="Z116" s="168">
        <f>[5]คำนวณหน่วย!AZ105</f>
        <v>0</v>
      </c>
      <c r="AA116" s="167" t="e">
        <f>[5]คำนวณหน่วย!BA105</f>
        <v>#DIV/0!</v>
      </c>
      <c r="AB116" s="168">
        <f>[5]คำนวณหน่วย!BD105</f>
        <v>0</v>
      </c>
      <c r="AC116" s="167" t="e">
        <f>[5]คำนวณหน่วย!BE105</f>
        <v>#DIV/0!</v>
      </c>
    </row>
    <row r="117" spans="1:29" s="293" customFormat="1" x14ac:dyDescent="0.55000000000000004">
      <c r="A117" s="286">
        <f>[5]คำนวณหน่วย!A106</f>
        <v>78</v>
      </c>
      <c r="B117" s="274" t="str">
        <f>[5]คำนวณหน่วย!B106</f>
        <v>อาคารเพิ่มพูล</v>
      </c>
      <c r="C117" s="286">
        <f>[5]คำนวณหน่วย!C106</f>
        <v>200</v>
      </c>
      <c r="D117" s="286">
        <f>[5]คำนวณหน่วย!D106</f>
        <v>200</v>
      </c>
      <c r="E117" s="286">
        <f>[5]คำนวณหน่วย!E106</f>
        <v>8783517</v>
      </c>
      <c r="F117" s="112">
        <f>[5]คำนวณหน่วย!L106-'[6]คำนวณ (รวมแต่ละอาคาร)'!$I$240</f>
        <v>15025.68</v>
      </c>
      <c r="G117" s="169">
        <f>F117*'2569-บิลค่าไฟฟ้า'!$G$5</f>
        <v>58815.5670602928</v>
      </c>
      <c r="H117" s="112">
        <f>[5]คำนวณหน่วย!P106-'[6]คำนวณ (รวมแต่ละอาคาร)'!$L$240</f>
        <v>17776.89</v>
      </c>
      <c r="I117" s="169">
        <f>H117*'2569-บิลค่าไฟฟ้า'!$K$5</f>
        <v>72911.190637808104</v>
      </c>
      <c r="J117" s="112">
        <f>[5]คำนวณหน่วย!T106-'[6]คำนวณ (รวมแต่ละอาคาร)'!$O$240</f>
        <v>7856</v>
      </c>
      <c r="K117" s="169" t="e">
        <f>J117*'2569-บิลค่าไฟฟ้า'!$O$5</f>
        <v>#DIV/0!</v>
      </c>
      <c r="L117" s="112">
        <f>[5]คำนวณหน่วย!X106-'[6]คำนวณ (รวมแต่ละอาคาร)'!$R$240</f>
        <v>0</v>
      </c>
      <c r="M117" s="169" t="e">
        <f>L117*'2569-บิลค่าไฟฟ้า'!$S$5</f>
        <v>#DIV/0!</v>
      </c>
      <c r="N117" s="112">
        <f>[5]คำนวณหน่วย!AB106-'[6]คำนวณ (รวมแต่ละอาคาร)'!$U$240</f>
        <v>0</v>
      </c>
      <c r="O117" s="169" t="e">
        <f>N117*'2569-บิลค่าไฟฟ้า'!$W$5</f>
        <v>#DIV/0!</v>
      </c>
      <c r="P117" s="112">
        <f>[5]คำนวณหน่วย!AF106-'[6]คำนวณ (รวมแต่ละอาคาร)'!$X$240</f>
        <v>0</v>
      </c>
      <c r="Q117" s="169" t="e">
        <f>P117*'2569-บิลค่าไฟฟ้า'!$AA$5</f>
        <v>#DIV/0!</v>
      </c>
      <c r="R117" s="112">
        <f>[5]คำนวณหน่วย!AJ106-'[6]คำนวณ (รวมแต่ละอาคาร)'!$AA$240</f>
        <v>0</v>
      </c>
      <c r="S117" s="169" t="e">
        <f>R117*'2569-บิลค่าไฟฟ้า'!$AE$5</f>
        <v>#DIV/0!</v>
      </c>
      <c r="T117" s="112">
        <f>[5]คำนวณหน่วย!AN106-'[6]คำนวณ (รวมแต่ละอาคาร)'!$AD$240</f>
        <v>0</v>
      </c>
      <c r="U117" s="169" t="e">
        <f>T117*'2569-บิลค่าไฟฟ้า'!$AI$5</f>
        <v>#DIV/0!</v>
      </c>
      <c r="V117" s="112">
        <f>[5]คำนวณหน่วย!AR106-'[6]คำนวณ (รวมแต่ละอาคาร)'!$AG$240</f>
        <v>0</v>
      </c>
      <c r="W117" s="169" t="e">
        <f>V117*'2569-บิลค่าไฟฟ้า'!$AM$5</f>
        <v>#DIV/0!</v>
      </c>
      <c r="X117" s="112">
        <f>[5]คำนวณหน่วย!AV106-'[6]คำนวณ (รวมแต่ละอาคาร)'!$AJ$240</f>
        <v>0</v>
      </c>
      <c r="Y117" s="169" t="e">
        <f>X117*'2569-บิลค่าไฟฟ้า'!$AQ$5</f>
        <v>#DIV/0!</v>
      </c>
      <c r="Z117" s="112">
        <f>[5]คำนวณหน่วย!AZ106-'[6]คำนวณ (รวมแต่ละอาคาร)'!$AM$240</f>
        <v>0</v>
      </c>
      <c r="AA117" s="169" t="e">
        <f>Z117*'2569-บิลค่าไฟฟ้า'!$AU$5</f>
        <v>#DIV/0!</v>
      </c>
      <c r="AB117" s="112">
        <f>[5]คำนวณหน่วย!BD106-'[6]คำนวณ (รวมแต่ละอาคาร)'!$AP$240</f>
        <v>0</v>
      </c>
      <c r="AC117" s="169" t="e">
        <f>AB117*'2569-บิลค่าไฟฟ้า'!$AY$5</f>
        <v>#DIV/0!</v>
      </c>
    </row>
    <row r="118" spans="1:29" x14ac:dyDescent="0.55000000000000004">
      <c r="A118" s="349">
        <f>[5]คำนวณหน่วย!A107</f>
        <v>79</v>
      </c>
      <c r="B118" s="350" t="str">
        <f>[5]คำนวณหน่วย!B107</f>
        <v>อาคารปฏิบัติการและคัดเมล็ดพันธุ์พืชไร่</v>
      </c>
      <c r="C118" s="349">
        <f>[5]คำนวณหน่วย!C107</f>
        <v>0</v>
      </c>
      <c r="D118" s="349">
        <f>[5]คำนวณหน่วย!D107</f>
        <v>1</v>
      </c>
      <c r="E118" s="349">
        <f>[5]คำนวณหน่วย!E107</f>
        <v>3012857</v>
      </c>
      <c r="F118" s="297">
        <f>[5]คำนวณหน่วย!L107</f>
        <v>0</v>
      </c>
      <c r="G118" s="303">
        <f>[5]คำนวณหน่วย!M107</f>
        <v>0</v>
      </c>
      <c r="H118" s="168">
        <f>[5]คำนวณหน่วย!P107</f>
        <v>0</v>
      </c>
      <c r="I118" s="167">
        <f>[5]คำนวณหน่วย!Q107</f>
        <v>0</v>
      </c>
      <c r="J118" s="168">
        <f>[5]คำนวณหน่วย!T107</f>
        <v>-21172</v>
      </c>
      <c r="K118" s="167" t="e">
        <f>[5]คำนวณหน่วย!U107</f>
        <v>#DIV/0!</v>
      </c>
      <c r="L118" s="168">
        <f>[5]คำนวณหน่วย!X107</f>
        <v>0</v>
      </c>
      <c r="M118" s="260" t="e">
        <f>[5]คำนวณหน่วย!Y107</f>
        <v>#DIV/0!</v>
      </c>
      <c r="N118" s="168">
        <f>[5]คำนวณหน่วย!AB107</f>
        <v>0</v>
      </c>
      <c r="O118" s="260" t="e">
        <f>[5]คำนวณหน่วย!AC107</f>
        <v>#DIV/0!</v>
      </c>
      <c r="P118" s="168">
        <f>[5]คำนวณหน่วย!AF107</f>
        <v>0</v>
      </c>
      <c r="Q118" s="260" t="e">
        <f>[5]คำนวณหน่วย!AG107</f>
        <v>#DIV/0!</v>
      </c>
      <c r="R118" s="168">
        <f>[5]คำนวณหน่วย!AJ107</f>
        <v>0</v>
      </c>
      <c r="S118" s="260" t="e">
        <f>[5]คำนวณหน่วย!AK107</f>
        <v>#DIV/0!</v>
      </c>
      <c r="T118" s="168">
        <f>[5]คำนวณหน่วย!AN107</f>
        <v>0</v>
      </c>
      <c r="U118" s="260" t="e">
        <f>[5]คำนวณหน่วย!AO107</f>
        <v>#DIV/0!</v>
      </c>
      <c r="V118" s="168">
        <f>[5]คำนวณหน่วย!AR107</f>
        <v>0</v>
      </c>
      <c r="W118" s="260" t="e">
        <f>[5]คำนวณหน่วย!AS107</f>
        <v>#DIV/0!</v>
      </c>
      <c r="X118" s="168">
        <f>[5]คำนวณหน่วย!AV107</f>
        <v>0</v>
      </c>
      <c r="Y118" s="167" t="e">
        <f>[5]คำนวณหน่วย!AW107</f>
        <v>#DIV/0!</v>
      </c>
      <c r="Z118" s="168">
        <f>[5]คำนวณหน่วย!AZ107</f>
        <v>0</v>
      </c>
      <c r="AA118" s="167" t="e">
        <f>[5]คำนวณหน่วย!BA107</f>
        <v>#DIV/0!</v>
      </c>
      <c r="AB118" s="168">
        <f>[5]คำนวณหน่วย!BD107</f>
        <v>0</v>
      </c>
      <c r="AC118" s="167" t="e">
        <f>[5]คำนวณหน่วย!BE107</f>
        <v>#DIV/0!</v>
      </c>
    </row>
    <row r="119" spans="1:29" s="311" customFormat="1" x14ac:dyDescent="0.55000000000000004">
      <c r="A119" s="349">
        <f>[5]คำนวณหน่วย!A108</f>
        <v>80</v>
      </c>
      <c r="B119" s="350" t="str">
        <f>[5]คำนวณหน่วย!B108</f>
        <v>อาคารอบเมล็ดพันธุ์พืช (ไซโล)</v>
      </c>
      <c r="C119" s="349">
        <f>[5]คำนวณหน่วย!C108</f>
        <v>0</v>
      </c>
      <c r="D119" s="349">
        <f>[5]คำนวณหน่วย!D108</f>
        <v>1</v>
      </c>
      <c r="E119" s="349">
        <f>[5]คำนวณหน่วย!E108</f>
        <v>9856505</v>
      </c>
      <c r="F119" s="297">
        <f>[5]คำนวณหน่วย!L108</f>
        <v>0</v>
      </c>
      <c r="G119" s="303">
        <f>[5]คำนวณหน่วย!M108</f>
        <v>0</v>
      </c>
      <c r="H119" s="168">
        <f>[5]คำนวณหน่วย!P108</f>
        <v>0</v>
      </c>
      <c r="I119" s="167">
        <f>[5]คำนวณหน่วย!Q108</f>
        <v>0</v>
      </c>
      <c r="J119" s="168">
        <f>[5]คำนวณหน่วย!T108</f>
        <v>-587</v>
      </c>
      <c r="K119" s="167" t="e">
        <f>[5]คำนวณหน่วย!U108</f>
        <v>#DIV/0!</v>
      </c>
      <c r="L119" s="168">
        <f>[5]คำนวณหน่วย!X108</f>
        <v>0</v>
      </c>
      <c r="M119" s="260" t="e">
        <f>[5]คำนวณหน่วย!Y108</f>
        <v>#DIV/0!</v>
      </c>
      <c r="N119" s="168">
        <f>[5]คำนวณหน่วย!AB108</f>
        <v>0</v>
      </c>
      <c r="O119" s="260" t="e">
        <f>[5]คำนวณหน่วย!AC108</f>
        <v>#DIV/0!</v>
      </c>
      <c r="P119" s="168">
        <f>[5]คำนวณหน่วย!AF108</f>
        <v>0</v>
      </c>
      <c r="Q119" s="260" t="e">
        <f>[5]คำนวณหน่วย!AG108</f>
        <v>#DIV/0!</v>
      </c>
      <c r="R119" s="168">
        <f>[5]คำนวณหน่วย!AJ108</f>
        <v>0</v>
      </c>
      <c r="S119" s="260" t="e">
        <f>[5]คำนวณหน่วย!AK108</f>
        <v>#DIV/0!</v>
      </c>
      <c r="T119" s="168">
        <f>[5]คำนวณหน่วย!AN108</f>
        <v>0</v>
      </c>
      <c r="U119" s="260" t="e">
        <f>[5]คำนวณหน่วย!AO108</f>
        <v>#DIV/0!</v>
      </c>
      <c r="V119" s="168">
        <f>[5]คำนวณหน่วย!AR108</f>
        <v>0</v>
      </c>
      <c r="W119" s="260" t="e">
        <f>[5]คำนวณหน่วย!AS108</f>
        <v>#DIV/0!</v>
      </c>
      <c r="X119" s="168">
        <f>[5]คำนวณหน่วย!AV108</f>
        <v>0</v>
      </c>
      <c r="Y119" s="167" t="e">
        <f>[5]คำนวณหน่วย!AW108</f>
        <v>#DIV/0!</v>
      </c>
      <c r="Z119" s="168">
        <f>[5]คำนวณหน่วย!AZ108</f>
        <v>0</v>
      </c>
      <c r="AA119" s="167" t="e">
        <f>[5]คำนวณหน่วย!BA108</f>
        <v>#DIV/0!</v>
      </c>
      <c r="AB119" s="168">
        <f>[5]คำนวณหน่วย!BD108</f>
        <v>0</v>
      </c>
      <c r="AC119" s="167" t="e">
        <f>[5]คำนวณหน่วย!BE108</f>
        <v>#DIV/0!</v>
      </c>
    </row>
    <row r="120" spans="1:29" x14ac:dyDescent="0.55000000000000004">
      <c r="A120" s="349">
        <f>[5]คำนวณหน่วย!A109</f>
        <v>81</v>
      </c>
      <c r="B120" s="350" t="str">
        <f>[5]คำนวณหน่วย!B109</f>
        <v>อาคารกำจร บุญแปง</v>
      </c>
      <c r="C120" s="349">
        <f>[5]คำนวณหน่วย!C109</f>
        <v>0</v>
      </c>
      <c r="D120" s="349">
        <f>[5]คำนวณหน่วย!D109</f>
        <v>50</v>
      </c>
      <c r="E120" s="349">
        <f>[5]คำนวณหน่วย!E109</f>
        <v>8313525</v>
      </c>
      <c r="F120" s="297">
        <f>[5]คำนวณหน่วย!L109</f>
        <v>800</v>
      </c>
      <c r="G120" s="303">
        <f>[5]คำนวณหน่วย!M109</f>
        <v>3128</v>
      </c>
      <c r="H120" s="168">
        <f>[5]คำนวณหน่วย!P109</f>
        <v>850</v>
      </c>
      <c r="I120" s="167">
        <f>[5]คำนวณหน่วย!Q109</f>
        <v>3484.9999999999995</v>
      </c>
      <c r="J120" s="168">
        <f>[5]คำนวณหน่วย!T109</f>
        <v>-164450</v>
      </c>
      <c r="K120" s="167" t="e">
        <f>[5]คำนวณหน่วย!U109</f>
        <v>#DIV/0!</v>
      </c>
      <c r="L120" s="168">
        <f>[5]คำนวณหน่วย!X109</f>
        <v>0</v>
      </c>
      <c r="M120" s="260" t="e">
        <f>[5]คำนวณหน่วย!Y109</f>
        <v>#DIV/0!</v>
      </c>
      <c r="N120" s="168">
        <f>[5]คำนวณหน่วย!AB109</f>
        <v>0</v>
      </c>
      <c r="O120" s="260" t="e">
        <f>[5]คำนวณหน่วย!AC109</f>
        <v>#DIV/0!</v>
      </c>
      <c r="P120" s="168">
        <f>[5]คำนวณหน่วย!AF109</f>
        <v>0</v>
      </c>
      <c r="Q120" s="260" t="e">
        <f>[5]คำนวณหน่วย!AG109</f>
        <v>#DIV/0!</v>
      </c>
      <c r="R120" s="168">
        <f>[5]คำนวณหน่วย!AJ109</f>
        <v>0</v>
      </c>
      <c r="S120" s="260" t="e">
        <f>[5]คำนวณหน่วย!AK109</f>
        <v>#DIV/0!</v>
      </c>
      <c r="T120" s="168">
        <f>[5]คำนวณหน่วย!AN109</f>
        <v>0</v>
      </c>
      <c r="U120" s="260" t="e">
        <f>[5]คำนวณหน่วย!AO109</f>
        <v>#DIV/0!</v>
      </c>
      <c r="V120" s="168">
        <f>[5]คำนวณหน่วย!AR109</f>
        <v>0</v>
      </c>
      <c r="W120" s="260" t="e">
        <f>[5]คำนวณหน่วย!AS109</f>
        <v>#DIV/0!</v>
      </c>
      <c r="X120" s="168">
        <f>[5]คำนวณหน่วย!AV109</f>
        <v>0</v>
      </c>
      <c r="Y120" s="167" t="e">
        <f>[5]คำนวณหน่วย!AW109</f>
        <v>#DIV/0!</v>
      </c>
      <c r="Z120" s="168">
        <f>[5]คำนวณหน่วย!AZ109</f>
        <v>0</v>
      </c>
      <c r="AA120" s="167" t="e">
        <f>[5]คำนวณหน่วย!BA109</f>
        <v>#DIV/0!</v>
      </c>
      <c r="AB120" s="168">
        <f>[5]คำนวณหน่วย!BD109</f>
        <v>0</v>
      </c>
      <c r="AC120" s="167" t="e">
        <f>[5]คำนวณหน่วย!BE109</f>
        <v>#DIV/0!</v>
      </c>
    </row>
    <row r="121" spans="1:29" s="293" customFormat="1" x14ac:dyDescent="0.55000000000000004">
      <c r="A121" s="349">
        <f>[5]คำนวณหน่วย!A110</f>
        <v>82</v>
      </c>
      <c r="B121" s="350" t="str">
        <f>[5]คำนวณหน่วย!B110</f>
        <v>ฐานการเรียนรู้เห็ด</v>
      </c>
      <c r="C121" s="349">
        <f>[5]คำนวณหน่วย!C110</f>
        <v>0</v>
      </c>
      <c r="D121" s="349">
        <f>[5]คำนวณหน่วย!D110</f>
        <v>1</v>
      </c>
      <c r="E121" s="349">
        <f>[5]คำนวณหน่วย!E110</f>
        <v>8416887</v>
      </c>
      <c r="F121" s="297">
        <f>[5]คำนวณหน่วย!L110</f>
        <v>0</v>
      </c>
      <c r="G121" s="303">
        <f>[5]คำนวณหน่วย!M110</f>
        <v>0</v>
      </c>
      <c r="H121" s="168">
        <f>[5]คำนวณหน่วย!P110</f>
        <v>0</v>
      </c>
      <c r="I121" s="167">
        <f>[5]คำนวณหน่วย!Q110</f>
        <v>0</v>
      </c>
      <c r="J121" s="168">
        <f>[5]คำนวณหน่วย!T110</f>
        <v>-12276</v>
      </c>
      <c r="K121" s="167" t="e">
        <f>[5]คำนวณหน่วย!U110</f>
        <v>#DIV/0!</v>
      </c>
      <c r="L121" s="168">
        <f>[5]คำนวณหน่วย!X110</f>
        <v>0</v>
      </c>
      <c r="M121" s="260" t="e">
        <f>[5]คำนวณหน่วย!Y110</f>
        <v>#DIV/0!</v>
      </c>
      <c r="N121" s="168">
        <f>[5]คำนวณหน่วย!AB110</f>
        <v>0</v>
      </c>
      <c r="O121" s="260" t="e">
        <f>[5]คำนวณหน่วย!AC110</f>
        <v>#DIV/0!</v>
      </c>
      <c r="P121" s="168">
        <f>[5]คำนวณหน่วย!AF110</f>
        <v>0</v>
      </c>
      <c r="Q121" s="260" t="e">
        <f>[5]คำนวณหน่วย!AG110</f>
        <v>#DIV/0!</v>
      </c>
      <c r="R121" s="168">
        <f>[5]คำนวณหน่วย!AJ110</f>
        <v>0</v>
      </c>
      <c r="S121" s="260" t="e">
        <f>[5]คำนวณหน่วย!AK110</f>
        <v>#DIV/0!</v>
      </c>
      <c r="T121" s="168">
        <f>[5]คำนวณหน่วย!AN110</f>
        <v>0</v>
      </c>
      <c r="U121" s="260" t="e">
        <f>[5]คำนวณหน่วย!AO110</f>
        <v>#DIV/0!</v>
      </c>
      <c r="V121" s="168">
        <f>[5]คำนวณหน่วย!AR110</f>
        <v>0</v>
      </c>
      <c r="W121" s="260" t="e">
        <f>[5]คำนวณหน่วย!AS110</f>
        <v>#DIV/0!</v>
      </c>
      <c r="X121" s="168">
        <f>[5]คำนวณหน่วย!AV110</f>
        <v>0</v>
      </c>
      <c r="Y121" s="167" t="e">
        <f>[5]คำนวณหน่วย!AW110</f>
        <v>#DIV/0!</v>
      </c>
      <c r="Z121" s="168">
        <f>[5]คำนวณหน่วย!AZ110</f>
        <v>0</v>
      </c>
      <c r="AA121" s="167" t="e">
        <f>[5]คำนวณหน่วย!BA110</f>
        <v>#DIV/0!</v>
      </c>
      <c r="AB121" s="168">
        <f>[5]คำนวณหน่วย!BD110</f>
        <v>0</v>
      </c>
      <c r="AC121" s="167" t="e">
        <f>[5]คำนวณหน่วย!BE110</f>
        <v>#DIV/0!</v>
      </c>
    </row>
    <row r="122" spans="1:29" s="311" customFormat="1" x14ac:dyDescent="0.55000000000000004">
      <c r="A122" s="349">
        <f>[5]คำนวณหน่วย!A111</f>
        <v>83</v>
      </c>
      <c r="B122" s="350" t="str">
        <f>[5]คำนวณหน่วย!B111</f>
        <v>อาคารเนื้อเยื่อ มิเตอร์ตัวที่ 1</v>
      </c>
      <c r="C122" s="349">
        <f>[5]คำนวณหน่วย!C111</f>
        <v>0</v>
      </c>
      <c r="D122" s="349">
        <f>[5]คำนวณหน่วย!D111</f>
        <v>80</v>
      </c>
      <c r="E122" s="349">
        <f>[5]คำนวณหน่วย!E111</f>
        <v>8488561</v>
      </c>
      <c r="F122" s="297">
        <f>[5]คำนวณหน่วย!L111</f>
        <v>160</v>
      </c>
      <c r="G122" s="303">
        <f>[5]คำนวณหน่วย!M111</f>
        <v>625.6</v>
      </c>
      <c r="H122" s="168">
        <f>[5]คำนวณหน่วย!P111</f>
        <v>80</v>
      </c>
      <c r="I122" s="167">
        <f>[5]คำนวณหน่วย!Q111</f>
        <v>328</v>
      </c>
      <c r="J122" s="168">
        <f>[5]คำนวณหน่วย!T111</f>
        <v>-144720</v>
      </c>
      <c r="K122" s="167" t="e">
        <f>[5]คำนวณหน่วย!U111</f>
        <v>#DIV/0!</v>
      </c>
      <c r="L122" s="168">
        <f>[5]คำนวณหน่วย!X111</f>
        <v>0</v>
      </c>
      <c r="M122" s="260" t="e">
        <f>[5]คำนวณหน่วย!Y111</f>
        <v>#DIV/0!</v>
      </c>
      <c r="N122" s="168">
        <f>[5]คำนวณหน่วย!AB111</f>
        <v>0</v>
      </c>
      <c r="O122" s="260" t="e">
        <f>[5]คำนวณหน่วย!AC111</f>
        <v>#DIV/0!</v>
      </c>
      <c r="P122" s="168">
        <f>[5]คำนวณหน่วย!AF111</f>
        <v>0</v>
      </c>
      <c r="Q122" s="260" t="e">
        <f>[5]คำนวณหน่วย!AG111</f>
        <v>#DIV/0!</v>
      </c>
      <c r="R122" s="168">
        <f>[5]คำนวณหน่วย!AJ111</f>
        <v>0</v>
      </c>
      <c r="S122" s="260" t="e">
        <f>[5]คำนวณหน่วย!AK111</f>
        <v>#DIV/0!</v>
      </c>
      <c r="T122" s="168">
        <f>[5]คำนวณหน่วย!AN111</f>
        <v>0</v>
      </c>
      <c r="U122" s="260" t="e">
        <f>[5]คำนวณหน่วย!AO111</f>
        <v>#DIV/0!</v>
      </c>
      <c r="V122" s="168">
        <f>[5]คำนวณหน่วย!AR111</f>
        <v>0</v>
      </c>
      <c r="W122" s="260" t="e">
        <f>[5]คำนวณหน่วย!AS111</f>
        <v>#DIV/0!</v>
      </c>
      <c r="X122" s="168">
        <f>[5]คำนวณหน่วย!AV111</f>
        <v>0</v>
      </c>
      <c r="Y122" s="167" t="e">
        <f>[5]คำนวณหน่วย!AW111</f>
        <v>#DIV/0!</v>
      </c>
      <c r="Z122" s="168">
        <f>[5]คำนวณหน่วย!AZ111</f>
        <v>0</v>
      </c>
      <c r="AA122" s="167" t="e">
        <f>[5]คำนวณหน่วย!BA111</f>
        <v>#DIV/0!</v>
      </c>
      <c r="AB122" s="168">
        <f>[5]คำนวณหน่วย!BD111</f>
        <v>0</v>
      </c>
      <c r="AC122" s="167" t="e">
        <f>[5]คำนวณหน่วย!BE111</f>
        <v>#DIV/0!</v>
      </c>
    </row>
    <row r="123" spans="1:29" x14ac:dyDescent="0.55000000000000004">
      <c r="A123" s="349">
        <f>[5]คำนวณหน่วย!A112</f>
        <v>84</v>
      </c>
      <c r="B123" s="350" t="str">
        <f>[5]คำนวณหน่วย!B112</f>
        <v>อาคารเนื้อเยื่อ มิเตอร์ตัวที่ 2</v>
      </c>
      <c r="C123" s="349">
        <f>[5]คำนวณหน่วย!C112</f>
        <v>0</v>
      </c>
      <c r="D123" s="349">
        <f>[5]คำนวณหน่วย!D112</f>
        <v>20</v>
      </c>
      <c r="E123" s="349">
        <f>[5]คำนวณหน่วย!E112</f>
        <v>8419210</v>
      </c>
      <c r="F123" s="297">
        <f>[5]คำนวณหน่วย!L112</f>
        <v>820</v>
      </c>
      <c r="G123" s="303">
        <f>[5]คำนวณหน่วย!M112</f>
        <v>3206.2000000000003</v>
      </c>
      <c r="H123" s="168">
        <f>[5]คำนวณหน่วย!P112</f>
        <v>720</v>
      </c>
      <c r="I123" s="167">
        <f>[5]คำนวณหน่วย!Q112</f>
        <v>2951.9999999999995</v>
      </c>
      <c r="J123" s="168">
        <f>[5]คำนวณหน่วย!T112</f>
        <v>-135180</v>
      </c>
      <c r="K123" s="167" t="e">
        <f>[5]คำนวณหน่วย!U112</f>
        <v>#DIV/0!</v>
      </c>
      <c r="L123" s="168">
        <f>[5]คำนวณหน่วย!X112</f>
        <v>0</v>
      </c>
      <c r="M123" s="260" t="e">
        <f>[5]คำนวณหน่วย!Y112</f>
        <v>#DIV/0!</v>
      </c>
      <c r="N123" s="168">
        <f>[5]คำนวณหน่วย!AB112</f>
        <v>0</v>
      </c>
      <c r="O123" s="260" t="e">
        <f>[5]คำนวณหน่วย!AC112</f>
        <v>#DIV/0!</v>
      </c>
      <c r="P123" s="168">
        <f>[5]คำนวณหน่วย!AF112</f>
        <v>0</v>
      </c>
      <c r="Q123" s="260" t="e">
        <f>[5]คำนวณหน่วย!AG112</f>
        <v>#DIV/0!</v>
      </c>
      <c r="R123" s="168">
        <f>[5]คำนวณหน่วย!AJ112</f>
        <v>0</v>
      </c>
      <c r="S123" s="260" t="e">
        <f>[5]คำนวณหน่วย!AK112</f>
        <v>#DIV/0!</v>
      </c>
      <c r="T123" s="168">
        <f>[5]คำนวณหน่วย!AN112</f>
        <v>0</v>
      </c>
      <c r="U123" s="260" t="e">
        <f>[5]คำนวณหน่วย!AO112</f>
        <v>#DIV/0!</v>
      </c>
      <c r="V123" s="168">
        <f>[5]คำนวณหน่วย!AR112</f>
        <v>0</v>
      </c>
      <c r="W123" s="260" t="e">
        <f>[5]คำนวณหน่วย!AS112</f>
        <v>#DIV/0!</v>
      </c>
      <c r="X123" s="168">
        <f>[5]คำนวณหน่วย!AV112</f>
        <v>0</v>
      </c>
      <c r="Y123" s="167" t="e">
        <f>[5]คำนวณหน่วย!AW112</f>
        <v>#DIV/0!</v>
      </c>
      <c r="Z123" s="168">
        <f>[5]คำนวณหน่วย!AZ112</f>
        <v>0</v>
      </c>
      <c r="AA123" s="167" t="e">
        <f>[5]คำนวณหน่วย!BA112</f>
        <v>#DIV/0!</v>
      </c>
      <c r="AB123" s="168">
        <f>[5]คำนวณหน่วย!BD112</f>
        <v>0</v>
      </c>
      <c r="AC123" s="167" t="e">
        <f>[5]คำนวณหน่วย!BE112</f>
        <v>#DIV/0!</v>
      </c>
    </row>
    <row r="124" spans="1:29" s="311" customFormat="1" x14ac:dyDescent="0.55000000000000004">
      <c r="A124" s="349">
        <f>[5]คำนวณหน่วย!A113</f>
        <v>85</v>
      </c>
      <c r="B124" s="350" t="str">
        <f>[5]คำนวณหน่วย!B113</f>
        <v>อาคารปฏิบัติการพืชผัก</v>
      </c>
      <c r="C124" s="349">
        <f>[5]คำนวณหน่วย!C113</f>
        <v>0</v>
      </c>
      <c r="D124" s="349">
        <f>[5]คำนวณหน่วย!D113</f>
        <v>1</v>
      </c>
      <c r="E124" s="349">
        <f>[5]คำนวณหน่วย!E113</f>
        <v>8142069</v>
      </c>
      <c r="F124" s="297">
        <f>[5]คำนวณหน่วย!L113</f>
        <v>11</v>
      </c>
      <c r="G124" s="303">
        <f>[5]คำนวณหน่วย!M113</f>
        <v>43.010000000000005</v>
      </c>
      <c r="H124" s="168">
        <f>[5]คำนวณหน่วย!P113</f>
        <v>15</v>
      </c>
      <c r="I124" s="167">
        <f>[5]คำนวณหน่วย!Q113</f>
        <v>61.499999999999993</v>
      </c>
      <c r="J124" s="168">
        <f>[5]คำนวณหน่วย!T113</f>
        <v>-2130</v>
      </c>
      <c r="K124" s="167" t="e">
        <f>[5]คำนวณหน่วย!U113</f>
        <v>#DIV/0!</v>
      </c>
      <c r="L124" s="168">
        <f>[5]คำนวณหน่วย!X113</f>
        <v>0</v>
      </c>
      <c r="M124" s="260" t="e">
        <f>[5]คำนวณหน่วย!Y113</f>
        <v>#DIV/0!</v>
      </c>
      <c r="N124" s="168">
        <f>[5]คำนวณหน่วย!AB113</f>
        <v>0</v>
      </c>
      <c r="O124" s="260" t="e">
        <f>[5]คำนวณหน่วย!AC113</f>
        <v>#DIV/0!</v>
      </c>
      <c r="P124" s="168">
        <f>[5]คำนวณหน่วย!AF113</f>
        <v>0</v>
      </c>
      <c r="Q124" s="260" t="e">
        <f>[5]คำนวณหน่วย!AG113</f>
        <v>#DIV/0!</v>
      </c>
      <c r="R124" s="168">
        <f>[5]คำนวณหน่วย!AJ113</f>
        <v>0</v>
      </c>
      <c r="S124" s="260" t="e">
        <f>[5]คำนวณหน่วย!AK113</f>
        <v>#DIV/0!</v>
      </c>
      <c r="T124" s="168">
        <f>[5]คำนวณหน่วย!AN113</f>
        <v>0</v>
      </c>
      <c r="U124" s="260" t="e">
        <f>[5]คำนวณหน่วย!AO113</f>
        <v>#DIV/0!</v>
      </c>
      <c r="V124" s="168">
        <f>[5]คำนวณหน่วย!AR113</f>
        <v>0</v>
      </c>
      <c r="W124" s="260" t="e">
        <f>[5]คำนวณหน่วย!AS113</f>
        <v>#DIV/0!</v>
      </c>
      <c r="X124" s="168">
        <f>[5]คำนวณหน่วย!AV113</f>
        <v>0</v>
      </c>
      <c r="Y124" s="167" t="e">
        <f>[5]คำนวณหน่วย!AW113</f>
        <v>#DIV/0!</v>
      </c>
      <c r="Z124" s="168">
        <f>[5]คำนวณหน่วย!AZ113</f>
        <v>0</v>
      </c>
      <c r="AA124" s="167" t="e">
        <f>[5]คำนวณหน่วย!BA113</f>
        <v>#DIV/0!</v>
      </c>
      <c r="AB124" s="168">
        <f>[5]คำนวณหน่วย!BD113</f>
        <v>0</v>
      </c>
      <c r="AC124" s="167" t="e">
        <f>[5]คำนวณหน่วย!BE113</f>
        <v>#DIV/0!</v>
      </c>
    </row>
    <row r="125" spans="1:29" x14ac:dyDescent="0.55000000000000004">
      <c r="A125" s="349">
        <f>[5]คำนวณหน่วย!A114</f>
        <v>86</v>
      </c>
      <c r="B125" s="350" t="str">
        <f>[5]คำนวณหน่วย!B114</f>
        <v>อาคารจัดเก็บวัสดุพืชผัก</v>
      </c>
      <c r="C125" s="349">
        <f>[5]คำนวณหน่วย!C114</f>
        <v>0</v>
      </c>
      <c r="D125" s="349">
        <f>[5]คำนวณหน่วย!D114</f>
        <v>1</v>
      </c>
      <c r="E125" s="349">
        <f>[5]คำนวณหน่วย!E114</f>
        <v>8417059</v>
      </c>
      <c r="F125" s="297">
        <f>[5]คำนวณหน่วย!L114</f>
        <v>0</v>
      </c>
      <c r="G125" s="303">
        <f>[5]คำนวณหน่วย!M114</f>
        <v>0</v>
      </c>
      <c r="H125" s="168">
        <f>[5]คำนวณหน่วย!P114</f>
        <v>0</v>
      </c>
      <c r="I125" s="167">
        <f>[5]คำนวณหน่วย!Q114</f>
        <v>0</v>
      </c>
      <c r="J125" s="168">
        <f>[5]คำนวณหน่วย!T114</f>
        <v>-52690</v>
      </c>
      <c r="K125" s="167" t="e">
        <f>[5]คำนวณหน่วย!U114</f>
        <v>#DIV/0!</v>
      </c>
      <c r="L125" s="168">
        <f>[5]คำนวณหน่วย!X114</f>
        <v>0</v>
      </c>
      <c r="M125" s="260" t="e">
        <f>[5]คำนวณหน่วย!Y114</f>
        <v>#DIV/0!</v>
      </c>
      <c r="N125" s="168">
        <f>[5]คำนวณหน่วย!AB114</f>
        <v>0</v>
      </c>
      <c r="O125" s="260" t="e">
        <f>[5]คำนวณหน่วย!AC114</f>
        <v>#DIV/0!</v>
      </c>
      <c r="P125" s="168">
        <f>[5]คำนวณหน่วย!AF114</f>
        <v>0</v>
      </c>
      <c r="Q125" s="260" t="e">
        <f>[5]คำนวณหน่วย!AG114</f>
        <v>#DIV/0!</v>
      </c>
      <c r="R125" s="168">
        <f>[5]คำนวณหน่วย!AJ114</f>
        <v>0</v>
      </c>
      <c r="S125" s="260" t="e">
        <f>[5]คำนวณหน่วย!AK114</f>
        <v>#DIV/0!</v>
      </c>
      <c r="T125" s="168">
        <f>[5]คำนวณหน่วย!AN114</f>
        <v>0</v>
      </c>
      <c r="U125" s="260" t="e">
        <f>[5]คำนวณหน่วย!AO114</f>
        <v>#DIV/0!</v>
      </c>
      <c r="V125" s="168">
        <f>[5]คำนวณหน่วย!AR114</f>
        <v>0</v>
      </c>
      <c r="W125" s="260" t="e">
        <f>[5]คำนวณหน่วย!AS114</f>
        <v>#DIV/0!</v>
      </c>
      <c r="X125" s="168">
        <f>[5]คำนวณหน่วย!AV114</f>
        <v>0</v>
      </c>
      <c r="Y125" s="167" t="e">
        <f>[5]คำนวณหน่วย!AW114</f>
        <v>#DIV/0!</v>
      </c>
      <c r="Z125" s="168">
        <f>[5]คำนวณหน่วย!AZ114</f>
        <v>0</v>
      </c>
      <c r="AA125" s="167" t="e">
        <f>[5]คำนวณหน่วย!BA114</f>
        <v>#DIV/0!</v>
      </c>
      <c r="AB125" s="168">
        <f>[5]คำนวณหน่วย!BD114</f>
        <v>0</v>
      </c>
      <c r="AC125" s="167" t="e">
        <f>[5]คำนวณหน่วย!BE114</f>
        <v>#DIV/0!</v>
      </c>
    </row>
    <row r="126" spans="1:29" s="293" customFormat="1" x14ac:dyDescent="0.55000000000000004">
      <c r="A126" s="349">
        <f>[5]คำนวณหน่วย!A115</f>
        <v>87</v>
      </c>
      <c r="B126" s="350" t="str">
        <f>[5]คำนวณหน่วย!B115</f>
        <v>อาคารสำนักงานพืชผัก</v>
      </c>
      <c r="C126" s="349">
        <f>[5]คำนวณหน่วย!C115</f>
        <v>0</v>
      </c>
      <c r="D126" s="349">
        <f>[5]คำนวณหน่วย!D115</f>
        <v>1</v>
      </c>
      <c r="E126" s="349">
        <f>[5]คำนวณหน่วย!E115</f>
        <v>13070991</v>
      </c>
      <c r="F126" s="297" t="str">
        <f>[5]คำนวณหน่วย!L115</f>
        <v>เสีย</v>
      </c>
      <c r="G126" s="303" t="str">
        <f>[5]คำนวณหน่วย!M115</f>
        <v>เสีย</v>
      </c>
      <c r="H126" s="168" t="str">
        <f>[5]คำนวณหน่วย!P115</f>
        <v>เสีย</v>
      </c>
      <c r="I126" s="167" t="str">
        <f>[5]คำนวณหน่วย!Q115</f>
        <v>เสีย</v>
      </c>
      <c r="J126" s="168" t="str">
        <f>[5]คำนวณหน่วย!T115</f>
        <v>เสีย</v>
      </c>
      <c r="K126" s="167" t="str">
        <f>[5]คำนวณหน่วย!U115</f>
        <v>เสีย</v>
      </c>
      <c r="L126" s="168" t="str">
        <f>[5]คำนวณหน่วย!X115</f>
        <v>เสีย</v>
      </c>
      <c r="M126" s="260" t="str">
        <f>[5]คำนวณหน่วย!Y115</f>
        <v>เสีย</v>
      </c>
      <c r="N126" s="168" t="str">
        <f>[5]คำนวณหน่วย!AB115</f>
        <v>เสีย</v>
      </c>
      <c r="O126" s="260" t="str">
        <f>[5]คำนวณหน่วย!AC115</f>
        <v>เสีย</v>
      </c>
      <c r="P126" s="168" t="str">
        <f>[5]คำนวณหน่วย!AF115</f>
        <v>เสีย</v>
      </c>
      <c r="Q126" s="260" t="str">
        <f>[5]คำนวณหน่วย!AG115</f>
        <v>เสีย</v>
      </c>
      <c r="R126" s="168" t="str">
        <f>[5]คำนวณหน่วย!AJ115</f>
        <v>เสีย</v>
      </c>
      <c r="S126" s="260" t="str">
        <f>[5]คำนวณหน่วย!AK115</f>
        <v>เสีย</v>
      </c>
      <c r="T126" s="168" t="str">
        <f>[5]คำนวณหน่วย!AN115</f>
        <v>เสีย</v>
      </c>
      <c r="U126" s="260" t="str">
        <f>[5]คำนวณหน่วย!AO115</f>
        <v>เสีย</v>
      </c>
      <c r="V126" s="168" t="str">
        <f>[5]คำนวณหน่วย!AR115</f>
        <v>เสีย</v>
      </c>
      <c r="W126" s="260" t="str">
        <f>[5]คำนวณหน่วย!AS115</f>
        <v>เสีย</v>
      </c>
      <c r="X126" s="168" t="str">
        <f>[5]คำนวณหน่วย!AV115</f>
        <v>เสีย</v>
      </c>
      <c r="Y126" s="167" t="str">
        <f>[5]คำนวณหน่วย!AW115</f>
        <v>เสีย</v>
      </c>
      <c r="Z126" s="168" t="str">
        <f>[5]คำนวณหน่วย!AZ115</f>
        <v>เสีย</v>
      </c>
      <c r="AA126" s="167" t="str">
        <f>[5]คำนวณหน่วย!BA115</f>
        <v>เสีย</v>
      </c>
      <c r="AB126" s="168" t="str">
        <f>[5]คำนวณหน่วย!BD115</f>
        <v>เสีย</v>
      </c>
      <c r="AC126" s="167" t="str">
        <f>[5]คำนวณหน่วย!BE115</f>
        <v>เสีย</v>
      </c>
    </row>
    <row r="127" spans="1:29" x14ac:dyDescent="0.55000000000000004">
      <c r="A127" s="349">
        <f>[5]คำนวณหน่วย!A116</f>
        <v>88</v>
      </c>
      <c r="B127" s="350" t="str">
        <f>[5]คำนวณหน่วย!B116</f>
        <v>โรงเรือนพืชผัก 1</v>
      </c>
      <c r="C127" s="349">
        <f>[5]คำนวณหน่วย!C116</f>
        <v>0</v>
      </c>
      <c r="D127" s="349">
        <f>[5]คำนวณหน่วย!D116</f>
        <v>1</v>
      </c>
      <c r="E127" s="349">
        <f>[5]คำนวณหน่วย!E116</f>
        <v>1105255</v>
      </c>
      <c r="F127" s="297">
        <f>[5]คำนวณหน่วย!L116</f>
        <v>0</v>
      </c>
      <c r="G127" s="303">
        <f>[5]คำนวณหน่วย!M116</f>
        <v>0</v>
      </c>
      <c r="H127" s="168">
        <f>[5]คำนวณหน่วย!P116</f>
        <v>5</v>
      </c>
      <c r="I127" s="167">
        <f>[5]คำนวณหน่วย!Q116</f>
        <v>20.5</v>
      </c>
      <c r="J127" s="168">
        <f>[5]คำนวณหน่วย!T116</f>
        <v>-348873</v>
      </c>
      <c r="K127" s="167" t="e">
        <f>[5]คำนวณหน่วย!U116</f>
        <v>#DIV/0!</v>
      </c>
      <c r="L127" s="168">
        <f>[5]คำนวณหน่วย!X116</f>
        <v>0</v>
      </c>
      <c r="M127" s="260" t="e">
        <f>[5]คำนวณหน่วย!Y116</f>
        <v>#DIV/0!</v>
      </c>
      <c r="N127" s="168">
        <f>[5]คำนวณหน่วย!AB116</f>
        <v>0</v>
      </c>
      <c r="O127" s="260" t="e">
        <f>[5]คำนวณหน่วย!AC116</f>
        <v>#DIV/0!</v>
      </c>
      <c r="P127" s="168">
        <f>[5]คำนวณหน่วย!AF116</f>
        <v>0</v>
      </c>
      <c r="Q127" s="260" t="e">
        <f>[5]คำนวณหน่วย!AG116</f>
        <v>#DIV/0!</v>
      </c>
      <c r="R127" s="168">
        <f>[5]คำนวณหน่วย!AJ116</f>
        <v>0</v>
      </c>
      <c r="S127" s="260" t="e">
        <f>[5]คำนวณหน่วย!AK116</f>
        <v>#DIV/0!</v>
      </c>
      <c r="T127" s="168">
        <f>[5]คำนวณหน่วย!AN116</f>
        <v>0</v>
      </c>
      <c r="U127" s="260" t="e">
        <f>[5]คำนวณหน่วย!AO116</f>
        <v>#DIV/0!</v>
      </c>
      <c r="V127" s="168">
        <f>[5]คำนวณหน่วย!AR116</f>
        <v>0</v>
      </c>
      <c r="W127" s="260" t="e">
        <f>[5]คำนวณหน่วย!AS116</f>
        <v>#DIV/0!</v>
      </c>
      <c r="X127" s="168">
        <f>[5]คำนวณหน่วย!AV116</f>
        <v>0</v>
      </c>
      <c r="Y127" s="167" t="e">
        <f>[5]คำนวณหน่วย!AW116</f>
        <v>#DIV/0!</v>
      </c>
      <c r="Z127" s="168">
        <f>[5]คำนวณหน่วย!AZ116</f>
        <v>0</v>
      </c>
      <c r="AA127" s="167" t="e">
        <f>[5]คำนวณหน่วย!BA116</f>
        <v>#DIV/0!</v>
      </c>
      <c r="AB127" s="168">
        <f>[5]คำนวณหน่วย!BD116</f>
        <v>0</v>
      </c>
      <c r="AC127" s="167" t="e">
        <f>[5]คำนวณหน่วย!BE116</f>
        <v>#DIV/0!</v>
      </c>
    </row>
    <row r="128" spans="1:29" x14ac:dyDescent="0.55000000000000004">
      <c r="A128" s="349">
        <f>[5]คำนวณหน่วย!A117</f>
        <v>89</v>
      </c>
      <c r="B128" s="350" t="str">
        <f>[5]คำนวณหน่วย!B117</f>
        <v>โรงเรือนพืชผัก 2</v>
      </c>
      <c r="C128" s="349">
        <f>[5]คำนวณหน่วย!C117</f>
        <v>0</v>
      </c>
      <c r="D128" s="349">
        <f>[5]คำนวณหน่วย!D117</f>
        <v>1</v>
      </c>
      <c r="E128" s="349">
        <f>[5]คำนวณหน่วย!E117</f>
        <v>8006721</v>
      </c>
      <c r="F128" s="297">
        <f>[5]คำนวณหน่วย!L117</f>
        <v>2609</v>
      </c>
      <c r="G128" s="303">
        <f>[5]คำนวณหน่วย!M117</f>
        <v>10201.19</v>
      </c>
      <c r="H128" s="168">
        <f>[5]คำนวณหน่วย!P117</f>
        <v>1729</v>
      </c>
      <c r="I128" s="167">
        <f>[5]คำนวณหน่วย!Q117</f>
        <v>7088.9</v>
      </c>
      <c r="J128" s="168">
        <f>[5]คำนวณหน่วย!T117</f>
        <v>-2794</v>
      </c>
      <c r="K128" s="167" t="e">
        <f>[5]คำนวณหน่วย!U117</f>
        <v>#DIV/0!</v>
      </c>
      <c r="L128" s="168">
        <f>[5]คำนวณหน่วย!X117</f>
        <v>0</v>
      </c>
      <c r="M128" s="260" t="e">
        <f>[5]คำนวณหน่วย!Y117</f>
        <v>#DIV/0!</v>
      </c>
      <c r="N128" s="168">
        <f>[5]คำนวณหน่วย!AB117</f>
        <v>0</v>
      </c>
      <c r="O128" s="260" t="e">
        <f>[5]คำนวณหน่วย!AC117</f>
        <v>#DIV/0!</v>
      </c>
      <c r="P128" s="168">
        <f>[5]คำนวณหน่วย!AF117</f>
        <v>0</v>
      </c>
      <c r="Q128" s="260" t="e">
        <f>[5]คำนวณหน่วย!AG117</f>
        <v>#DIV/0!</v>
      </c>
      <c r="R128" s="168">
        <f>[5]คำนวณหน่วย!AJ117</f>
        <v>0</v>
      </c>
      <c r="S128" s="260" t="e">
        <f>[5]คำนวณหน่วย!AK117</f>
        <v>#DIV/0!</v>
      </c>
      <c r="T128" s="168">
        <f>[5]คำนวณหน่วย!AN117</f>
        <v>0</v>
      </c>
      <c r="U128" s="260" t="e">
        <f>[5]คำนวณหน่วย!AO117</f>
        <v>#DIV/0!</v>
      </c>
      <c r="V128" s="168">
        <f>[5]คำนวณหน่วย!AR117</f>
        <v>0</v>
      </c>
      <c r="W128" s="260" t="e">
        <f>[5]คำนวณหน่วย!AS117</f>
        <v>#DIV/0!</v>
      </c>
      <c r="X128" s="168">
        <f>[5]คำนวณหน่วย!AV117</f>
        <v>0</v>
      </c>
      <c r="Y128" s="167" t="e">
        <f>[5]คำนวณหน่วย!AW117</f>
        <v>#DIV/0!</v>
      </c>
      <c r="Z128" s="168">
        <f>[5]คำนวณหน่วย!AZ117</f>
        <v>0</v>
      </c>
      <c r="AA128" s="167" t="e">
        <f>[5]คำนวณหน่วย!BA117</f>
        <v>#DIV/0!</v>
      </c>
      <c r="AB128" s="168">
        <f>[5]คำนวณหน่วย!BD117</f>
        <v>0</v>
      </c>
      <c r="AC128" s="167" t="e">
        <f>[5]คำนวณหน่วย!BE117</f>
        <v>#DIV/0!</v>
      </c>
    </row>
    <row r="129" spans="1:29" x14ac:dyDescent="0.55000000000000004">
      <c r="A129" s="349">
        <f>[5]คำนวณหน่วย!A118</f>
        <v>90</v>
      </c>
      <c r="B129" s="350" t="str">
        <f>[5]คำนวณหน่วย!B118</f>
        <v>ฐานการเรียนรู้การผลิตเห็ดเศรษฐกิจ</v>
      </c>
      <c r="C129" s="349">
        <f>[5]คำนวณหน่วย!C118</f>
        <v>0</v>
      </c>
      <c r="D129" s="349">
        <f>[5]คำนวณหน่วย!D118</f>
        <v>1</v>
      </c>
      <c r="E129" s="349">
        <f>[5]คำนวณหน่วย!E118</f>
        <v>0</v>
      </c>
      <c r="F129" s="297">
        <f>[5]คำนวณหน่วย!L118</f>
        <v>299</v>
      </c>
      <c r="G129" s="303">
        <f>[5]คำนวณหน่วย!M118</f>
        <v>1169.0900000000001</v>
      </c>
      <c r="H129" s="168">
        <f>[5]คำนวณหน่วย!P118</f>
        <v>247</v>
      </c>
      <c r="I129" s="167">
        <f>[5]คำนวณหน่วย!Q118</f>
        <v>1012.6999999999999</v>
      </c>
      <c r="J129" s="168">
        <f>[5]คำนวณหน่วย!T118</f>
        <v>-2013</v>
      </c>
      <c r="K129" s="167" t="e">
        <f>[5]คำนวณหน่วย!U118</f>
        <v>#DIV/0!</v>
      </c>
      <c r="L129" s="168">
        <f>[5]คำนวณหน่วย!X118</f>
        <v>0</v>
      </c>
      <c r="M129" s="260" t="e">
        <f>[5]คำนวณหน่วย!Y118</f>
        <v>#DIV/0!</v>
      </c>
      <c r="N129" s="168" t="str">
        <f>[5]คำนวณหน่วย!AB118</f>
        <v>ชำรุด</v>
      </c>
      <c r="O129" s="260" t="str">
        <f>[5]คำนวณหน่วย!AC118</f>
        <v>ชำรุด</v>
      </c>
      <c r="P129" s="168" t="str">
        <f>[5]คำนวณหน่วย!AF118</f>
        <v>ชำรุด</v>
      </c>
      <c r="Q129" s="260" t="str">
        <f>[5]คำนวณหน่วย!AG118</f>
        <v>ชำรุด</v>
      </c>
      <c r="R129" s="168" t="str">
        <f>[5]คำนวณหน่วย!AJ118</f>
        <v>ชำรุด</v>
      </c>
      <c r="S129" s="260" t="str">
        <f>[5]คำนวณหน่วย!AK118</f>
        <v>ชำรุด</v>
      </c>
      <c r="T129" s="168">
        <f>[5]คำนวณหน่วย!AN118</f>
        <v>0</v>
      </c>
      <c r="U129" s="260" t="e">
        <f>[5]คำนวณหน่วย!AO118</f>
        <v>#DIV/0!</v>
      </c>
      <c r="V129" s="168">
        <f>[5]คำนวณหน่วย!AR118</f>
        <v>0</v>
      </c>
      <c r="W129" s="260" t="e">
        <f>[5]คำนวณหน่วย!AS118</f>
        <v>#DIV/0!</v>
      </c>
      <c r="X129" s="168">
        <f>[5]คำนวณหน่วย!AV118</f>
        <v>0</v>
      </c>
      <c r="Y129" s="167" t="e">
        <f>[5]คำนวณหน่วย!AW118</f>
        <v>#DIV/0!</v>
      </c>
      <c r="Z129" s="168">
        <f>[5]คำนวณหน่วย!AZ118</f>
        <v>0</v>
      </c>
      <c r="AA129" s="167" t="e">
        <f>[5]คำนวณหน่วย!BA118</f>
        <v>#DIV/0!</v>
      </c>
      <c r="AB129" s="168">
        <f>[5]คำนวณหน่วย!BD118</f>
        <v>0</v>
      </c>
      <c r="AC129" s="167" t="e">
        <f>[5]คำนวณหน่วย!BE118</f>
        <v>#DIV/0!</v>
      </c>
    </row>
    <row r="130" spans="1:29" x14ac:dyDescent="0.55000000000000004">
      <c r="A130" s="349">
        <f>[5]คำนวณหน่วย!A119</f>
        <v>91</v>
      </c>
      <c r="B130" s="350" t="str">
        <f>[5]คำนวณหน่วย!B119</f>
        <v>โรงเรือนเพาะเมล็ดพันธ์และขยายพันธุ์ไม้ดอกไม้ประดับ</v>
      </c>
      <c r="C130" s="349">
        <f>[5]คำนวณหน่วย!C119</f>
        <v>0</v>
      </c>
      <c r="D130" s="349">
        <f>[5]คำนวณหน่วย!D119</f>
        <v>1</v>
      </c>
      <c r="E130" s="349">
        <f>[5]คำนวณหน่วย!E119</f>
        <v>8385459</v>
      </c>
      <c r="F130" s="297">
        <f>[5]คำนวณหน่วย!L119</f>
        <v>19</v>
      </c>
      <c r="G130" s="303">
        <f>[5]คำนวณหน่วย!M119</f>
        <v>74.290000000000006</v>
      </c>
      <c r="H130" s="168">
        <f>[5]คำนวณหน่วย!P119</f>
        <v>22</v>
      </c>
      <c r="I130" s="167">
        <f>[5]คำนวณหน่วย!Q119</f>
        <v>90.199999999999989</v>
      </c>
      <c r="J130" s="168">
        <f>[5]คำนวณหน่วย!T119</f>
        <v>-2880</v>
      </c>
      <c r="K130" s="167" t="e">
        <f>[5]คำนวณหน่วย!U119</f>
        <v>#DIV/0!</v>
      </c>
      <c r="L130" s="168">
        <f>[5]คำนวณหน่วย!X119</f>
        <v>0</v>
      </c>
      <c r="M130" s="260" t="e">
        <f>[5]คำนวณหน่วย!Y119</f>
        <v>#DIV/0!</v>
      </c>
      <c r="N130" s="168">
        <f>[5]คำนวณหน่วย!AB119</f>
        <v>0</v>
      </c>
      <c r="O130" s="260" t="e">
        <f>[5]คำนวณหน่วย!AC119</f>
        <v>#DIV/0!</v>
      </c>
      <c r="P130" s="168">
        <f>[5]คำนวณหน่วย!AF119</f>
        <v>0</v>
      </c>
      <c r="Q130" s="260" t="e">
        <f>[5]คำนวณหน่วย!AG119</f>
        <v>#DIV/0!</v>
      </c>
      <c r="R130" s="168">
        <f>[5]คำนวณหน่วย!AJ119</f>
        <v>0</v>
      </c>
      <c r="S130" s="260" t="e">
        <f>[5]คำนวณหน่วย!AK119</f>
        <v>#DIV/0!</v>
      </c>
      <c r="T130" s="168">
        <f>[5]คำนวณหน่วย!AN119</f>
        <v>0</v>
      </c>
      <c r="U130" s="260" t="e">
        <f>[5]คำนวณหน่วย!AO119</f>
        <v>#DIV/0!</v>
      </c>
      <c r="V130" s="168">
        <f>[5]คำนวณหน่วย!AR119</f>
        <v>0</v>
      </c>
      <c r="W130" s="260" t="e">
        <f>[5]คำนวณหน่วย!AS119</f>
        <v>#DIV/0!</v>
      </c>
      <c r="X130" s="168">
        <f>[5]คำนวณหน่วย!AV119</f>
        <v>0</v>
      </c>
      <c r="Y130" s="167" t="e">
        <f>[5]คำนวณหน่วย!AW119</f>
        <v>#DIV/0!</v>
      </c>
      <c r="Z130" s="168">
        <f>[5]คำนวณหน่วย!AZ119</f>
        <v>0</v>
      </c>
      <c r="AA130" s="167" t="e">
        <f>[5]คำนวณหน่วย!BA119</f>
        <v>#DIV/0!</v>
      </c>
      <c r="AB130" s="168">
        <f>[5]คำนวณหน่วย!BD119</f>
        <v>0</v>
      </c>
      <c r="AC130" s="167" t="e">
        <f>[5]คำนวณหน่วย!BE119</f>
        <v>#DIV/0!</v>
      </c>
    </row>
    <row r="131" spans="1:29" x14ac:dyDescent="0.55000000000000004">
      <c r="A131" s="166">
        <f>[5]คำนวณหน่วย!A120</f>
        <v>92</v>
      </c>
      <c r="B131" s="342" t="str">
        <f>[5]คำนวณหน่วย!B120</f>
        <v>อาคารเทคโนโลยีด้านการผลิตไม้ดอกไม้ประดับ</v>
      </c>
      <c r="C131" s="349">
        <f>[5]คำนวณหน่วย!C120</f>
        <v>0</v>
      </c>
      <c r="D131" s="349">
        <f>[5]คำนวณหน่วย!D120</f>
        <v>50</v>
      </c>
      <c r="E131" s="349">
        <f>[5]คำนวณหน่วย!E120</f>
        <v>8399218</v>
      </c>
      <c r="F131" s="297">
        <f>[5]คำนวณหน่วย!L120</f>
        <v>1150</v>
      </c>
      <c r="G131" s="303">
        <f>[5]คำนวณหน่วย!M120</f>
        <v>4496.5</v>
      </c>
      <c r="H131" s="168">
        <f>[5]คำนวณหน่วย!P120</f>
        <v>600</v>
      </c>
      <c r="I131" s="167">
        <f>[5]คำนวณหน่วย!Q120</f>
        <v>2460</v>
      </c>
      <c r="J131" s="168">
        <f>[5]คำนวณหน่วย!T120</f>
        <v>-4150</v>
      </c>
      <c r="K131" s="167" t="e">
        <f>[5]คำนวณหน่วย!U120</f>
        <v>#DIV/0!</v>
      </c>
      <c r="L131" s="168">
        <f>[5]คำนวณหน่วย!X120</f>
        <v>0</v>
      </c>
      <c r="M131" s="260" t="e">
        <f>[5]คำนวณหน่วย!Y120</f>
        <v>#DIV/0!</v>
      </c>
      <c r="N131" s="168">
        <f>[5]คำนวณหน่วย!AB120</f>
        <v>0</v>
      </c>
      <c r="O131" s="260" t="e">
        <f>[5]คำนวณหน่วย!AC120</f>
        <v>#DIV/0!</v>
      </c>
      <c r="P131" s="168">
        <f>[5]คำนวณหน่วย!AF120</f>
        <v>0</v>
      </c>
      <c r="Q131" s="260" t="e">
        <f>[5]คำนวณหน่วย!AG120</f>
        <v>#DIV/0!</v>
      </c>
      <c r="R131" s="168">
        <f>[5]คำนวณหน่วย!AJ120</f>
        <v>0</v>
      </c>
      <c r="S131" s="260" t="e">
        <f>[5]คำนวณหน่วย!AK120</f>
        <v>#DIV/0!</v>
      </c>
      <c r="T131" s="168">
        <f>[5]คำนวณหน่วย!AN120</f>
        <v>0</v>
      </c>
      <c r="U131" s="260" t="e">
        <f>[5]คำนวณหน่วย!AO120</f>
        <v>#DIV/0!</v>
      </c>
      <c r="V131" s="168">
        <f>[5]คำนวณหน่วย!AR120</f>
        <v>0</v>
      </c>
      <c r="W131" s="260" t="e">
        <f>[5]คำนวณหน่วย!AS120</f>
        <v>#DIV/0!</v>
      </c>
      <c r="X131" s="168">
        <f>[5]คำนวณหน่วย!AV120</f>
        <v>0</v>
      </c>
      <c r="Y131" s="167" t="e">
        <f>[5]คำนวณหน่วย!AW120</f>
        <v>#DIV/0!</v>
      </c>
      <c r="Z131" s="168">
        <f>[5]คำนวณหน่วย!AZ120</f>
        <v>0</v>
      </c>
      <c r="AA131" s="167" t="e">
        <f>[5]คำนวณหน่วย!BA120</f>
        <v>#DIV/0!</v>
      </c>
      <c r="AB131" s="168">
        <f>[5]คำนวณหน่วย!BD120</f>
        <v>0</v>
      </c>
      <c r="AC131" s="167" t="e">
        <f>[5]คำนวณหน่วย!BE120</f>
        <v>#DIV/0!</v>
      </c>
    </row>
    <row r="132" spans="1:29" s="293" customFormat="1" x14ac:dyDescent="0.55000000000000004">
      <c r="A132" s="166">
        <f>[5]คำนวณหน่วย!A121</f>
        <v>93</v>
      </c>
      <c r="B132" s="342" t="str">
        <f>[5]คำนวณหน่วย!B121</f>
        <v>อาคารโดมจัดแสดงกล้วยไม้และไม้ดอกไม้ประดับ</v>
      </c>
      <c r="C132" s="349">
        <f>[5]คำนวณหน่วย!C121</f>
        <v>0</v>
      </c>
      <c r="D132" s="349">
        <f>[5]คำนวณหน่วย!D121</f>
        <v>1</v>
      </c>
      <c r="E132" s="349">
        <f>[5]คำนวณหน่วย!E121</f>
        <v>8882737</v>
      </c>
      <c r="F132" s="297">
        <f>[5]คำนวณหน่วย!L121</f>
        <v>963</v>
      </c>
      <c r="G132" s="303">
        <f>[5]คำนวณหน่วย!M121</f>
        <v>3765.33</v>
      </c>
      <c r="H132" s="168">
        <f>[5]คำนวณหน่วย!P121</f>
        <v>14</v>
      </c>
      <c r="I132" s="167">
        <f>[5]คำนวณหน่วย!Q121</f>
        <v>57.399999999999991</v>
      </c>
      <c r="J132" s="168">
        <f>[5]คำนวณหน่วย!T121</f>
        <v>-55951</v>
      </c>
      <c r="K132" s="167" t="e">
        <f>[5]คำนวณหน่วย!U121</f>
        <v>#DIV/0!</v>
      </c>
      <c r="L132" s="168">
        <f>[5]คำนวณหน่วย!X121</f>
        <v>0</v>
      </c>
      <c r="M132" s="260" t="e">
        <f>[5]คำนวณหน่วย!Y121</f>
        <v>#DIV/0!</v>
      </c>
      <c r="N132" s="168">
        <f>[5]คำนวณหน่วย!AB121</f>
        <v>0</v>
      </c>
      <c r="O132" s="260" t="e">
        <f>[5]คำนวณหน่วย!AC121</f>
        <v>#DIV/0!</v>
      </c>
      <c r="P132" s="168">
        <f>[5]คำนวณหน่วย!AF121</f>
        <v>0</v>
      </c>
      <c r="Q132" s="260" t="e">
        <f>[5]คำนวณหน่วย!AG121</f>
        <v>#DIV/0!</v>
      </c>
      <c r="R132" s="168">
        <f>[5]คำนวณหน่วย!AJ121</f>
        <v>0</v>
      </c>
      <c r="S132" s="260" t="e">
        <f>[5]คำนวณหน่วย!AK121</f>
        <v>#DIV/0!</v>
      </c>
      <c r="T132" s="168">
        <f>[5]คำนวณหน่วย!AN121</f>
        <v>0</v>
      </c>
      <c r="U132" s="260" t="e">
        <f>[5]คำนวณหน่วย!AO121</f>
        <v>#DIV/0!</v>
      </c>
      <c r="V132" s="168">
        <f>[5]คำนวณหน่วย!AR121</f>
        <v>0</v>
      </c>
      <c r="W132" s="260" t="e">
        <f>[5]คำนวณหน่วย!AS121</f>
        <v>#DIV/0!</v>
      </c>
      <c r="X132" s="168">
        <f>[5]คำนวณหน่วย!AV121</f>
        <v>0</v>
      </c>
      <c r="Y132" s="167" t="e">
        <f>[5]คำนวณหน่วย!AW121</f>
        <v>#DIV/0!</v>
      </c>
      <c r="Z132" s="168">
        <f>[5]คำนวณหน่วย!AZ121</f>
        <v>0</v>
      </c>
      <c r="AA132" s="167" t="e">
        <f>[5]คำนวณหน่วย!BA121</f>
        <v>#DIV/0!</v>
      </c>
      <c r="AB132" s="168">
        <f>[5]คำนวณหน่วย!BD121</f>
        <v>0</v>
      </c>
      <c r="AC132" s="167" t="e">
        <f>[5]คำนวณหน่วย!BE121</f>
        <v>#DIV/0!</v>
      </c>
    </row>
    <row r="133" spans="1:29" s="311" customFormat="1" x14ac:dyDescent="0.55000000000000004">
      <c r="A133" s="166">
        <f>[5]คำนวณหน่วย!A122</f>
        <v>94</v>
      </c>
      <c r="B133" s="162" t="str">
        <f>[5]คำนวณหน่วย!B122</f>
        <v>อาคารกล้วยไม้ไทย</v>
      </c>
      <c r="C133" s="166">
        <f>[5]คำนวณหน่วย!C122</f>
        <v>0</v>
      </c>
      <c r="D133" s="166">
        <f>[5]คำนวณหน่วย!D122</f>
        <v>100</v>
      </c>
      <c r="E133" s="166">
        <f>[5]คำนวณหน่วย!E122</f>
        <v>8882962</v>
      </c>
      <c r="F133" s="297">
        <f>[5]คำนวณหน่วย!L122</f>
        <v>0</v>
      </c>
      <c r="G133" s="303">
        <f>[5]คำนวณหน่วย!M122</f>
        <v>0</v>
      </c>
      <c r="H133" s="168">
        <f>[5]คำนวณหน่วย!P122</f>
        <v>0</v>
      </c>
      <c r="I133" s="167">
        <f>[5]คำนวณหน่วย!Q122</f>
        <v>0</v>
      </c>
      <c r="J133" s="168">
        <f>[5]คำนวณหน่วย!T122</f>
        <v>-141300</v>
      </c>
      <c r="K133" s="167" t="e">
        <f>[5]คำนวณหน่วย!U122</f>
        <v>#DIV/0!</v>
      </c>
      <c r="L133" s="168">
        <f>[5]คำนวณหน่วย!X122</f>
        <v>0</v>
      </c>
      <c r="M133" s="260" t="e">
        <f>[5]คำนวณหน่วย!Y122</f>
        <v>#DIV/0!</v>
      </c>
      <c r="N133" s="168">
        <f>[5]คำนวณหน่วย!AB122</f>
        <v>0</v>
      </c>
      <c r="O133" s="260" t="e">
        <f>[5]คำนวณหน่วย!AC122</f>
        <v>#DIV/0!</v>
      </c>
      <c r="P133" s="168">
        <f>[5]คำนวณหน่วย!AF122</f>
        <v>0</v>
      </c>
      <c r="Q133" s="260" t="e">
        <f>[5]คำนวณหน่วย!AG122</f>
        <v>#DIV/0!</v>
      </c>
      <c r="R133" s="168">
        <f>[5]คำนวณหน่วย!AJ122</f>
        <v>0</v>
      </c>
      <c r="S133" s="260" t="e">
        <f>[5]คำนวณหน่วย!AK122</f>
        <v>#DIV/0!</v>
      </c>
      <c r="T133" s="168">
        <f>[5]คำนวณหน่วย!AN122</f>
        <v>0</v>
      </c>
      <c r="U133" s="260" t="e">
        <f>[5]คำนวณหน่วย!AO122</f>
        <v>#DIV/0!</v>
      </c>
      <c r="V133" s="168">
        <f>[5]คำนวณหน่วย!AR122</f>
        <v>0</v>
      </c>
      <c r="W133" s="260" t="e">
        <f>[5]คำนวณหน่วย!AS122</f>
        <v>#DIV/0!</v>
      </c>
      <c r="X133" s="168">
        <f>[5]คำนวณหน่วย!AV122</f>
        <v>0</v>
      </c>
      <c r="Y133" s="167" t="e">
        <f>[5]คำนวณหน่วย!AW122</f>
        <v>#DIV/0!</v>
      </c>
      <c r="Z133" s="168">
        <f>[5]คำนวณหน่วย!AZ122</f>
        <v>0</v>
      </c>
      <c r="AA133" s="167" t="e">
        <f>[5]คำนวณหน่วย!BA122</f>
        <v>#DIV/0!</v>
      </c>
      <c r="AB133" s="168">
        <f>[5]คำนวณหน่วย!BD122</f>
        <v>0</v>
      </c>
      <c r="AC133" s="167" t="e">
        <f>[5]คำนวณหน่วย!BE122</f>
        <v>#DIV/0!</v>
      </c>
    </row>
    <row r="134" spans="1:29" x14ac:dyDescent="0.55000000000000004">
      <c r="A134" s="166">
        <f>[5]คำนวณหน่วย!A123</f>
        <v>95</v>
      </c>
      <c r="B134" s="162" t="str">
        <f>[5]คำนวณหน่วย!B123</f>
        <v>อาคารอนุบาลต้นอ่อน</v>
      </c>
      <c r="C134" s="166">
        <f>[5]คำนวณหน่วย!C123</f>
        <v>0</v>
      </c>
      <c r="D134" s="166">
        <f>[5]คำนวณหน่วย!D123</f>
        <v>1</v>
      </c>
      <c r="E134" s="166">
        <f>[5]คำนวณหน่วย!E123</f>
        <v>8882746</v>
      </c>
      <c r="F134" s="297">
        <f>[5]คำนวณหน่วย!L123</f>
        <v>2681</v>
      </c>
      <c r="G134" s="303">
        <f>[5]คำนวณหน่วย!M123</f>
        <v>10482.710000000001</v>
      </c>
      <c r="H134" s="168">
        <f>[5]คำนวณหน่วย!P123</f>
        <v>1662</v>
      </c>
      <c r="I134" s="167">
        <f>[5]คำนวณหน่วย!Q123</f>
        <v>6814.2</v>
      </c>
      <c r="J134" s="168">
        <f>[5]คำนวณหน่วย!T123</f>
        <v>-51515</v>
      </c>
      <c r="K134" s="167" t="e">
        <f>[5]คำนวณหน่วย!U123</f>
        <v>#DIV/0!</v>
      </c>
      <c r="L134" s="168">
        <f>[5]คำนวณหน่วย!X123</f>
        <v>0</v>
      </c>
      <c r="M134" s="260" t="e">
        <f>[5]คำนวณหน่วย!Y123</f>
        <v>#DIV/0!</v>
      </c>
      <c r="N134" s="168">
        <f>[5]คำนวณหน่วย!AB123</f>
        <v>0</v>
      </c>
      <c r="O134" s="260" t="e">
        <f>[5]คำนวณหน่วย!AC123</f>
        <v>#DIV/0!</v>
      </c>
      <c r="P134" s="168">
        <f>[5]คำนวณหน่วย!AF123</f>
        <v>0</v>
      </c>
      <c r="Q134" s="260" t="e">
        <f>[5]คำนวณหน่วย!AG123</f>
        <v>#DIV/0!</v>
      </c>
      <c r="R134" s="168">
        <f>[5]คำนวณหน่วย!AJ123</f>
        <v>0</v>
      </c>
      <c r="S134" s="260" t="e">
        <f>[5]คำนวณหน่วย!AK123</f>
        <v>#DIV/0!</v>
      </c>
      <c r="T134" s="168">
        <f>[5]คำนวณหน่วย!AN123</f>
        <v>0</v>
      </c>
      <c r="U134" s="260" t="e">
        <f>[5]คำนวณหน่วย!AO123</f>
        <v>#DIV/0!</v>
      </c>
      <c r="V134" s="168">
        <f>[5]คำนวณหน่วย!AR123</f>
        <v>0</v>
      </c>
      <c r="W134" s="260" t="e">
        <f>[5]คำนวณหน่วย!AS123</f>
        <v>#DIV/0!</v>
      </c>
      <c r="X134" s="168">
        <f>[5]คำนวณหน่วย!AV123</f>
        <v>0</v>
      </c>
      <c r="Y134" s="167" t="e">
        <f>[5]คำนวณหน่วย!AW123</f>
        <v>#DIV/0!</v>
      </c>
      <c r="Z134" s="168">
        <f>[5]คำนวณหน่วย!AZ123</f>
        <v>0</v>
      </c>
      <c r="AA134" s="167" t="e">
        <f>[5]คำนวณหน่วย!BA123</f>
        <v>#DIV/0!</v>
      </c>
      <c r="AB134" s="168">
        <f>[5]คำนวณหน่วย!BD123</f>
        <v>0</v>
      </c>
      <c r="AC134" s="167" t="e">
        <f>[5]คำนวณหน่วย!BE123</f>
        <v>#DIV/0!</v>
      </c>
    </row>
    <row r="135" spans="1:29" s="311" customFormat="1" x14ac:dyDescent="0.55000000000000004">
      <c r="A135" s="166">
        <f>[5]คำนวณหน่วย!A124</f>
        <v>96</v>
      </c>
      <c r="B135" s="162" t="str">
        <f>[5]คำนวณหน่วย!B124</f>
        <v>โรงเรือน อ.ชิต</v>
      </c>
      <c r="C135" s="166">
        <f>[5]คำนวณหน่วย!C124</f>
        <v>0</v>
      </c>
      <c r="D135" s="166">
        <f>[5]คำนวณหน่วย!D124</f>
        <v>1</v>
      </c>
      <c r="E135" s="166">
        <f>[5]คำนวณหน่วย!E124</f>
        <v>8320209</v>
      </c>
      <c r="F135" s="297">
        <f>[5]คำนวณหน่วย!L124</f>
        <v>1385</v>
      </c>
      <c r="G135" s="303">
        <f>[5]คำนวณหน่วย!M124</f>
        <v>5415.35</v>
      </c>
      <c r="H135" s="168">
        <f>[5]คำนวณหน่วย!P124</f>
        <v>860</v>
      </c>
      <c r="I135" s="167">
        <f>[5]คำนวณหน่วย!Q124</f>
        <v>3525.9999999999995</v>
      </c>
      <c r="J135" s="168">
        <f>[5]คำนวณหน่วย!T124</f>
        <v>-91620</v>
      </c>
      <c r="K135" s="167" t="e">
        <f>[5]คำนวณหน่วย!U124</f>
        <v>#DIV/0!</v>
      </c>
      <c r="L135" s="168">
        <f>[5]คำนวณหน่วย!X124</f>
        <v>0</v>
      </c>
      <c r="M135" s="260" t="e">
        <f>[5]คำนวณหน่วย!Y124</f>
        <v>#DIV/0!</v>
      </c>
      <c r="N135" s="168">
        <f>[5]คำนวณหน่วย!AB124</f>
        <v>0</v>
      </c>
      <c r="O135" s="260" t="e">
        <f>[5]คำนวณหน่วย!AC124</f>
        <v>#DIV/0!</v>
      </c>
      <c r="P135" s="168">
        <f>[5]คำนวณหน่วย!AF124</f>
        <v>0</v>
      </c>
      <c r="Q135" s="260" t="e">
        <f>[5]คำนวณหน่วย!AG124</f>
        <v>#DIV/0!</v>
      </c>
      <c r="R135" s="168">
        <f>[5]คำนวณหน่วย!AJ124</f>
        <v>0</v>
      </c>
      <c r="S135" s="260" t="e">
        <f>[5]คำนวณหน่วย!AK124</f>
        <v>#DIV/0!</v>
      </c>
      <c r="T135" s="168">
        <f>[5]คำนวณหน่วย!AN124</f>
        <v>0</v>
      </c>
      <c r="U135" s="260" t="e">
        <f>[5]คำนวณหน่วย!AO124</f>
        <v>#DIV/0!</v>
      </c>
      <c r="V135" s="168">
        <f>[5]คำนวณหน่วย!AR124</f>
        <v>0</v>
      </c>
      <c r="W135" s="260" t="e">
        <f>[5]คำนวณหน่วย!AS124</f>
        <v>#DIV/0!</v>
      </c>
      <c r="X135" s="168">
        <f>[5]คำนวณหน่วย!AV124</f>
        <v>0</v>
      </c>
      <c r="Y135" s="167" t="e">
        <f>[5]คำนวณหน่วย!AW124</f>
        <v>#DIV/0!</v>
      </c>
      <c r="Z135" s="168">
        <f>[5]คำนวณหน่วย!AZ124</f>
        <v>0</v>
      </c>
      <c r="AA135" s="167" t="e">
        <f>[5]คำนวณหน่วย!BA124</f>
        <v>#DIV/0!</v>
      </c>
      <c r="AB135" s="168">
        <f>[5]คำนวณหน่วย!BD124</f>
        <v>0</v>
      </c>
      <c r="AC135" s="167" t="e">
        <f>[5]คำนวณหน่วย!BE124</f>
        <v>#DIV/0!</v>
      </c>
    </row>
    <row r="136" spans="1:29" s="311" customFormat="1" x14ac:dyDescent="0.55000000000000004">
      <c r="A136" s="166">
        <f>[5]คำนวณหน่วย!A125</f>
        <v>97</v>
      </c>
      <c r="B136" s="162" t="str">
        <f>[5]คำนวณหน่วย!B125</f>
        <v>อาคารเลี้ยงไส้เดือนดิน</v>
      </c>
      <c r="C136" s="166">
        <f>[5]คำนวณหน่วย!C125</f>
        <v>0</v>
      </c>
      <c r="D136" s="166">
        <f>[5]คำนวณหน่วย!D125</f>
        <v>1</v>
      </c>
      <c r="E136" s="166">
        <f>[5]คำนวณหน่วย!E125</f>
        <v>80545</v>
      </c>
      <c r="F136" s="297" t="str">
        <f>[5]คำนวณหน่วย!L125</f>
        <v>รื้อถอน</v>
      </c>
      <c r="G136" s="303" t="str">
        <f>[5]คำนวณหน่วย!M125</f>
        <v>รื้อถอน</v>
      </c>
      <c r="H136" s="168" t="str">
        <f>[5]คำนวณหน่วย!P125</f>
        <v>รื้อถอน</v>
      </c>
      <c r="I136" s="167" t="str">
        <f>[5]คำนวณหน่วย!Q125</f>
        <v>รื้อถอน</v>
      </c>
      <c r="J136" s="168" t="str">
        <f>[5]คำนวณหน่วย!T125</f>
        <v>รื้อถอน</v>
      </c>
      <c r="K136" s="167" t="str">
        <f>[5]คำนวณหน่วย!U125</f>
        <v>รื้อถอน</v>
      </c>
      <c r="L136" s="168" t="str">
        <f>[5]คำนวณหน่วย!X125</f>
        <v>รื้อถอน</v>
      </c>
      <c r="M136" s="260" t="str">
        <f>[5]คำนวณหน่วย!Y125</f>
        <v>รื้อถอน</v>
      </c>
      <c r="N136" s="168" t="str">
        <f>[5]คำนวณหน่วย!AB125</f>
        <v>รื้อถอน</v>
      </c>
      <c r="O136" s="260" t="str">
        <f>[5]คำนวณหน่วย!AC125</f>
        <v>รื้อถอน</v>
      </c>
      <c r="P136" s="168" t="str">
        <f>[5]คำนวณหน่วย!AF125</f>
        <v>รื้อถอน</v>
      </c>
      <c r="Q136" s="260" t="str">
        <f>[5]คำนวณหน่วย!AG125</f>
        <v>รื้อถอน</v>
      </c>
      <c r="R136" s="168" t="str">
        <f>[5]คำนวณหน่วย!AJ125</f>
        <v>รื้อถอน</v>
      </c>
      <c r="S136" s="260" t="str">
        <f>[5]คำนวณหน่วย!AK125</f>
        <v>รื้อถอน</v>
      </c>
      <c r="T136" s="168" t="str">
        <f>[5]คำนวณหน่วย!AN125</f>
        <v>รื้อถอน</v>
      </c>
      <c r="U136" s="260" t="str">
        <f>[5]คำนวณหน่วย!AO125</f>
        <v>รื้อถอน</v>
      </c>
      <c r="V136" s="168" t="str">
        <f>[5]คำนวณหน่วย!AR125</f>
        <v>รื้อถอน</v>
      </c>
      <c r="W136" s="260" t="str">
        <f>[5]คำนวณหน่วย!AS125</f>
        <v>รื้อถอน</v>
      </c>
      <c r="X136" s="168" t="str">
        <f>[5]คำนวณหน่วย!AV125</f>
        <v>รื้อถอน</v>
      </c>
      <c r="Y136" s="167" t="str">
        <f>[5]คำนวณหน่วย!AW125</f>
        <v>รื้อถอน</v>
      </c>
      <c r="Z136" s="168" t="str">
        <f>[5]คำนวณหน่วย!AZ125</f>
        <v>รื้อถอน</v>
      </c>
      <c r="AA136" s="167" t="str">
        <f>[5]คำนวณหน่วย!BA125</f>
        <v>รื้อถอน</v>
      </c>
      <c r="AB136" s="168" t="str">
        <f>[5]คำนวณหน่วย!BD125</f>
        <v>รื้อถอน</v>
      </c>
      <c r="AC136" s="167" t="str">
        <f>[5]คำนวณหน่วย!BE125</f>
        <v>รื้อถอน</v>
      </c>
    </row>
    <row r="137" spans="1:29" x14ac:dyDescent="0.55000000000000004">
      <c r="A137" s="166">
        <f>[5]คำนวณหน่วย!A126</f>
        <v>98</v>
      </c>
      <c r="B137" s="162" t="str">
        <f>[5]คำนวณหน่วย!B126</f>
        <v>อาคารหม่อนไหม 1 มิเตอร์ตัวที่ 1</v>
      </c>
      <c r="C137" s="166">
        <f>[5]คำนวณหน่วย!C126</f>
        <v>0</v>
      </c>
      <c r="D137" s="166">
        <f>[5]คำนวณหน่วย!D126</f>
        <v>1</v>
      </c>
      <c r="E137" s="166">
        <f>[5]คำนวณหน่วย!E126</f>
        <v>8304740</v>
      </c>
      <c r="F137" s="297">
        <f>[5]คำนวณหน่วย!L126</f>
        <v>0</v>
      </c>
      <c r="G137" s="303">
        <f>[5]คำนวณหน่วย!M126</f>
        <v>0</v>
      </c>
      <c r="H137" s="168">
        <f>[5]คำนวณหน่วย!P126</f>
        <v>0</v>
      </c>
      <c r="I137" s="167">
        <f>[5]คำนวณหน่วย!Q126</f>
        <v>0</v>
      </c>
      <c r="J137" s="168">
        <f>[5]คำนวณหน่วย!T126</f>
        <v>-29889</v>
      </c>
      <c r="K137" s="167" t="e">
        <f>[5]คำนวณหน่วย!U126</f>
        <v>#DIV/0!</v>
      </c>
      <c r="L137" s="168">
        <f>[5]คำนวณหน่วย!X126</f>
        <v>0</v>
      </c>
      <c r="M137" s="260" t="e">
        <f>[5]คำนวณหน่วย!Y126</f>
        <v>#DIV/0!</v>
      </c>
      <c r="N137" s="168">
        <f>[5]คำนวณหน่วย!AB126</f>
        <v>0</v>
      </c>
      <c r="O137" s="260" t="e">
        <f>[5]คำนวณหน่วย!AC126</f>
        <v>#DIV/0!</v>
      </c>
      <c r="P137" s="168">
        <f>[5]คำนวณหน่วย!AF126</f>
        <v>0</v>
      </c>
      <c r="Q137" s="260" t="e">
        <f>[5]คำนวณหน่วย!AG126</f>
        <v>#DIV/0!</v>
      </c>
      <c r="R137" s="168">
        <f>[5]คำนวณหน่วย!AJ126</f>
        <v>0</v>
      </c>
      <c r="S137" s="260" t="e">
        <f>[5]คำนวณหน่วย!AK126</f>
        <v>#DIV/0!</v>
      </c>
      <c r="T137" s="168">
        <f>[5]คำนวณหน่วย!AN126</f>
        <v>0</v>
      </c>
      <c r="U137" s="260" t="e">
        <f>[5]คำนวณหน่วย!AO126</f>
        <v>#DIV/0!</v>
      </c>
      <c r="V137" s="168">
        <f>[5]คำนวณหน่วย!AR126</f>
        <v>0</v>
      </c>
      <c r="W137" s="260" t="e">
        <f>[5]คำนวณหน่วย!AS126</f>
        <v>#DIV/0!</v>
      </c>
      <c r="X137" s="168">
        <f>[5]คำนวณหน่วย!AV126</f>
        <v>0</v>
      </c>
      <c r="Y137" s="167" t="e">
        <f>[5]คำนวณหน่วย!AW126</f>
        <v>#DIV/0!</v>
      </c>
      <c r="Z137" s="168">
        <f>[5]คำนวณหน่วย!AZ126</f>
        <v>0</v>
      </c>
      <c r="AA137" s="167" t="e">
        <f>[5]คำนวณหน่วย!BA126</f>
        <v>#DIV/0!</v>
      </c>
      <c r="AB137" s="168">
        <f>[5]คำนวณหน่วย!BD126</f>
        <v>0</v>
      </c>
      <c r="AC137" s="167" t="e">
        <f>[5]คำนวณหน่วย!BE126</f>
        <v>#DIV/0!</v>
      </c>
    </row>
    <row r="138" spans="1:29" x14ac:dyDescent="0.55000000000000004">
      <c r="A138" s="166">
        <f>[5]คำนวณหน่วย!A127</f>
        <v>99</v>
      </c>
      <c r="B138" s="162" t="str">
        <f>[5]คำนวณหน่วย!B127</f>
        <v>อาคารหม่อนไหม 1 มิเตอร์ตัวที่ 2</v>
      </c>
      <c r="C138" s="166">
        <f>[5]คำนวณหน่วย!C127</f>
        <v>0</v>
      </c>
      <c r="D138" s="166">
        <f>[5]คำนวณหน่วย!D127</f>
        <v>1</v>
      </c>
      <c r="E138" s="166">
        <f>[5]คำนวณหน่วย!E127</f>
        <v>8304741</v>
      </c>
      <c r="F138" s="297">
        <f>[5]คำนวณหน่วย!L127</f>
        <v>0</v>
      </c>
      <c r="G138" s="303">
        <f>[5]คำนวณหน่วย!M127</f>
        <v>0</v>
      </c>
      <c r="H138" s="168">
        <f>[5]คำนวณหน่วย!P127</f>
        <v>2000</v>
      </c>
      <c r="I138" s="167">
        <f>[5]คำนวณหน่วย!Q127</f>
        <v>8200</v>
      </c>
      <c r="J138" s="168">
        <f>[5]คำนวณหน่วย!T127</f>
        <v>-46672</v>
      </c>
      <c r="K138" s="167" t="e">
        <f>[5]คำนวณหน่วย!U127</f>
        <v>#DIV/0!</v>
      </c>
      <c r="L138" s="168">
        <f>[5]คำนวณหน่วย!X127</f>
        <v>0</v>
      </c>
      <c r="M138" s="260" t="e">
        <f>[5]คำนวณหน่วย!Y127</f>
        <v>#DIV/0!</v>
      </c>
      <c r="N138" s="168">
        <f>[5]คำนวณหน่วย!AB127</f>
        <v>0</v>
      </c>
      <c r="O138" s="260" t="e">
        <f>[5]คำนวณหน่วย!AC127</f>
        <v>#DIV/0!</v>
      </c>
      <c r="P138" s="168">
        <f>[5]คำนวณหน่วย!AF127</f>
        <v>0</v>
      </c>
      <c r="Q138" s="260" t="e">
        <f>[5]คำนวณหน่วย!AG127</f>
        <v>#DIV/0!</v>
      </c>
      <c r="R138" s="168">
        <f>[5]คำนวณหน่วย!AJ127</f>
        <v>0</v>
      </c>
      <c r="S138" s="260" t="e">
        <f>[5]คำนวณหน่วย!AK127</f>
        <v>#DIV/0!</v>
      </c>
      <c r="T138" s="168">
        <f>[5]คำนวณหน่วย!AN127</f>
        <v>0</v>
      </c>
      <c r="U138" s="260" t="e">
        <f>[5]คำนวณหน่วย!AO127</f>
        <v>#DIV/0!</v>
      </c>
      <c r="V138" s="168">
        <f>[5]คำนวณหน่วย!AR127</f>
        <v>0</v>
      </c>
      <c r="W138" s="260" t="e">
        <f>[5]คำนวณหน่วย!AS127</f>
        <v>#DIV/0!</v>
      </c>
      <c r="X138" s="168">
        <f>[5]คำนวณหน่วย!AV127</f>
        <v>0</v>
      </c>
      <c r="Y138" s="167" t="e">
        <f>[5]คำนวณหน่วย!AW127</f>
        <v>#DIV/0!</v>
      </c>
      <c r="Z138" s="168">
        <f>[5]คำนวณหน่วย!AZ127</f>
        <v>0</v>
      </c>
      <c r="AA138" s="167" t="e">
        <f>[5]คำนวณหน่วย!BA127</f>
        <v>#DIV/0!</v>
      </c>
      <c r="AB138" s="168">
        <f>[5]คำนวณหน่วย!BD127</f>
        <v>0</v>
      </c>
      <c r="AC138" s="167" t="e">
        <f>[5]คำนวณหน่วย!BE127</f>
        <v>#DIV/0!</v>
      </c>
    </row>
    <row r="139" spans="1:29" s="87" customFormat="1" x14ac:dyDescent="0.55000000000000004">
      <c r="A139" s="166">
        <f>[5]คำนวณหน่วย!A128</f>
        <v>100</v>
      </c>
      <c r="B139" s="162" t="str">
        <f>[5]คำนวณหน่วย!B128</f>
        <v>อาคารหม่อนไหม 1 มิเตอร์ตัวที่ 3</v>
      </c>
      <c r="C139" s="166">
        <f>[5]คำนวณหน่วย!C128</f>
        <v>0</v>
      </c>
      <c r="D139" s="166">
        <f>[5]คำนวณหน่วย!D128</f>
        <v>1</v>
      </c>
      <c r="E139" s="166">
        <f>[5]คำนวณหน่วย!E128</f>
        <v>8304742</v>
      </c>
      <c r="F139" s="297">
        <f>[5]คำนวณหน่วย!L128</f>
        <v>391</v>
      </c>
      <c r="G139" s="303">
        <f>[5]คำนวณหน่วย!M128</f>
        <v>1528.81</v>
      </c>
      <c r="H139" s="168">
        <f>[5]คำนวณหน่วย!P128</f>
        <v>-40</v>
      </c>
      <c r="I139" s="167">
        <f>[5]คำนวณหน่วย!Q128</f>
        <v>-164</v>
      </c>
      <c r="J139" s="168">
        <f>[5]คำนวณหน่วย!T128</f>
        <v>-18505</v>
      </c>
      <c r="K139" s="167" t="e">
        <f>[5]คำนวณหน่วย!U128</f>
        <v>#DIV/0!</v>
      </c>
      <c r="L139" s="168">
        <f>[5]คำนวณหน่วย!X128</f>
        <v>0</v>
      </c>
      <c r="M139" s="260" t="e">
        <f>[5]คำนวณหน่วย!Y128</f>
        <v>#DIV/0!</v>
      </c>
      <c r="N139" s="168">
        <f>[5]คำนวณหน่วย!AB128</f>
        <v>0</v>
      </c>
      <c r="O139" s="260" t="e">
        <f>[5]คำนวณหน่วย!AC128</f>
        <v>#DIV/0!</v>
      </c>
      <c r="P139" s="168">
        <f>[5]คำนวณหน่วย!AF128</f>
        <v>0</v>
      </c>
      <c r="Q139" s="260" t="e">
        <f>[5]คำนวณหน่วย!AG128</f>
        <v>#DIV/0!</v>
      </c>
      <c r="R139" s="168">
        <f>[5]คำนวณหน่วย!AJ128</f>
        <v>0</v>
      </c>
      <c r="S139" s="260" t="e">
        <f>[5]คำนวณหน่วย!AK128</f>
        <v>#DIV/0!</v>
      </c>
      <c r="T139" s="168">
        <f>[5]คำนวณหน่วย!AN128</f>
        <v>0</v>
      </c>
      <c r="U139" s="260" t="e">
        <f>[5]คำนวณหน่วย!AO128</f>
        <v>#DIV/0!</v>
      </c>
      <c r="V139" s="168">
        <f>[5]คำนวณหน่วย!AR128</f>
        <v>0</v>
      </c>
      <c r="W139" s="260" t="e">
        <f>[5]คำนวณหน่วย!AS128</f>
        <v>#DIV/0!</v>
      </c>
      <c r="X139" s="168">
        <f>[5]คำนวณหน่วย!AV128</f>
        <v>0</v>
      </c>
      <c r="Y139" s="167" t="e">
        <f>[5]คำนวณหน่วย!AW128</f>
        <v>#DIV/0!</v>
      </c>
      <c r="Z139" s="168">
        <f>[5]คำนวณหน่วย!AZ128</f>
        <v>0</v>
      </c>
      <c r="AA139" s="167" t="e">
        <f>[5]คำนวณหน่วย!BA128</f>
        <v>#DIV/0!</v>
      </c>
      <c r="AB139" s="168">
        <f>[5]คำนวณหน่วย!BD128</f>
        <v>0</v>
      </c>
      <c r="AC139" s="167" t="e">
        <f>[5]คำนวณหน่วย!BE128</f>
        <v>#DIV/0!</v>
      </c>
    </row>
    <row r="140" spans="1:29" s="87" customFormat="1" x14ac:dyDescent="0.55000000000000004">
      <c r="A140" s="170" t="s">
        <v>5</v>
      </c>
      <c r="B140" s="343"/>
      <c r="C140" s="170"/>
      <c r="D140" s="170"/>
      <c r="E140" s="170"/>
      <c r="F140" s="354">
        <f>SUM(F110:F139)</f>
        <v>35883.43</v>
      </c>
      <c r="G140" s="354">
        <f t="shared" ref="G140:AC140" si="34">SUM(G110:G139)</f>
        <v>140402.17813253781</v>
      </c>
      <c r="H140" s="354">
        <f t="shared" si="34"/>
        <v>36999.199999999997</v>
      </c>
      <c r="I140" s="354">
        <f t="shared" si="34"/>
        <v>151737.57311540798</v>
      </c>
      <c r="J140" s="354">
        <f t="shared" si="34"/>
        <v>-2602553</v>
      </c>
      <c r="K140" s="354" t="e">
        <f t="shared" si="34"/>
        <v>#DIV/0!</v>
      </c>
      <c r="L140" s="354">
        <f t="shared" si="34"/>
        <v>0</v>
      </c>
      <c r="M140" s="354" t="e">
        <f t="shared" si="34"/>
        <v>#DIV/0!</v>
      </c>
      <c r="N140" s="354">
        <f t="shared" si="34"/>
        <v>0</v>
      </c>
      <c r="O140" s="354" t="e">
        <f t="shared" si="34"/>
        <v>#DIV/0!</v>
      </c>
      <c r="P140" s="354">
        <f t="shared" si="34"/>
        <v>0</v>
      </c>
      <c r="Q140" s="354" t="e">
        <f t="shared" si="34"/>
        <v>#DIV/0!</v>
      </c>
      <c r="R140" s="354">
        <f t="shared" si="34"/>
        <v>0</v>
      </c>
      <c r="S140" s="354" t="e">
        <f t="shared" si="34"/>
        <v>#DIV/0!</v>
      </c>
      <c r="T140" s="354">
        <f t="shared" si="34"/>
        <v>0</v>
      </c>
      <c r="U140" s="354" t="e">
        <f t="shared" si="34"/>
        <v>#DIV/0!</v>
      </c>
      <c r="V140" s="354">
        <f t="shared" si="34"/>
        <v>0</v>
      </c>
      <c r="W140" s="354" t="e">
        <f t="shared" si="34"/>
        <v>#DIV/0!</v>
      </c>
      <c r="X140" s="354">
        <f t="shared" si="34"/>
        <v>0</v>
      </c>
      <c r="Y140" s="354" t="e">
        <f t="shared" si="34"/>
        <v>#DIV/0!</v>
      </c>
      <c r="Z140" s="354">
        <f t="shared" si="34"/>
        <v>0</v>
      </c>
      <c r="AA140" s="354" t="e">
        <f t="shared" si="34"/>
        <v>#DIV/0!</v>
      </c>
      <c r="AB140" s="354">
        <f t="shared" si="34"/>
        <v>0</v>
      </c>
      <c r="AC140" s="354" t="e">
        <f t="shared" si="34"/>
        <v>#DIV/0!</v>
      </c>
    </row>
    <row r="141" spans="1:29" x14ac:dyDescent="0.55000000000000004">
      <c r="A141" s="162" t="str">
        <f>[5]คำนวณหน่วย!A129</f>
        <v>สำนักวิจัยและส่งเสริมการเกษตร</v>
      </c>
      <c r="B141" s="239"/>
      <c r="C141" s="163"/>
      <c r="D141" s="163"/>
      <c r="E141" s="164"/>
      <c r="F141" s="322"/>
      <c r="G141" s="322"/>
      <c r="H141" s="322"/>
      <c r="I141" s="322"/>
      <c r="J141" s="322"/>
      <c r="K141" s="322"/>
      <c r="L141" s="322"/>
      <c r="M141" s="322"/>
      <c r="N141" s="322"/>
      <c r="O141" s="322"/>
      <c r="P141" s="322"/>
      <c r="Q141" s="322"/>
      <c r="R141" s="322"/>
      <c r="S141" s="322"/>
      <c r="T141" s="322"/>
      <c r="U141" s="322"/>
      <c r="V141" s="322"/>
      <c r="W141" s="322"/>
      <c r="X141" s="322"/>
      <c r="Y141" s="322"/>
      <c r="Z141" s="322"/>
      <c r="AA141" s="322"/>
      <c r="AB141" s="322"/>
      <c r="AC141" s="322"/>
    </row>
    <row r="142" spans="1:29" s="293" customFormat="1" x14ac:dyDescent="0.55000000000000004">
      <c r="A142" s="166">
        <f>[5]คำนวณหน่วย!A130</f>
        <v>101</v>
      </c>
      <c r="B142" s="350" t="str">
        <f>[5]คำนวณหน่วย!B130</f>
        <v>อาคารธรรมศักดิ์มนตรี</v>
      </c>
      <c r="C142" s="349">
        <f>[5]คำนวณหน่วย!C130</f>
        <v>0</v>
      </c>
      <c r="D142" s="349">
        <f>[5]คำนวณหน่วย!D130</f>
        <v>40</v>
      </c>
      <c r="E142" s="349">
        <f>[5]คำนวณหน่วย!E130</f>
        <v>8409822</v>
      </c>
      <c r="F142" s="297" t="str">
        <f>[5]คำนวณหน่วย!L130</f>
        <v>ปรับปรุง</v>
      </c>
      <c r="G142" s="303" t="str">
        <f>[5]คำนวณหน่วย!M130</f>
        <v>ปรับปรุง</v>
      </c>
      <c r="H142" s="168" t="str">
        <f>[5]คำนวณหน่วย!P130</f>
        <v>ปรับปรุง</v>
      </c>
      <c r="I142" s="167" t="str">
        <f>[5]คำนวณหน่วย!Q130</f>
        <v>ปรับปรุง</v>
      </c>
      <c r="J142" s="168" t="str">
        <f>[5]คำนวณหน่วย!T130</f>
        <v>ปรับปรุง</v>
      </c>
      <c r="K142" s="167" t="str">
        <f>[5]คำนวณหน่วย!U130</f>
        <v>ปรับปรุง</v>
      </c>
      <c r="L142" s="168" t="str">
        <f>[5]คำนวณหน่วย!X130</f>
        <v>ปรับปรุง</v>
      </c>
      <c r="M142" s="260" t="str">
        <f>[5]คำนวณหน่วย!Y130</f>
        <v>ปรับปรุง</v>
      </c>
      <c r="N142" s="168" t="str">
        <f>[5]คำนวณหน่วย!AB130</f>
        <v>ปรับปรุง</v>
      </c>
      <c r="O142" s="260" t="str">
        <f>[5]คำนวณหน่วย!AC130</f>
        <v>ปรับปรุง</v>
      </c>
      <c r="P142" s="168" t="str">
        <f>[5]คำนวณหน่วย!AF130</f>
        <v>ปรับปรุง</v>
      </c>
      <c r="Q142" s="260" t="str">
        <f>[5]คำนวณหน่วย!AG130</f>
        <v>ปรับปรุง</v>
      </c>
      <c r="R142" s="168" t="str">
        <f>[5]คำนวณหน่วย!AJ130</f>
        <v>ปรับปรุง</v>
      </c>
      <c r="S142" s="260" t="str">
        <f>[5]คำนวณหน่วย!AK130</f>
        <v>ปรับปรุง</v>
      </c>
      <c r="T142" s="168" t="str">
        <f>[5]คำนวณหน่วย!AN130</f>
        <v>ปรับปรุง</v>
      </c>
      <c r="U142" s="260" t="str">
        <f>[5]คำนวณหน่วย!AO130</f>
        <v>ปรับปรุง</v>
      </c>
      <c r="V142" s="168" t="str">
        <f>[5]คำนวณหน่วย!AR130</f>
        <v>ปรับปรุง</v>
      </c>
      <c r="W142" s="260" t="str">
        <f>[5]คำนวณหน่วย!AS130</f>
        <v>ปรับปรุง</v>
      </c>
      <c r="X142" s="168" t="str">
        <f>[5]คำนวณหน่วย!AV130</f>
        <v>ปรับปรุง</v>
      </c>
      <c r="Y142" s="167" t="str">
        <f>[5]คำนวณหน่วย!AW130</f>
        <v>ปรับปรุง</v>
      </c>
      <c r="Z142" s="168" t="str">
        <f>[5]คำนวณหน่วย!AZ130</f>
        <v>ปรับปรุง</v>
      </c>
      <c r="AA142" s="167" t="str">
        <f>[5]คำนวณหน่วย!BA130</f>
        <v>ปรับปรุง</v>
      </c>
      <c r="AB142" s="168" t="str">
        <f>[5]คำนวณหน่วย!BD130</f>
        <v>ปรับปรุง</v>
      </c>
      <c r="AC142" s="167" t="str">
        <f>[5]คำนวณหน่วย!BE130</f>
        <v>ปรับปรุง</v>
      </c>
    </row>
    <row r="143" spans="1:29" s="311" customFormat="1" x14ac:dyDescent="0.55000000000000004">
      <c r="A143" s="166">
        <f>[5]คำนวณหน่วย!A131</f>
        <v>102</v>
      </c>
      <c r="B143" s="350" t="str">
        <f>[5]คำนวณหน่วย!B131</f>
        <v>อาคารมงคลชัยสิทธิ์</v>
      </c>
      <c r="C143" s="349">
        <f>[5]คำนวณหน่วย!C131</f>
        <v>0</v>
      </c>
      <c r="D143" s="349">
        <f>[5]คำนวณหน่วย!D131</f>
        <v>40</v>
      </c>
      <c r="E143" s="349">
        <f>[5]คำนวณหน่วย!E131</f>
        <v>8161523</v>
      </c>
      <c r="F143" s="297">
        <f>[5]คำนวณหน่วย!L131</f>
        <v>5600</v>
      </c>
      <c r="G143" s="303">
        <f>[5]คำนวณหน่วย!M131</f>
        <v>21896</v>
      </c>
      <c r="H143" s="168">
        <f>[5]คำนวณหน่วย!P131</f>
        <v>240</v>
      </c>
      <c r="I143" s="167">
        <f>[5]คำนวณหน่วย!Q131</f>
        <v>983.99999999999989</v>
      </c>
      <c r="J143" s="168">
        <f>[5]คำนวณหน่วย!T131</f>
        <v>-71800</v>
      </c>
      <c r="K143" s="167" t="e">
        <f>[5]คำนวณหน่วย!U131</f>
        <v>#DIV/0!</v>
      </c>
      <c r="L143" s="168">
        <f>[5]คำนวณหน่วย!X131</f>
        <v>0</v>
      </c>
      <c r="M143" s="260" t="e">
        <f>[5]คำนวณหน่วย!Y131</f>
        <v>#DIV/0!</v>
      </c>
      <c r="N143" s="168">
        <f>[5]คำนวณหน่วย!AB131</f>
        <v>0</v>
      </c>
      <c r="O143" s="260" t="e">
        <f>[5]คำนวณหน่วย!AC131</f>
        <v>#DIV/0!</v>
      </c>
      <c r="P143" s="168">
        <f>[5]คำนวณหน่วย!AF131</f>
        <v>0</v>
      </c>
      <c r="Q143" s="260" t="e">
        <f>[5]คำนวณหน่วย!AG131</f>
        <v>#DIV/0!</v>
      </c>
      <c r="R143" s="168">
        <f>[5]คำนวณหน่วย!AJ131</f>
        <v>0</v>
      </c>
      <c r="S143" s="260" t="e">
        <f>[5]คำนวณหน่วย!AK131</f>
        <v>#DIV/0!</v>
      </c>
      <c r="T143" s="168">
        <f>[5]คำนวณหน่วย!AN131</f>
        <v>0</v>
      </c>
      <c r="U143" s="260" t="e">
        <f>[5]คำนวณหน่วย!AO131</f>
        <v>#DIV/0!</v>
      </c>
      <c r="V143" s="168">
        <f>[5]คำนวณหน่วย!AR131</f>
        <v>0</v>
      </c>
      <c r="W143" s="260" t="e">
        <f>[5]คำนวณหน่วย!AS131</f>
        <v>#DIV/0!</v>
      </c>
      <c r="X143" s="168">
        <f>[5]คำนวณหน่วย!AV131</f>
        <v>0</v>
      </c>
      <c r="Y143" s="167" t="e">
        <f>[5]คำนวณหน่วย!AW131</f>
        <v>#DIV/0!</v>
      </c>
      <c r="Z143" s="168">
        <f>[5]คำนวณหน่วย!AZ131</f>
        <v>0</v>
      </c>
      <c r="AA143" s="167" t="e">
        <f>[5]คำนวณหน่วย!BA131</f>
        <v>#DIV/0!</v>
      </c>
      <c r="AB143" s="168">
        <f>[5]คำนวณหน่วย!BD131</f>
        <v>0</v>
      </c>
      <c r="AC143" s="167" t="e">
        <f>[5]คำนวณหน่วย!BE131</f>
        <v>#DIV/0!</v>
      </c>
    </row>
    <row r="144" spans="1:29" x14ac:dyDescent="0.55000000000000004">
      <c r="A144" s="166">
        <f>[5]คำนวณหน่วย!A132</f>
        <v>103</v>
      </c>
      <c r="B144" s="360" t="str">
        <f>[5]คำนวณหน่วย!B132</f>
        <v>ฐานการเรียนรู้การผลิตไม้และไม้ดอกไม้ประดับครบวงจร</v>
      </c>
      <c r="C144" s="349">
        <f>[5]คำนวณหน่วย!C132</f>
        <v>0</v>
      </c>
      <c r="D144" s="349">
        <f>[5]คำนวณหน่วย!D132</f>
        <v>1</v>
      </c>
      <c r="E144" s="349">
        <f>[5]คำนวณหน่วย!E132</f>
        <v>8493542</v>
      </c>
      <c r="F144" s="297">
        <f>[5]คำนวณหน่วย!L132</f>
        <v>1151</v>
      </c>
      <c r="G144" s="303">
        <f>[5]คำนวณหน่วย!M132</f>
        <v>4500.41</v>
      </c>
      <c r="H144" s="168">
        <f>[5]คำนวณหน่วย!P132</f>
        <v>1325</v>
      </c>
      <c r="I144" s="167">
        <f>[5]คำนวณหน่วย!Q132</f>
        <v>5432.4999999999991</v>
      </c>
      <c r="J144" s="168">
        <f>[5]คำนวณหน่วย!T132</f>
        <v>-69875</v>
      </c>
      <c r="K144" s="167" t="e">
        <f>[5]คำนวณหน่วย!U132</f>
        <v>#DIV/0!</v>
      </c>
      <c r="L144" s="168">
        <f>[5]คำนวณหน่วย!X132</f>
        <v>0</v>
      </c>
      <c r="M144" s="260" t="e">
        <f>[5]คำนวณหน่วย!Y132</f>
        <v>#DIV/0!</v>
      </c>
      <c r="N144" s="168">
        <f>[5]คำนวณหน่วย!AB132</f>
        <v>0</v>
      </c>
      <c r="O144" s="260" t="e">
        <f>[5]คำนวณหน่วย!AC132</f>
        <v>#DIV/0!</v>
      </c>
      <c r="P144" s="168">
        <f>[5]คำนวณหน่วย!AF132</f>
        <v>0</v>
      </c>
      <c r="Q144" s="260" t="e">
        <f>[5]คำนวณหน่วย!AG132</f>
        <v>#DIV/0!</v>
      </c>
      <c r="R144" s="168">
        <f>[5]คำนวณหน่วย!AJ132</f>
        <v>0</v>
      </c>
      <c r="S144" s="260" t="e">
        <f>[5]คำนวณหน่วย!AK132</f>
        <v>#DIV/0!</v>
      </c>
      <c r="T144" s="168">
        <f>[5]คำนวณหน่วย!AN132</f>
        <v>0</v>
      </c>
      <c r="U144" s="260" t="e">
        <f>[5]คำนวณหน่วย!AO132</f>
        <v>#DIV/0!</v>
      </c>
      <c r="V144" s="168">
        <f>[5]คำนวณหน่วย!AR132</f>
        <v>0</v>
      </c>
      <c r="W144" s="260" t="e">
        <f>[5]คำนวณหน่วย!AS132</f>
        <v>#DIV/0!</v>
      </c>
      <c r="X144" s="168">
        <f>[5]คำนวณหน่วย!AV132</f>
        <v>0</v>
      </c>
      <c r="Y144" s="167" t="e">
        <f>[5]คำนวณหน่วย!AW132</f>
        <v>#DIV/0!</v>
      </c>
      <c r="Z144" s="168">
        <f>[5]คำนวณหน่วย!AZ132</f>
        <v>0</v>
      </c>
      <c r="AA144" s="167" t="e">
        <f>[5]คำนวณหน่วย!BA132</f>
        <v>#DIV/0!</v>
      </c>
      <c r="AB144" s="168">
        <f>[5]คำนวณหน่วย!BD132</f>
        <v>0</v>
      </c>
      <c r="AC144" s="167" t="e">
        <f>[5]คำนวณหน่วย!BE132</f>
        <v>#DIV/0!</v>
      </c>
    </row>
    <row r="145" spans="1:30" s="311" customFormat="1" x14ac:dyDescent="0.55000000000000004">
      <c r="A145" s="166">
        <f>[5]คำนวณหน่วย!A133</f>
        <v>104</v>
      </c>
      <c r="B145" s="360" t="str">
        <f>[5]คำนวณหน่วย!B133</f>
        <v>แปลงสาธิตปลูกข้าว ผศ. ดร.วราภรณ์ แสงทอง มิเตอร์ที่ 1</v>
      </c>
      <c r="C145" s="349">
        <f>[5]คำนวณหน่วย!C133</f>
        <v>0</v>
      </c>
      <c r="D145" s="349">
        <f>[5]คำนวณหน่วย!D133</f>
        <v>1</v>
      </c>
      <c r="E145" s="349">
        <f>[5]คำนวณหน่วย!E133</f>
        <v>1924751</v>
      </c>
      <c r="F145" s="297">
        <f>[5]คำนวณหน่วย!L133</f>
        <v>312</v>
      </c>
      <c r="G145" s="303">
        <f>[5]คำนวณหน่วย!M133</f>
        <v>1219.92</v>
      </c>
      <c r="H145" s="168">
        <f>[5]คำนวณหน่วย!P133</f>
        <v>243</v>
      </c>
      <c r="I145" s="167">
        <f>[5]คำนวณหน่วย!Q133</f>
        <v>996.3</v>
      </c>
      <c r="J145" s="168">
        <f>[5]คำนวณหน่วย!T133</f>
        <v>-7856</v>
      </c>
      <c r="K145" s="167" t="e">
        <f>[5]คำนวณหน่วย!U133</f>
        <v>#DIV/0!</v>
      </c>
      <c r="L145" s="168">
        <f>[5]คำนวณหน่วย!X133</f>
        <v>0</v>
      </c>
      <c r="M145" s="260" t="e">
        <f>[5]คำนวณหน่วย!Y133</f>
        <v>#DIV/0!</v>
      </c>
      <c r="N145" s="168">
        <f>[5]คำนวณหน่วย!AB133</f>
        <v>0</v>
      </c>
      <c r="O145" s="260" t="e">
        <f>[5]คำนวณหน่วย!AC133</f>
        <v>#DIV/0!</v>
      </c>
      <c r="P145" s="168">
        <f>[5]คำนวณหน่วย!AF133</f>
        <v>0</v>
      </c>
      <c r="Q145" s="260" t="e">
        <f>[5]คำนวณหน่วย!AG133</f>
        <v>#DIV/0!</v>
      </c>
      <c r="R145" s="168">
        <f>[5]คำนวณหน่วย!AJ133</f>
        <v>0</v>
      </c>
      <c r="S145" s="260" t="e">
        <f>[5]คำนวณหน่วย!AK133</f>
        <v>#DIV/0!</v>
      </c>
      <c r="T145" s="168">
        <f>[5]คำนวณหน่วย!AN133</f>
        <v>0</v>
      </c>
      <c r="U145" s="260" t="e">
        <f>[5]คำนวณหน่วย!AO133</f>
        <v>#DIV/0!</v>
      </c>
      <c r="V145" s="168">
        <f>[5]คำนวณหน่วย!AR133</f>
        <v>0</v>
      </c>
      <c r="W145" s="260" t="e">
        <f>[5]คำนวณหน่วย!AS133</f>
        <v>#DIV/0!</v>
      </c>
      <c r="X145" s="168">
        <f>[5]คำนวณหน่วย!AV133</f>
        <v>0</v>
      </c>
      <c r="Y145" s="167" t="e">
        <f>[5]คำนวณหน่วย!AW133</f>
        <v>#DIV/0!</v>
      </c>
      <c r="Z145" s="168">
        <f>[5]คำนวณหน่วย!AZ133</f>
        <v>0</v>
      </c>
      <c r="AA145" s="167" t="e">
        <f>[5]คำนวณหน่วย!BA133</f>
        <v>#DIV/0!</v>
      </c>
      <c r="AB145" s="168">
        <f>[5]คำนวณหน่วย!BD133</f>
        <v>0</v>
      </c>
      <c r="AC145" s="167" t="e">
        <f>[5]คำนวณหน่วย!BE133</f>
        <v>#DIV/0!</v>
      </c>
    </row>
    <row r="146" spans="1:30" x14ac:dyDescent="0.55000000000000004">
      <c r="A146" s="166">
        <f>[5]คำนวณหน่วย!A134</f>
        <v>105</v>
      </c>
      <c r="B146" s="360" t="str">
        <f>[5]คำนวณหน่วย!B134</f>
        <v>แปลงสาธิตปลูกข้าว ผศ. ดร.วราภรณ์ แสงทอง มิเตอร์ที่ 2</v>
      </c>
      <c r="C146" s="349">
        <f>[5]คำนวณหน่วย!C134</f>
        <v>0</v>
      </c>
      <c r="D146" s="349">
        <f>[5]คำนวณหน่วย!D134</f>
        <v>1</v>
      </c>
      <c r="E146" s="349">
        <f>[5]คำนวณหน่วย!E134</f>
        <v>4050380</v>
      </c>
      <c r="F146" s="297">
        <f>[5]คำนวณหน่วย!L134</f>
        <v>20</v>
      </c>
      <c r="G146" s="303">
        <f>[5]คำนวณหน่วย!M134</f>
        <v>78.2</v>
      </c>
      <c r="H146" s="168">
        <f>[5]คำนวณหน่วย!P134</f>
        <v>12</v>
      </c>
      <c r="I146" s="167">
        <f>[5]คำนวณหน่วย!Q134</f>
        <v>49.199999999999996</v>
      </c>
      <c r="J146" s="168">
        <f>[5]คำนวณหน่วย!T134</f>
        <v>-1684</v>
      </c>
      <c r="K146" s="167" t="e">
        <f>[5]คำนวณหน่วย!U134</f>
        <v>#DIV/0!</v>
      </c>
      <c r="L146" s="168">
        <f>[5]คำนวณหน่วย!X134</f>
        <v>0</v>
      </c>
      <c r="M146" s="260" t="e">
        <f>[5]คำนวณหน่วย!Y134</f>
        <v>#DIV/0!</v>
      </c>
      <c r="N146" s="168">
        <f>[5]คำนวณหน่วย!AB134</f>
        <v>0</v>
      </c>
      <c r="O146" s="260" t="e">
        <f>[5]คำนวณหน่วย!AC134</f>
        <v>#DIV/0!</v>
      </c>
      <c r="P146" s="168">
        <f>[5]คำนวณหน่วย!AF134</f>
        <v>0</v>
      </c>
      <c r="Q146" s="260" t="e">
        <f>[5]คำนวณหน่วย!AG134</f>
        <v>#DIV/0!</v>
      </c>
      <c r="R146" s="168">
        <f>[5]คำนวณหน่วย!AJ134</f>
        <v>0</v>
      </c>
      <c r="S146" s="260" t="e">
        <f>[5]คำนวณหน่วย!AK134</f>
        <v>#DIV/0!</v>
      </c>
      <c r="T146" s="168">
        <f>[5]คำนวณหน่วย!AN134</f>
        <v>0</v>
      </c>
      <c r="U146" s="260" t="e">
        <f>[5]คำนวณหน่วย!AO134</f>
        <v>#DIV/0!</v>
      </c>
      <c r="V146" s="168">
        <f>[5]คำนวณหน่วย!AR134</f>
        <v>0</v>
      </c>
      <c r="W146" s="260" t="e">
        <f>[5]คำนวณหน่วย!AS134</f>
        <v>#DIV/0!</v>
      </c>
      <c r="X146" s="168">
        <f>[5]คำนวณหน่วย!AV134</f>
        <v>0</v>
      </c>
      <c r="Y146" s="167" t="e">
        <f>[5]คำนวณหน่วย!AW134</f>
        <v>#DIV/0!</v>
      </c>
      <c r="Z146" s="168">
        <f>[5]คำนวณหน่วย!AZ134</f>
        <v>0</v>
      </c>
      <c r="AA146" s="167" t="e">
        <f>[5]คำนวณหน่วย!BA134</f>
        <v>#DIV/0!</v>
      </c>
      <c r="AB146" s="168">
        <f>[5]คำนวณหน่วย!BD134</f>
        <v>0</v>
      </c>
      <c r="AC146" s="167" t="e">
        <f>[5]คำนวณหน่วย!BE134</f>
        <v>#DIV/0!</v>
      </c>
      <c r="AD146" s="172"/>
    </row>
    <row r="147" spans="1:30" s="312" customFormat="1" x14ac:dyDescent="0.55000000000000004">
      <c r="A147" s="166">
        <f>[5]คำนวณหน่วย!A135</f>
        <v>106</v>
      </c>
      <c r="B147" s="350" t="str">
        <f>[5]คำนวณหน่วย!B135</f>
        <v>โรงเก็บอุปกรณ์จัดนิทรรศการ</v>
      </c>
      <c r="C147" s="349">
        <f>[5]คำนวณหน่วย!C135</f>
        <v>0</v>
      </c>
      <c r="D147" s="349">
        <f>[5]คำนวณหน่วย!D135</f>
        <v>1</v>
      </c>
      <c r="E147" s="349">
        <f>[5]คำนวณหน่วย!E135</f>
        <v>2101066095</v>
      </c>
      <c r="F147" s="297">
        <f>[5]คำนวณหน่วย!L135</f>
        <v>0</v>
      </c>
      <c r="G147" s="303">
        <f>[5]คำนวณหน่วย!M135</f>
        <v>0</v>
      </c>
      <c r="H147" s="168">
        <f>[5]คำนวณหน่วย!P135</f>
        <v>0</v>
      </c>
      <c r="I147" s="167">
        <f>[5]คำนวณหน่วย!Q135</f>
        <v>0</v>
      </c>
      <c r="J147" s="168">
        <f>[5]คำนวณหน่วย!T135</f>
        <v>-369</v>
      </c>
      <c r="K147" s="167" t="e">
        <f>[5]คำนวณหน่วย!U135</f>
        <v>#DIV/0!</v>
      </c>
      <c r="L147" s="168">
        <f>[5]คำนวณหน่วย!X135</f>
        <v>0</v>
      </c>
      <c r="M147" s="260" t="e">
        <f>[5]คำนวณหน่วย!Y135</f>
        <v>#DIV/0!</v>
      </c>
      <c r="N147" s="168">
        <f>[5]คำนวณหน่วย!AB135</f>
        <v>0</v>
      </c>
      <c r="O147" s="260" t="e">
        <f>[5]คำนวณหน่วย!AC135</f>
        <v>#DIV/0!</v>
      </c>
      <c r="P147" s="168">
        <f>[5]คำนวณหน่วย!AF135</f>
        <v>0</v>
      </c>
      <c r="Q147" s="260" t="e">
        <f>[5]คำนวณหน่วย!AG135</f>
        <v>#DIV/0!</v>
      </c>
      <c r="R147" s="168">
        <f>[5]คำนวณหน่วย!AJ135</f>
        <v>0</v>
      </c>
      <c r="S147" s="260" t="e">
        <f>[5]คำนวณหน่วย!AK135</f>
        <v>#DIV/0!</v>
      </c>
      <c r="T147" s="168">
        <f>[5]คำนวณหน่วย!AN135</f>
        <v>0</v>
      </c>
      <c r="U147" s="260" t="e">
        <f>[5]คำนวณหน่วย!AO135</f>
        <v>#DIV/0!</v>
      </c>
      <c r="V147" s="168">
        <f>[5]คำนวณหน่วย!AR135</f>
        <v>0</v>
      </c>
      <c r="W147" s="260" t="e">
        <f>[5]คำนวณหน่วย!AS135</f>
        <v>#DIV/0!</v>
      </c>
      <c r="X147" s="168">
        <f>[5]คำนวณหน่วย!AV135</f>
        <v>0</v>
      </c>
      <c r="Y147" s="167" t="e">
        <f>[5]คำนวณหน่วย!AW135</f>
        <v>#DIV/0!</v>
      </c>
      <c r="Z147" s="168">
        <f>[5]คำนวณหน่วย!AZ135</f>
        <v>0</v>
      </c>
      <c r="AA147" s="167" t="e">
        <f>[5]คำนวณหน่วย!BA135</f>
        <v>#DIV/0!</v>
      </c>
      <c r="AB147" s="168">
        <f>[5]คำนวณหน่วย!BD135</f>
        <v>0</v>
      </c>
      <c r="AC147" s="167" t="e">
        <f>[5]คำนวณหน่วย!BE135</f>
        <v>#DIV/0!</v>
      </c>
    </row>
    <row r="148" spans="1:30" x14ac:dyDescent="0.55000000000000004">
      <c r="A148" s="166">
        <f>[5]คำนวณหน่วย!A136</f>
        <v>107</v>
      </c>
      <c r="B148" s="350" t="str">
        <f>[5]คำนวณหน่วย!B136</f>
        <v>เเปลงงทดลองเกษตรที่สูง(คอกเป็ด)</v>
      </c>
      <c r="C148" s="349">
        <f>[5]คำนวณหน่วย!C136</f>
        <v>0</v>
      </c>
      <c r="D148" s="349">
        <f>[5]คำนวณหน่วย!D136</f>
        <v>1</v>
      </c>
      <c r="E148" s="349">
        <f>[5]คำนวณหน่วย!E136</f>
        <v>8673815</v>
      </c>
      <c r="F148" s="297">
        <f>[5]คำนวณหน่วย!L136</f>
        <v>214</v>
      </c>
      <c r="G148" s="303">
        <f>[5]คำนวณหน่วย!M136</f>
        <v>836.74</v>
      </c>
      <c r="H148" s="168">
        <f>[5]คำนวณหน่วย!P136</f>
        <v>155</v>
      </c>
      <c r="I148" s="167">
        <f>[5]คำนวณหน่วย!Q136</f>
        <v>635.5</v>
      </c>
      <c r="J148" s="168">
        <f>[5]คำนวณหน่วย!T136</f>
        <v>-67105</v>
      </c>
      <c r="K148" s="167" t="e">
        <f>[5]คำนวณหน่วย!U136</f>
        <v>#DIV/0!</v>
      </c>
      <c r="L148" s="168">
        <f>[5]คำนวณหน่วย!X136</f>
        <v>0</v>
      </c>
      <c r="M148" s="260" t="e">
        <f>[5]คำนวณหน่วย!Y136</f>
        <v>#DIV/0!</v>
      </c>
      <c r="N148" s="168">
        <f>[5]คำนวณหน่วย!AB136</f>
        <v>0</v>
      </c>
      <c r="O148" s="260" t="e">
        <f>[5]คำนวณหน่วย!AC136</f>
        <v>#DIV/0!</v>
      </c>
      <c r="P148" s="168">
        <f>[5]คำนวณหน่วย!AF136</f>
        <v>0</v>
      </c>
      <c r="Q148" s="260" t="e">
        <f>[5]คำนวณหน่วย!AG136</f>
        <v>#DIV/0!</v>
      </c>
      <c r="R148" s="168">
        <f>[5]คำนวณหน่วย!AJ136</f>
        <v>0</v>
      </c>
      <c r="S148" s="260" t="e">
        <f>[5]คำนวณหน่วย!AK136</f>
        <v>#DIV/0!</v>
      </c>
      <c r="T148" s="168">
        <f>[5]คำนวณหน่วย!AN136</f>
        <v>0</v>
      </c>
      <c r="U148" s="260" t="e">
        <f>[5]คำนวณหน่วย!AO136</f>
        <v>#DIV/0!</v>
      </c>
      <c r="V148" s="168">
        <f>[5]คำนวณหน่วย!AR136</f>
        <v>0</v>
      </c>
      <c r="W148" s="260" t="e">
        <f>[5]คำนวณหน่วย!AS136</f>
        <v>#DIV/0!</v>
      </c>
      <c r="X148" s="168">
        <f>[5]คำนวณหน่วย!AV136</f>
        <v>0</v>
      </c>
      <c r="Y148" s="167" t="e">
        <f>[5]คำนวณหน่วย!AW136</f>
        <v>#DIV/0!</v>
      </c>
      <c r="Z148" s="168">
        <f>[5]คำนวณหน่วย!AZ136</f>
        <v>0</v>
      </c>
      <c r="AA148" s="167" t="e">
        <f>[5]คำนวณหน่วย!BA136</f>
        <v>#DIV/0!</v>
      </c>
      <c r="AB148" s="168">
        <f>[5]คำนวณหน่วย!BD136</f>
        <v>0</v>
      </c>
      <c r="AC148" s="167" t="e">
        <f>[5]คำนวณหน่วย!BE136</f>
        <v>#DIV/0!</v>
      </c>
    </row>
    <row r="149" spans="1:30" x14ac:dyDescent="0.55000000000000004">
      <c r="A149" s="166">
        <f>[5]คำนวณหน่วย!A137</f>
        <v>108</v>
      </c>
      <c r="B149" s="350" t="str">
        <f>[5]คำนวณหน่วย!B137</f>
        <v>เกษตรล้านนา35ไร่โชนเลี้ยงไก่</v>
      </c>
      <c r="C149" s="349">
        <f>[5]คำนวณหน่วย!C137</f>
        <v>0</v>
      </c>
      <c r="D149" s="349">
        <f>[5]คำนวณหน่วย!D137</f>
        <v>1</v>
      </c>
      <c r="E149" s="349">
        <f>[5]คำนวณหน่วย!E137</f>
        <v>160605923</v>
      </c>
      <c r="F149" s="297">
        <f>[5]คำนวณหน่วย!L137</f>
        <v>0</v>
      </c>
      <c r="G149" s="303">
        <f>[5]คำนวณหน่วย!M137</f>
        <v>0</v>
      </c>
      <c r="H149" s="168">
        <f>[5]คำนวณหน่วย!P137</f>
        <v>0</v>
      </c>
      <c r="I149" s="167">
        <f>[5]คำนวณหน่วย!Q137</f>
        <v>0</v>
      </c>
      <c r="J149" s="168">
        <f>[5]คำนวณหน่วย!T137</f>
        <v>-144</v>
      </c>
      <c r="K149" s="167" t="e">
        <f>[5]คำนวณหน่วย!U137</f>
        <v>#DIV/0!</v>
      </c>
      <c r="L149" s="168">
        <f>[5]คำนวณหน่วย!X137</f>
        <v>0</v>
      </c>
      <c r="M149" s="260" t="e">
        <f>[5]คำนวณหน่วย!Y137</f>
        <v>#DIV/0!</v>
      </c>
      <c r="N149" s="168">
        <f>[5]คำนวณหน่วย!AB137</f>
        <v>0</v>
      </c>
      <c r="O149" s="260" t="e">
        <f>[5]คำนวณหน่วย!AC137</f>
        <v>#DIV/0!</v>
      </c>
      <c r="P149" s="168">
        <f>[5]คำนวณหน่วย!AF137</f>
        <v>0</v>
      </c>
      <c r="Q149" s="260" t="e">
        <f>[5]คำนวณหน่วย!AG137</f>
        <v>#DIV/0!</v>
      </c>
      <c r="R149" s="168">
        <f>[5]คำนวณหน่วย!AJ137</f>
        <v>0</v>
      </c>
      <c r="S149" s="260" t="e">
        <f>[5]คำนวณหน่วย!AK137</f>
        <v>#DIV/0!</v>
      </c>
      <c r="T149" s="168">
        <f>[5]คำนวณหน่วย!AN137</f>
        <v>0</v>
      </c>
      <c r="U149" s="260" t="e">
        <f>[5]คำนวณหน่วย!AO137</f>
        <v>#DIV/0!</v>
      </c>
      <c r="V149" s="168">
        <f>[5]คำนวณหน่วย!AR137</f>
        <v>0</v>
      </c>
      <c r="W149" s="260" t="e">
        <f>[5]คำนวณหน่วย!AS137</f>
        <v>#DIV/0!</v>
      </c>
      <c r="X149" s="168">
        <f>[5]คำนวณหน่วย!AV137</f>
        <v>0</v>
      </c>
      <c r="Y149" s="167" t="e">
        <f>[5]คำนวณหน่วย!AW137</f>
        <v>#DIV/0!</v>
      </c>
      <c r="Z149" s="168">
        <f>[5]คำนวณหน่วย!AZ137</f>
        <v>0</v>
      </c>
      <c r="AA149" s="167" t="e">
        <f>[5]คำนวณหน่วย!BA137</f>
        <v>#DIV/0!</v>
      </c>
      <c r="AB149" s="168">
        <f>[5]คำนวณหน่วย!BD137</f>
        <v>0</v>
      </c>
      <c r="AC149" s="167" t="e">
        <f>[5]คำนวณหน่วย!BE137</f>
        <v>#DIV/0!</v>
      </c>
    </row>
    <row r="150" spans="1:30" s="293" customFormat="1" x14ac:dyDescent="0.55000000000000004">
      <c r="A150" s="166">
        <f>[5]คำนวณหน่วย!A138</f>
        <v>109</v>
      </c>
      <c r="B150" s="350" t="str">
        <f>[5]คำนวณหน่วย!B138</f>
        <v>เกษตรล้านนา35ไร่สำนักงาน</v>
      </c>
      <c r="C150" s="349">
        <f>[5]คำนวณหน่วย!C138</f>
        <v>0</v>
      </c>
      <c r="D150" s="349">
        <f>[5]คำนวณหน่วย!D138</f>
        <v>1</v>
      </c>
      <c r="E150" s="349">
        <f>[5]คำนวณหน่วย!E138</f>
        <v>6016836</v>
      </c>
      <c r="F150" s="297">
        <f>[5]คำนวณหน่วย!L138</f>
        <v>0</v>
      </c>
      <c r="G150" s="303">
        <f>[5]คำนวณหน่วย!M138</f>
        <v>0</v>
      </c>
      <c r="H150" s="168">
        <f>[5]คำนวณหน่วย!P138</f>
        <v>0</v>
      </c>
      <c r="I150" s="167">
        <f>[5]คำนวณหน่วย!Q138</f>
        <v>0</v>
      </c>
      <c r="J150" s="168">
        <f>[5]คำนวณหน่วย!T138</f>
        <v>-5017</v>
      </c>
      <c r="K150" s="167" t="e">
        <f>[5]คำนวณหน่วย!U138</f>
        <v>#DIV/0!</v>
      </c>
      <c r="L150" s="168">
        <f>[5]คำนวณหน่วย!X138</f>
        <v>0</v>
      </c>
      <c r="M150" s="260" t="e">
        <f>[5]คำนวณหน่วย!Y138</f>
        <v>#DIV/0!</v>
      </c>
      <c r="N150" s="168">
        <f>[5]คำนวณหน่วย!AB138</f>
        <v>0</v>
      </c>
      <c r="O150" s="260" t="e">
        <f>[5]คำนวณหน่วย!AC138</f>
        <v>#DIV/0!</v>
      </c>
      <c r="P150" s="168">
        <f>[5]คำนวณหน่วย!AF138</f>
        <v>0</v>
      </c>
      <c r="Q150" s="260" t="e">
        <f>[5]คำนวณหน่วย!AG138</f>
        <v>#DIV/0!</v>
      </c>
      <c r="R150" s="168">
        <f>[5]คำนวณหน่วย!AJ138</f>
        <v>0</v>
      </c>
      <c r="S150" s="260" t="e">
        <f>[5]คำนวณหน่วย!AK138</f>
        <v>#DIV/0!</v>
      </c>
      <c r="T150" s="168">
        <f>[5]คำนวณหน่วย!AN138</f>
        <v>0</v>
      </c>
      <c r="U150" s="260" t="e">
        <f>[5]คำนวณหน่วย!AO138</f>
        <v>#DIV/0!</v>
      </c>
      <c r="V150" s="168">
        <f>[5]คำนวณหน่วย!AR138</f>
        <v>0</v>
      </c>
      <c r="W150" s="260" t="e">
        <f>[5]คำนวณหน่วย!AS138</f>
        <v>#DIV/0!</v>
      </c>
      <c r="X150" s="168">
        <f>[5]คำนวณหน่วย!AV138</f>
        <v>0</v>
      </c>
      <c r="Y150" s="167" t="e">
        <f>[5]คำนวณหน่วย!AW138</f>
        <v>#DIV/0!</v>
      </c>
      <c r="Z150" s="168">
        <f>[5]คำนวณหน่วย!AZ138</f>
        <v>0</v>
      </c>
      <c r="AA150" s="167" t="e">
        <f>[5]คำนวณหน่วย!BA138</f>
        <v>#DIV/0!</v>
      </c>
      <c r="AB150" s="168">
        <f>[5]คำนวณหน่วย!BD138</f>
        <v>0</v>
      </c>
      <c r="AC150" s="167" t="e">
        <f>[5]คำนวณหน่วย!BE138</f>
        <v>#DIV/0!</v>
      </c>
    </row>
    <row r="151" spans="1:30" s="87" customFormat="1" x14ac:dyDescent="0.55000000000000004">
      <c r="A151" s="170" t="s">
        <v>5</v>
      </c>
      <c r="B151" s="343"/>
      <c r="C151" s="170"/>
      <c r="D151" s="170"/>
      <c r="E151" s="170"/>
      <c r="F151" s="354">
        <f>SUM(F142:F150)</f>
        <v>7297</v>
      </c>
      <c r="G151" s="354">
        <f t="shared" ref="G151:AB151" si="35">SUM(G142:G150)</f>
        <v>28531.270000000004</v>
      </c>
      <c r="H151" s="354">
        <f t="shared" si="35"/>
        <v>1975</v>
      </c>
      <c r="I151" s="354">
        <f t="shared" si="35"/>
        <v>8097.4999999999991</v>
      </c>
      <c r="J151" s="354">
        <f t="shared" si="35"/>
        <v>-223850</v>
      </c>
      <c r="K151" s="354" t="e">
        <f t="shared" si="35"/>
        <v>#DIV/0!</v>
      </c>
      <c r="L151" s="354">
        <f t="shared" si="35"/>
        <v>0</v>
      </c>
      <c r="M151" s="354" t="e">
        <f t="shared" si="35"/>
        <v>#DIV/0!</v>
      </c>
      <c r="N151" s="354">
        <f t="shared" si="35"/>
        <v>0</v>
      </c>
      <c r="O151" s="354" t="e">
        <f t="shared" si="35"/>
        <v>#DIV/0!</v>
      </c>
      <c r="P151" s="354">
        <f t="shared" si="35"/>
        <v>0</v>
      </c>
      <c r="Q151" s="354" t="e">
        <f t="shared" si="35"/>
        <v>#DIV/0!</v>
      </c>
      <c r="R151" s="354">
        <f t="shared" si="35"/>
        <v>0</v>
      </c>
      <c r="S151" s="354" t="e">
        <f t="shared" si="35"/>
        <v>#DIV/0!</v>
      </c>
      <c r="T151" s="354">
        <f t="shared" si="35"/>
        <v>0</v>
      </c>
      <c r="U151" s="354" t="e">
        <f t="shared" si="35"/>
        <v>#DIV/0!</v>
      </c>
      <c r="V151" s="354">
        <f t="shared" si="35"/>
        <v>0</v>
      </c>
      <c r="W151" s="354" t="e">
        <f t="shared" si="35"/>
        <v>#DIV/0!</v>
      </c>
      <c r="X151" s="354">
        <f t="shared" si="35"/>
        <v>0</v>
      </c>
      <c r="Y151" s="354" t="e">
        <f t="shared" si="35"/>
        <v>#DIV/0!</v>
      </c>
      <c r="Z151" s="354">
        <f t="shared" si="35"/>
        <v>0</v>
      </c>
      <c r="AA151" s="354" t="e">
        <f t="shared" si="35"/>
        <v>#DIV/0!</v>
      </c>
      <c r="AB151" s="354">
        <f t="shared" si="35"/>
        <v>0</v>
      </c>
      <c r="AC151" s="354" t="e">
        <f t="shared" ref="AC151" si="36">SUM(AC121:AC150)</f>
        <v>#DIV/0!</v>
      </c>
    </row>
    <row r="152" spans="1:30" s="311" customFormat="1" x14ac:dyDescent="0.55000000000000004">
      <c r="A152" s="162" t="str">
        <f>[5]คำนวณหน่วย!A139</f>
        <v>ศูนย์วิจัยพลังงาน</v>
      </c>
      <c r="B152" s="339"/>
      <c r="C152" s="163"/>
      <c r="D152" s="163"/>
      <c r="E152" s="314"/>
      <c r="F152" s="322"/>
      <c r="G152" s="322"/>
      <c r="H152" s="322"/>
      <c r="I152" s="322"/>
      <c r="J152" s="322"/>
      <c r="K152" s="322"/>
      <c r="L152" s="322"/>
      <c r="M152" s="322"/>
      <c r="N152" s="322"/>
      <c r="O152" s="322"/>
      <c r="P152" s="322"/>
      <c r="Q152" s="322"/>
      <c r="R152" s="322"/>
      <c r="S152" s="322"/>
      <c r="T152" s="322"/>
      <c r="U152" s="322"/>
      <c r="V152" s="322"/>
      <c r="W152" s="322"/>
      <c r="X152" s="322"/>
      <c r="Y152" s="322"/>
      <c r="Z152" s="322"/>
      <c r="AA152" s="322"/>
      <c r="AB152" s="322"/>
      <c r="AC152" s="322"/>
    </row>
    <row r="153" spans="1:30" s="172" customFormat="1" x14ac:dyDescent="0.55000000000000004">
      <c r="A153" s="166">
        <f>[5]คำนวณหน่วย!A140</f>
        <v>110</v>
      </c>
      <c r="B153" s="162" t="str">
        <f>[5]คำนวณหน่วย!B140</f>
        <v>อาคารศูนย์วิจัยพลังงาน 1</v>
      </c>
      <c r="C153" s="166">
        <f>[5]คำนวณหน่วย!C140</f>
        <v>0</v>
      </c>
      <c r="D153" s="166">
        <f>[5]คำนวณหน่วย!D140</f>
        <v>1</v>
      </c>
      <c r="E153" s="166">
        <f>[5]คำนวณหน่วย!E140</f>
        <v>8573844</v>
      </c>
      <c r="F153" s="297">
        <f>[5]คำนวณหน่วย!L140</f>
        <v>888</v>
      </c>
      <c r="G153" s="303">
        <f>[5]คำนวณหน่วย!M140</f>
        <v>3472.08</v>
      </c>
      <c r="H153" s="168">
        <f>[5]คำนวณหน่วย!P140</f>
        <v>571</v>
      </c>
      <c r="I153" s="167">
        <f>[5]คำนวณหน่วย!Q140</f>
        <v>2341.1</v>
      </c>
      <c r="J153" s="168">
        <f>[5]คำนวณหน่วย!T140</f>
        <v>-77234</v>
      </c>
      <c r="K153" s="167" t="e">
        <f>[5]คำนวณหน่วย!U140</f>
        <v>#DIV/0!</v>
      </c>
      <c r="L153" s="168">
        <f>[5]คำนวณหน่วย!X140</f>
        <v>0</v>
      </c>
      <c r="M153" s="260" t="e">
        <f>[5]คำนวณหน่วย!Y140</f>
        <v>#DIV/0!</v>
      </c>
      <c r="N153" s="168">
        <f>[5]คำนวณหน่วย!AB140</f>
        <v>0</v>
      </c>
      <c r="O153" s="260" t="e">
        <f>[5]คำนวณหน่วย!AC140</f>
        <v>#DIV/0!</v>
      </c>
      <c r="P153" s="168">
        <f>[5]คำนวณหน่วย!AF140</f>
        <v>0</v>
      </c>
      <c r="Q153" s="260" t="e">
        <f>[5]คำนวณหน่วย!AG140</f>
        <v>#DIV/0!</v>
      </c>
      <c r="R153" s="168">
        <f>[5]คำนวณหน่วย!AJ140</f>
        <v>0</v>
      </c>
      <c r="S153" s="260" t="e">
        <f>[5]คำนวณหน่วย!AK140</f>
        <v>#DIV/0!</v>
      </c>
      <c r="T153" s="168">
        <f>[5]คำนวณหน่วย!AN140</f>
        <v>0</v>
      </c>
      <c r="U153" s="260" t="e">
        <f>[5]คำนวณหน่วย!AO140</f>
        <v>#DIV/0!</v>
      </c>
      <c r="V153" s="168">
        <f>[5]คำนวณหน่วย!AR140</f>
        <v>0</v>
      </c>
      <c r="W153" s="260" t="e">
        <f>[5]คำนวณหน่วย!AS140</f>
        <v>#DIV/0!</v>
      </c>
      <c r="X153" s="168">
        <f>[5]คำนวณหน่วย!AV140</f>
        <v>0</v>
      </c>
      <c r="Y153" s="167" t="e">
        <f>[5]คำนวณหน่วย!AW140</f>
        <v>#DIV/0!</v>
      </c>
      <c r="Z153" s="168">
        <f>[5]คำนวณหน่วย!AZ140</f>
        <v>0</v>
      </c>
      <c r="AA153" s="167" t="e">
        <f>[5]คำนวณหน่วย!BA140</f>
        <v>#DIV/0!</v>
      </c>
      <c r="AB153" s="168">
        <f>[5]คำนวณหน่วย!BD140</f>
        <v>0</v>
      </c>
      <c r="AC153" s="167" t="e">
        <f>[5]คำนวณหน่วย!BE140</f>
        <v>#DIV/0!</v>
      </c>
    </row>
    <row r="154" spans="1:30" x14ac:dyDescent="0.55000000000000004">
      <c r="A154" s="162" t="str">
        <f>[5]คำนวณหน่วย!A141</f>
        <v>ศูนย์อาคารที่พัก</v>
      </c>
      <c r="B154" s="339"/>
      <c r="C154" s="163"/>
      <c r="D154" s="163"/>
      <c r="E154" s="314"/>
      <c r="F154" s="319"/>
      <c r="G154" s="320"/>
      <c r="H154" s="319"/>
      <c r="I154" s="320"/>
      <c r="J154" s="319"/>
      <c r="K154" s="320"/>
      <c r="L154" s="319"/>
      <c r="M154" s="321"/>
      <c r="N154" s="319"/>
      <c r="O154" s="321"/>
      <c r="P154" s="319"/>
      <c r="Q154" s="321"/>
      <c r="R154" s="319"/>
      <c r="S154" s="321"/>
      <c r="T154" s="319"/>
      <c r="U154" s="321"/>
      <c r="V154" s="319"/>
      <c r="W154" s="321"/>
      <c r="X154" s="319"/>
      <c r="Y154" s="320"/>
      <c r="Z154" s="319"/>
      <c r="AA154" s="320"/>
      <c r="AB154" s="319"/>
      <c r="AC154" s="320"/>
    </row>
    <row r="155" spans="1:30" s="311" customFormat="1" x14ac:dyDescent="0.55000000000000004">
      <c r="A155" s="166">
        <f>[5]คำนวณหน่วย!A142</f>
        <v>111</v>
      </c>
      <c r="B155" s="162" t="str">
        <f>[5]คำนวณหน่วย!B142</f>
        <v>อาคารศูนย์การศึกษาและอบรมนานาชาติ</v>
      </c>
      <c r="C155" s="166">
        <f>[5]คำนวณหน่วย!C142</f>
        <v>320</v>
      </c>
      <c r="D155" s="166">
        <f>[5]คำนวณหน่วย!D142</f>
        <v>1</v>
      </c>
      <c r="E155" s="166">
        <f>[5]คำนวณหน่วย!E142</f>
        <v>1030</v>
      </c>
      <c r="F155" s="297">
        <f>[5]คำนวณหน่วย!L142</f>
        <v>9733.84</v>
      </c>
      <c r="G155" s="303">
        <f>[5]คำนวณหน่วย!M142</f>
        <v>38059.314400000003</v>
      </c>
      <c r="H155" s="168">
        <f>[5]คำนวณหน่วย!P142</f>
        <v>10144.73</v>
      </c>
      <c r="I155" s="167">
        <f>[5]คำนวณหน่วย!Q142</f>
        <v>41593.392999999996</v>
      </c>
      <c r="J155" s="168">
        <f>[5]คำนวณหน่วย!T142</f>
        <v>0</v>
      </c>
      <c r="K155" s="167" t="e">
        <f>[5]คำนวณหน่วย!U142</f>
        <v>#DIV/0!</v>
      </c>
      <c r="L155" s="168">
        <f>[5]คำนวณหน่วย!X142</f>
        <v>0</v>
      </c>
      <c r="M155" s="260" t="e">
        <f>[5]คำนวณหน่วย!Y142</f>
        <v>#DIV/0!</v>
      </c>
      <c r="N155" s="168">
        <f>[5]คำนวณหน่วย!AB142</f>
        <v>0</v>
      </c>
      <c r="O155" s="260" t="e">
        <f>[5]คำนวณหน่วย!AC142</f>
        <v>#DIV/0!</v>
      </c>
      <c r="P155" s="168">
        <f>[5]คำนวณหน่วย!AF142</f>
        <v>0</v>
      </c>
      <c r="Q155" s="260" t="e">
        <f>[5]คำนวณหน่วย!AG142</f>
        <v>#DIV/0!</v>
      </c>
      <c r="R155" s="168">
        <f>[5]คำนวณหน่วย!AJ142</f>
        <v>0</v>
      </c>
      <c r="S155" s="260" t="e">
        <f>[5]คำนวณหน่วย!AK142</f>
        <v>#DIV/0!</v>
      </c>
      <c r="T155" s="168">
        <f>[5]คำนวณหน่วย!AN142</f>
        <v>0</v>
      </c>
      <c r="U155" s="260" t="e">
        <f>[5]คำนวณหน่วย!AO142</f>
        <v>#DIV/0!</v>
      </c>
      <c r="V155" s="168">
        <f>[5]คำนวณหน่วย!AR142</f>
        <v>0</v>
      </c>
      <c r="W155" s="260" t="e">
        <f>[5]คำนวณหน่วย!AS142</f>
        <v>#DIV/0!</v>
      </c>
      <c r="X155" s="168">
        <f>[5]คำนวณหน่วย!AV142</f>
        <v>0</v>
      </c>
      <c r="Y155" s="167" t="e">
        <f>[5]คำนวณหน่วย!AW142</f>
        <v>#DIV/0!</v>
      </c>
      <c r="Z155" s="168">
        <f>[5]คำนวณหน่วย!AZ142</f>
        <v>0</v>
      </c>
      <c r="AA155" s="167" t="e">
        <f>[5]คำนวณหน่วย!BA142</f>
        <v>#DIV/0!</v>
      </c>
      <c r="AB155" s="168">
        <f>[5]คำนวณหน่วย!BD142</f>
        <v>0</v>
      </c>
      <c r="AC155" s="167" t="e">
        <f>[5]คำนวณหน่วย!BE142</f>
        <v>#DIV/0!</v>
      </c>
    </row>
    <row r="156" spans="1:30" x14ac:dyDescent="0.55000000000000004">
      <c r="A156" s="162" t="str">
        <f>[5]คำนวณหน่วย!A143</f>
        <v>คณะวิศวกรรมศาสตร์</v>
      </c>
      <c r="B156" s="339"/>
      <c r="C156" s="163"/>
      <c r="D156" s="163"/>
      <c r="E156" s="314"/>
      <c r="F156" s="319"/>
      <c r="G156" s="320"/>
      <c r="H156" s="319"/>
      <c r="I156" s="320"/>
      <c r="J156" s="319"/>
      <c r="K156" s="320"/>
      <c r="L156" s="319"/>
      <c r="M156" s="321"/>
      <c r="N156" s="319"/>
      <c r="O156" s="321"/>
      <c r="P156" s="319"/>
      <c r="Q156" s="321"/>
      <c r="R156" s="319"/>
      <c r="S156" s="321"/>
      <c r="T156" s="319"/>
      <c r="U156" s="321"/>
      <c r="V156" s="319"/>
      <c r="W156" s="321"/>
      <c r="X156" s="319"/>
      <c r="Y156" s="320"/>
      <c r="Z156" s="319"/>
      <c r="AA156" s="320"/>
      <c r="AB156" s="319"/>
      <c r="AC156" s="320"/>
    </row>
    <row r="157" spans="1:30" s="293" customFormat="1" x14ac:dyDescent="0.55000000000000004">
      <c r="A157" s="273">
        <f>[5]คำนวณหน่วย!A144</f>
        <v>112</v>
      </c>
      <c r="B157" s="310" t="str">
        <f>[5]คำนวณหน่วย!B144</f>
        <v>อาคารเรียนรวมสาขาวิศวกรรมศาสตร์</v>
      </c>
      <c r="C157" s="273">
        <f>[5]คำนวณหน่วย!C144</f>
        <v>600</v>
      </c>
      <c r="D157" s="273">
        <f>[5]คำนวณหน่วย!D144</f>
        <v>1</v>
      </c>
      <c r="E157" s="273">
        <f>[5]คำนวณหน่วย!E144</f>
        <v>8391762</v>
      </c>
      <c r="F157" s="354">
        <f>[5]คำนวณหน่วย!L144-'[6]คำนวณ (รวมแต่ละอาคาร)'!$I$254</f>
        <v>12564.02</v>
      </c>
      <c r="G157" s="169">
        <f>F157*'2569-บิลค่าไฟฟ้า'!$G$5</f>
        <v>49179.801570169198</v>
      </c>
      <c r="H157" s="354">
        <f>[5]คำนวณหน่วย!P144-'[6]คำนวณ (รวมแต่ละอาคาร)'!$L$254</f>
        <v>14497.63</v>
      </c>
      <c r="I157" s="368">
        <f>H157*'2569-บิลค่าไฟฟ้า'!$K$5</f>
        <v>59461.439246482696</v>
      </c>
      <c r="J157" s="354">
        <f>[5]คำนวณหน่วย!T144-'[6]คำนวณ (รวมแต่ละอาคาร)'!$O$254</f>
        <v>12796</v>
      </c>
      <c r="K157" s="169" t="e">
        <f>J157*'2569-บิลค่าไฟฟ้า'!$O$5</f>
        <v>#DIV/0!</v>
      </c>
      <c r="L157" s="356">
        <f>[5]คำนวณหน่วย!X144-'[6]คำนวณ (รวมแต่ละอาคาร)'!$R$254</f>
        <v>0</v>
      </c>
      <c r="M157" s="169" t="e">
        <f>L157*'2569-บิลค่าไฟฟ้า'!$S$5</f>
        <v>#DIV/0!</v>
      </c>
      <c r="N157" s="356">
        <f>[5]คำนวณหน่วย!AB144-'[6]คำนวณ (รวมแต่ละอาคาร)'!$U$254</f>
        <v>0</v>
      </c>
      <c r="O157" s="169" t="e">
        <f>N157*'2569-บิลค่าไฟฟ้า'!$W$5</f>
        <v>#DIV/0!</v>
      </c>
      <c r="P157" s="356">
        <f>[5]คำนวณหน่วย!AF144-'[6]คำนวณ (รวมแต่ละอาคาร)'!$X$254</f>
        <v>0</v>
      </c>
      <c r="Q157" s="169" t="e">
        <f>P157*'2569-บิลค่าไฟฟ้า'!$AA$5</f>
        <v>#DIV/0!</v>
      </c>
      <c r="R157" s="356">
        <f>[5]คำนวณหน่วย!AJ144-'[6]คำนวณ (รวมแต่ละอาคาร)'!$AA$254</f>
        <v>0</v>
      </c>
      <c r="S157" s="169" t="e">
        <f>R157*'2569-บิลค่าไฟฟ้า'!$AE$5</f>
        <v>#DIV/0!</v>
      </c>
      <c r="T157" s="356">
        <f>[5]คำนวณหน่วย!AN144-'[6]คำนวณ (รวมแต่ละอาคาร)'!$AD$254</f>
        <v>0</v>
      </c>
      <c r="U157" s="169" t="e">
        <f>T157*'2569-บิลค่าไฟฟ้า'!$AI$5</f>
        <v>#DIV/0!</v>
      </c>
      <c r="V157" s="356">
        <f>[5]คำนวณหน่วย!AR144-'[6]คำนวณ (รวมแต่ละอาคาร)'!$AG$254</f>
        <v>0</v>
      </c>
      <c r="W157" s="169" t="e">
        <f>V157*'2569-บิลค่าไฟฟ้า'!$AM$5</f>
        <v>#DIV/0!</v>
      </c>
      <c r="X157" s="356">
        <f>[5]คำนวณหน่วย!AV144-'[6]คำนวณ (รวมแต่ละอาคาร)'!$AJ$254</f>
        <v>0</v>
      </c>
      <c r="Y157" s="169" t="e">
        <f>X157*'2569-บิลค่าไฟฟ้า'!$AQ$5</f>
        <v>#DIV/0!</v>
      </c>
      <c r="Z157" s="356">
        <f>[5]คำนวณหน่วย!AZ144-'[6]คำนวณ (รวมแต่ละอาคาร)'!$AM$254</f>
        <v>0</v>
      </c>
      <c r="AA157" s="169" t="e">
        <f>Z157*'2569-บิลค่าไฟฟ้า'!$AU$5</f>
        <v>#DIV/0!</v>
      </c>
      <c r="AB157" s="356">
        <f>[5]คำนวณหน่วย!BD144-'[6]คำนวณ (รวมแต่ละอาคาร)'!$AP$254</f>
        <v>0</v>
      </c>
      <c r="AC157" s="169" t="e">
        <f>AB157*'2569-บิลค่าไฟฟ้า'!$AY$5</f>
        <v>#DIV/0!</v>
      </c>
    </row>
    <row r="158" spans="1:30" x14ac:dyDescent="0.55000000000000004">
      <c r="A158" s="166">
        <f>[5]คำนวณหน่วย!A145</f>
        <v>113</v>
      </c>
      <c r="B158" s="162" t="str">
        <f>[5]คำนวณหน่วย!B145</f>
        <v>อาคารปฏิบัติการวิศวกรรมทั่วไป</v>
      </c>
      <c r="C158" s="166">
        <f>[5]คำนวณหน่วย!C145</f>
        <v>0</v>
      </c>
      <c r="D158" s="166">
        <f>[5]คำนวณหน่วย!D145</f>
        <v>100</v>
      </c>
      <c r="E158" s="166">
        <f>[5]คำนวณหน่วย!E145</f>
        <v>8510876</v>
      </c>
      <c r="F158" s="297">
        <f>[5]คำนวณหน่วย!L145</f>
        <v>900</v>
      </c>
      <c r="G158" s="303">
        <f>[5]คำนวณหน่วย!M145</f>
        <v>3519</v>
      </c>
      <c r="H158" s="168">
        <f>[5]คำนวณหน่วย!P145</f>
        <v>1400</v>
      </c>
      <c r="I158" s="167">
        <f>[5]คำนวณหน่วย!Q145</f>
        <v>5739.9999999999991</v>
      </c>
      <c r="J158" s="168">
        <f>[5]คำนวณหน่วย!T145</f>
        <v>-884300</v>
      </c>
      <c r="K158" s="167" t="e">
        <f>[5]คำนวณหน่วย!U145</f>
        <v>#DIV/0!</v>
      </c>
      <c r="L158" s="359">
        <f>[5]คำนวณหน่วย!X145</f>
        <v>0</v>
      </c>
      <c r="M158" s="260" t="e">
        <f>[5]คำนวณหน่วย!Y145</f>
        <v>#DIV/0!</v>
      </c>
      <c r="N158" s="359">
        <f>[5]คำนวณหน่วย!AB145</f>
        <v>0</v>
      </c>
      <c r="O158" s="260" t="e">
        <f>[5]คำนวณหน่วย!AC145</f>
        <v>#DIV/0!</v>
      </c>
      <c r="P158" s="359">
        <f>[5]คำนวณหน่วย!AF145</f>
        <v>0</v>
      </c>
      <c r="Q158" s="260" t="e">
        <f>[5]คำนวณหน่วย!AG145</f>
        <v>#DIV/0!</v>
      </c>
      <c r="R158" s="359">
        <f>[5]คำนวณหน่วย!AJ145</f>
        <v>0</v>
      </c>
      <c r="S158" s="260" t="e">
        <f>[5]คำนวณหน่วย!AK145</f>
        <v>#DIV/0!</v>
      </c>
      <c r="T158" s="359">
        <f>[5]คำนวณหน่วย!AN145</f>
        <v>0</v>
      </c>
      <c r="U158" s="260" t="e">
        <f>[5]คำนวณหน่วย!AO145</f>
        <v>#DIV/0!</v>
      </c>
      <c r="V158" s="359">
        <f>[5]คำนวณหน่วย!AR145</f>
        <v>0</v>
      </c>
      <c r="W158" s="260" t="e">
        <f>[5]คำนวณหน่วย!AS145</f>
        <v>#DIV/0!</v>
      </c>
      <c r="X158" s="359">
        <f>[5]คำนวณหน่วย!AV145</f>
        <v>0</v>
      </c>
      <c r="Y158" s="167" t="e">
        <f>[5]คำนวณหน่วย!AW145</f>
        <v>#DIV/0!</v>
      </c>
      <c r="Z158" s="359">
        <f>[5]คำนวณหน่วย!AZ145</f>
        <v>0</v>
      </c>
      <c r="AA158" s="167" t="e">
        <f>[5]คำนวณหน่วย!BA145</f>
        <v>#DIV/0!</v>
      </c>
      <c r="AB158" s="359">
        <f>[5]คำนวณหน่วย!BD145</f>
        <v>0</v>
      </c>
      <c r="AC158" s="167" t="e">
        <f>[5]คำนวณหน่วย!BE145</f>
        <v>#DIV/0!</v>
      </c>
    </row>
    <row r="159" spans="1:30" s="293" customFormat="1" x14ac:dyDescent="0.55000000000000004">
      <c r="A159" s="273">
        <f>[5]คำนวณหน่วย!A146</f>
        <v>114</v>
      </c>
      <c r="B159" s="310" t="str">
        <f>[5]คำนวณหน่วย!B146</f>
        <v>อาคารสมิตานนท์</v>
      </c>
      <c r="C159" s="273">
        <f>[5]คำนวณหน่วย!C146</f>
        <v>300</v>
      </c>
      <c r="D159" s="273">
        <f>[5]คำนวณหน่วย!D146</f>
        <v>1</v>
      </c>
      <c r="E159" s="273">
        <f>[5]คำนวณหน่วย!E146</f>
        <v>8195975</v>
      </c>
      <c r="F159" s="112">
        <f>[5]คำนวณหน่วย!L146-'[6]คำนวณ (รวมแต่ละอาคาร)'!$I$258</f>
        <v>11294.33</v>
      </c>
      <c r="G159" s="169">
        <f>F159*'2569-บิลค่าไฟฟ้า'!$G$5</f>
        <v>44209.807710271802</v>
      </c>
      <c r="H159" s="354">
        <f>[5]คำนวณหน่วย!P146-'[6]คำนวณ (รวมแต่ละอาคาร)'!$L$258</f>
        <v>10914.21</v>
      </c>
      <c r="I159" s="368">
        <f>H159*'2569-บิลค่าไฟฟ้า'!$K$5</f>
        <v>44764.187997510897</v>
      </c>
      <c r="J159" s="112">
        <f>[5]คำนวณหน่วย!T146-'[6]คำนวณ (รวมแต่ละอาคาร)'!$O$258</f>
        <v>18825</v>
      </c>
      <c r="K159" s="169" t="e">
        <f>J159*'2569-บิลค่าไฟฟ้า'!$O$5</f>
        <v>#DIV/0!</v>
      </c>
      <c r="L159" s="354">
        <f>[5]คำนวณหน่วย!X146-'[6]คำนวณ (รวมแต่ละอาคาร)'!$R$258</f>
        <v>0</v>
      </c>
      <c r="M159" s="169" t="e">
        <f>L159*'2569-บิลค่าไฟฟ้า'!$S$5</f>
        <v>#DIV/0!</v>
      </c>
      <c r="N159" s="354">
        <f>[5]คำนวณหน่วย!AB146-'[6]คำนวณ (รวมแต่ละอาคาร)'!$U$258</f>
        <v>0</v>
      </c>
      <c r="O159" s="169" t="e">
        <f>N159*'2569-บิลค่าไฟฟ้า'!$W$5</f>
        <v>#DIV/0!</v>
      </c>
      <c r="P159" s="354">
        <f>[5]คำนวณหน่วย!AF146-'[6]คำนวณ (รวมแต่ละอาคาร)'!$X$258</f>
        <v>0</v>
      </c>
      <c r="Q159" s="169" t="e">
        <f>P159*'2569-บิลค่าไฟฟ้า'!$AA$5</f>
        <v>#DIV/0!</v>
      </c>
      <c r="R159" s="354">
        <f>[5]คำนวณหน่วย!AJ146-'[6]คำนวณ (รวมแต่ละอาคาร)'!$AA$258</f>
        <v>0</v>
      </c>
      <c r="S159" s="169" t="e">
        <f>R159*'2569-บิลค่าไฟฟ้า'!$AE$5</f>
        <v>#DIV/0!</v>
      </c>
      <c r="T159" s="354">
        <f>[5]คำนวณหน่วย!AN146-'[6]คำนวณ (รวมแต่ละอาคาร)'!$AD$258</f>
        <v>0</v>
      </c>
      <c r="U159" s="169" t="e">
        <f>T159*'2569-บิลค่าไฟฟ้า'!$AI$5</f>
        <v>#DIV/0!</v>
      </c>
      <c r="V159" s="354">
        <f>[5]คำนวณหน่วย!AR146-'[6]คำนวณ (รวมแต่ละอาคาร)'!$AG$258</f>
        <v>0</v>
      </c>
      <c r="W159" s="169" t="e">
        <f>V159*'2569-บิลค่าไฟฟ้า'!$AM$5</f>
        <v>#DIV/0!</v>
      </c>
      <c r="X159" s="354">
        <f>[5]คำนวณหน่วย!AV146-'[6]คำนวณ (รวมแต่ละอาคาร)'!$AJ$258</f>
        <v>0</v>
      </c>
      <c r="Y159" s="169" t="e">
        <f>X159*'2569-บิลค่าไฟฟ้า'!$AQ$5</f>
        <v>#DIV/0!</v>
      </c>
      <c r="Z159" s="354">
        <f>[5]คำนวณหน่วย!AZ146-'[6]คำนวณ (รวมแต่ละอาคาร)'!$AM$258</f>
        <v>0</v>
      </c>
      <c r="AA159" s="169" t="e">
        <f>Z159*'2569-บิลค่าไฟฟ้า'!$AU$5</f>
        <v>#DIV/0!</v>
      </c>
      <c r="AB159" s="354">
        <f>[5]คำนวณหน่วย!BD146-'[6]คำนวณ (รวมแต่ละอาคาร)'!$AP$258</f>
        <v>0</v>
      </c>
      <c r="AC159" s="169" t="e">
        <f>AB159*'2569-บิลค่าไฟฟ้า'!$AY$5</f>
        <v>#DIV/0!</v>
      </c>
    </row>
    <row r="160" spans="1:30" x14ac:dyDescent="0.55000000000000004">
      <c r="A160" s="166">
        <f>[5]คำนวณหน่วย!A147</f>
        <v>115</v>
      </c>
      <c r="B160" s="162" t="str">
        <f>[5]คำนวณหน่วย!B147</f>
        <v>อาคารโรงงานนำร่อง</v>
      </c>
      <c r="C160" s="166">
        <f>[5]คำนวณหน่วย!C147</f>
        <v>0</v>
      </c>
      <c r="D160" s="166">
        <f>[5]คำนวณหน่วย!D147</f>
        <v>200</v>
      </c>
      <c r="E160" s="166">
        <f>[5]คำนวณหน่วย!E147</f>
        <v>8389601</v>
      </c>
      <c r="F160" s="297">
        <f>[5]คำนวณหน่วย!L147</f>
        <v>2400</v>
      </c>
      <c r="G160" s="303">
        <f>[5]คำนวณหน่วย!M147</f>
        <v>9384</v>
      </c>
      <c r="H160" s="168">
        <f>[5]คำนวณหน่วย!P147</f>
        <v>1200</v>
      </c>
      <c r="I160" s="167">
        <f>[5]คำนวณหน่วย!Q147</f>
        <v>4920</v>
      </c>
      <c r="J160" s="168">
        <f>[5]คำนวณหน่วย!T147</f>
        <v>-1066400</v>
      </c>
      <c r="K160" s="167" t="e">
        <f>[5]คำนวณหน่วย!U147</f>
        <v>#DIV/0!</v>
      </c>
      <c r="L160" s="359">
        <f>[5]คำนวณหน่วย!X147</f>
        <v>0</v>
      </c>
      <c r="M160" s="260" t="e">
        <f>[5]คำนวณหน่วย!Y147</f>
        <v>#DIV/0!</v>
      </c>
      <c r="N160" s="359">
        <f>[5]คำนวณหน่วย!AB147</f>
        <v>0</v>
      </c>
      <c r="O160" s="260" t="e">
        <f>[5]คำนวณหน่วย!AC147</f>
        <v>#DIV/0!</v>
      </c>
      <c r="P160" s="359">
        <f>[5]คำนวณหน่วย!AF147</f>
        <v>0</v>
      </c>
      <c r="Q160" s="260" t="e">
        <f>[5]คำนวณหน่วย!AG147</f>
        <v>#DIV/0!</v>
      </c>
      <c r="R160" s="359">
        <f>[5]คำนวณหน่วย!AJ147</f>
        <v>0</v>
      </c>
      <c r="S160" s="260" t="e">
        <f>[5]คำนวณหน่วย!AK147</f>
        <v>#DIV/0!</v>
      </c>
      <c r="T160" s="359">
        <f>[5]คำนวณหน่วย!AN147</f>
        <v>0</v>
      </c>
      <c r="U160" s="260" t="e">
        <f>[5]คำนวณหน่วย!AO147</f>
        <v>#DIV/0!</v>
      </c>
      <c r="V160" s="359">
        <f>[5]คำนวณหน่วย!AR147</f>
        <v>0</v>
      </c>
      <c r="W160" s="260" t="e">
        <f>[5]คำนวณหน่วย!AS147</f>
        <v>#DIV/0!</v>
      </c>
      <c r="X160" s="359">
        <f>[5]คำนวณหน่วย!AV147</f>
        <v>0</v>
      </c>
      <c r="Y160" s="167" t="e">
        <f>[5]คำนวณหน่วย!AW147</f>
        <v>#DIV/0!</v>
      </c>
      <c r="Z160" s="359">
        <f>[5]คำนวณหน่วย!AZ147</f>
        <v>0</v>
      </c>
      <c r="AA160" s="167" t="e">
        <f>[5]คำนวณหน่วย!BA147</f>
        <v>#DIV/0!</v>
      </c>
      <c r="AB160" s="359">
        <f>[5]คำนวณหน่วย!BD147</f>
        <v>0</v>
      </c>
      <c r="AC160" s="167" t="e">
        <f>[5]คำนวณหน่วย!BE147</f>
        <v>#DIV/0!</v>
      </c>
    </row>
    <row r="161" spans="1:29" s="293" customFormat="1" x14ac:dyDescent="0.55000000000000004">
      <c r="A161" s="273">
        <f>[5]คำนวณหน่วย!A148</f>
        <v>116</v>
      </c>
      <c r="B161" s="310" t="str">
        <f>[5]คำนวณหน่วย!B148</f>
        <v>อาคารคัดบรรจุผลิตผลเกษตร</v>
      </c>
      <c r="C161" s="273">
        <f>[5]คำนวณหน่วย!C148</f>
        <v>0</v>
      </c>
      <c r="D161" s="273">
        <f>[5]คำนวณหน่วย!D148</f>
        <v>60</v>
      </c>
      <c r="E161" s="273">
        <f>[5]คำนวณหน่วย!E148</f>
        <v>8142023</v>
      </c>
      <c r="F161" s="112">
        <f>[5]คำนวณหน่วย!L148-'[6]คำนวณ (รวมแต่ละอาคาร)'!$I$261</f>
        <v>1315</v>
      </c>
      <c r="G161" s="169">
        <f>F161*'2569-บิลค่าไฟฟ้า'!$G$5</f>
        <v>5147.3524448999997</v>
      </c>
      <c r="H161" s="354">
        <f>[5]คำนวณหน่วย!P148-'[6]คำนวณ (รวมแต่ละอาคาร)'!$L$261</f>
        <v>86</v>
      </c>
      <c r="I161" s="368">
        <f>H161*'2569-บิลค่าไฟฟ้า'!$K$5</f>
        <v>352.72549894000002</v>
      </c>
      <c r="J161" s="112">
        <f>[5]คำนวณหน่วย!T148-'[6]คำนวณ (รวมแต่ละอาคาร)'!$O$261</f>
        <v>-147100</v>
      </c>
      <c r="K161" s="169" t="e">
        <f>J161*'2569-บิลค่าไฟฟ้า'!$O$5</f>
        <v>#DIV/0!</v>
      </c>
      <c r="L161" s="354">
        <f>[5]คำนวณหน่วย!X148-'[6]คำนวณ (รวมแต่ละอาคาร)'!$R$261</f>
        <v>0</v>
      </c>
      <c r="M161" s="169" t="e">
        <f>L161*'2569-บิลค่าไฟฟ้า'!$S$5</f>
        <v>#DIV/0!</v>
      </c>
      <c r="N161" s="354">
        <f>[5]คำนวณหน่วย!AB148-'[6]คำนวณ (รวมแต่ละอาคาร)'!$U$261</f>
        <v>0</v>
      </c>
      <c r="O161" s="169" t="e">
        <f>N161*'2569-บิลค่าไฟฟ้า'!$W$5</f>
        <v>#DIV/0!</v>
      </c>
      <c r="P161" s="354">
        <f>[5]คำนวณหน่วย!AF148-'[6]คำนวณ (รวมแต่ละอาคาร)'!$X$261</f>
        <v>0</v>
      </c>
      <c r="Q161" s="169" t="e">
        <f>P161*'2569-บิลค่าไฟฟ้า'!$AA$5</f>
        <v>#DIV/0!</v>
      </c>
      <c r="R161" s="354">
        <f>[5]คำนวณหน่วย!AJ148-'[6]คำนวณ (รวมแต่ละอาคาร)'!$AA$261</f>
        <v>0</v>
      </c>
      <c r="S161" s="169" t="e">
        <f>R161*'2569-บิลค่าไฟฟ้า'!$AE$5</f>
        <v>#DIV/0!</v>
      </c>
      <c r="T161" s="354">
        <f>[5]คำนวณหน่วย!AN148-'[6]คำนวณ (รวมแต่ละอาคาร)'!$AD$261</f>
        <v>0</v>
      </c>
      <c r="U161" s="169" t="e">
        <f>T161*'2569-บิลค่าไฟฟ้า'!$AI$5</f>
        <v>#DIV/0!</v>
      </c>
      <c r="V161" s="354">
        <f>[5]คำนวณหน่วย!AR148-'[6]คำนวณ (รวมแต่ละอาคาร)'!$AG$261</f>
        <v>0</v>
      </c>
      <c r="W161" s="169" t="e">
        <f>V161*'2569-บิลค่าไฟฟ้า'!$AM$5</f>
        <v>#DIV/0!</v>
      </c>
      <c r="X161" s="354">
        <f>[5]คำนวณหน่วย!AV148-'[6]คำนวณ (รวมแต่ละอาคาร)'!$AJ$261</f>
        <v>0</v>
      </c>
      <c r="Y161" s="169" t="e">
        <f>X161*'2569-บิลค่าไฟฟ้า'!$AQ$5</f>
        <v>#DIV/0!</v>
      </c>
      <c r="Z161" s="354">
        <f>[5]คำนวณหน่วย!AZ148-'[6]คำนวณ (รวมแต่ละอาคาร)'!$AM$261</f>
        <v>0</v>
      </c>
      <c r="AA161" s="169" t="e">
        <f>Z161*'2569-บิลค่าไฟฟ้า'!$AU$5</f>
        <v>#DIV/0!</v>
      </c>
      <c r="AB161" s="354">
        <f>[5]คำนวณหน่วย!BD148-'[6]คำนวณ (รวมแต่ละอาคาร)'!$AP$261</f>
        <v>0</v>
      </c>
      <c r="AC161" s="169" t="e">
        <f>AB161*'2569-บิลค่าไฟฟ้า'!$AY$5</f>
        <v>#DIV/0!</v>
      </c>
    </row>
    <row r="162" spans="1:29" s="311" customFormat="1" x14ac:dyDescent="0.55000000000000004">
      <c r="A162" s="166">
        <f>[5]คำนวณหน่วย!A149</f>
        <v>117</v>
      </c>
      <c r="B162" s="162" t="str">
        <f>[5]คำนวณหน่วย!B149</f>
        <v>อาคารปฏิบัติเทคโนโลยียางและพอลิเมอร์</v>
      </c>
      <c r="C162" s="166">
        <f>[5]คำนวณหน่วย!C149</f>
        <v>0</v>
      </c>
      <c r="D162" s="166">
        <f>[5]คำนวณหน่วย!D149</f>
        <v>200</v>
      </c>
      <c r="E162" s="166">
        <f>[5]คำนวณหน่วย!E149</f>
        <v>9011628</v>
      </c>
      <c r="F162" s="297">
        <f>[5]คำนวณหน่วย!L149</f>
        <v>0</v>
      </c>
      <c r="G162" s="303">
        <f>[5]คำนวณหน่วย!M149</f>
        <v>0</v>
      </c>
      <c r="H162" s="168">
        <f>[5]คำนวณหน่วย!P149</f>
        <v>0</v>
      </c>
      <c r="I162" s="167">
        <f>[5]คำนวณหน่วย!Q149</f>
        <v>0</v>
      </c>
      <c r="J162" s="168">
        <f>[5]คำนวณหน่วย!T149</f>
        <v>-106800</v>
      </c>
      <c r="K162" s="167" t="e">
        <f>[5]คำนวณหน่วย!U149</f>
        <v>#DIV/0!</v>
      </c>
      <c r="L162" s="359">
        <f>[5]คำนวณหน่วย!X149</f>
        <v>0</v>
      </c>
      <c r="M162" s="260" t="e">
        <f>[5]คำนวณหน่วย!Y149</f>
        <v>#DIV/0!</v>
      </c>
      <c r="N162" s="359">
        <f>[5]คำนวณหน่วย!AB149</f>
        <v>0</v>
      </c>
      <c r="O162" s="260" t="e">
        <f>[5]คำนวณหน่วย!AC149</f>
        <v>#DIV/0!</v>
      </c>
      <c r="P162" s="359">
        <f>[5]คำนวณหน่วย!AF149</f>
        <v>0</v>
      </c>
      <c r="Q162" s="260" t="e">
        <f>[5]คำนวณหน่วย!AG149</f>
        <v>#DIV/0!</v>
      </c>
      <c r="R162" s="168">
        <f>[5]คำนวณหน่วย!AJ149</f>
        <v>0</v>
      </c>
      <c r="S162" s="260" t="e">
        <f>[5]คำนวณหน่วย!AK149</f>
        <v>#DIV/0!</v>
      </c>
      <c r="T162" s="359">
        <f>[5]คำนวณหน่วย!AN149</f>
        <v>0</v>
      </c>
      <c r="U162" s="260" t="e">
        <f>[5]คำนวณหน่วย!AO149</f>
        <v>#DIV/0!</v>
      </c>
      <c r="V162" s="359">
        <f>[5]คำนวณหน่วย!AR149</f>
        <v>0</v>
      </c>
      <c r="W162" s="260" t="e">
        <f>[5]คำนวณหน่วย!AS149</f>
        <v>#DIV/0!</v>
      </c>
      <c r="X162" s="359">
        <f>[5]คำนวณหน่วย!AV149</f>
        <v>0</v>
      </c>
      <c r="Y162" s="167" t="e">
        <f>[5]คำนวณหน่วย!AW149</f>
        <v>#DIV/0!</v>
      </c>
      <c r="Z162" s="359">
        <f>[5]คำนวณหน่วย!AZ149</f>
        <v>0</v>
      </c>
      <c r="AA162" s="167" t="e">
        <f>[5]คำนวณหน่วย!BA149</f>
        <v>#DIV/0!</v>
      </c>
      <c r="AB162" s="359">
        <f>[5]คำนวณหน่วย!BD149</f>
        <v>0</v>
      </c>
      <c r="AC162" s="167" t="e">
        <f>[5]คำนวณหน่วย!BE149</f>
        <v>#DIV/0!</v>
      </c>
    </row>
    <row r="163" spans="1:29" x14ac:dyDescent="0.55000000000000004">
      <c r="A163" s="166">
        <f>[5]คำนวณหน่วย!A150</f>
        <v>118</v>
      </c>
      <c r="B163" s="162" t="str">
        <f>[5]คำนวณหน่วย!B150</f>
        <v>อาคารโรงสีข้าวเก่า</v>
      </c>
      <c r="C163" s="166">
        <f>[5]คำนวณหน่วย!C150</f>
        <v>0</v>
      </c>
      <c r="D163" s="166">
        <f>[5]คำนวณหน่วย!D150</f>
        <v>1</v>
      </c>
      <c r="E163" s="166">
        <f>[5]คำนวณหน่วย!E150</f>
        <v>8882703</v>
      </c>
      <c r="F163" s="297" t="str">
        <f>[5]คำนวณหน่วย!L150</f>
        <v>รื้อถอน</v>
      </c>
      <c r="G163" s="303" t="str">
        <f>[5]คำนวณหน่วย!M150</f>
        <v>รื้อถอน</v>
      </c>
      <c r="H163" s="168" t="str">
        <f>[5]คำนวณหน่วย!P150</f>
        <v>รื้อถอน</v>
      </c>
      <c r="I163" s="167" t="str">
        <f>[5]คำนวณหน่วย!Q150</f>
        <v>รื้อถอน</v>
      </c>
      <c r="J163" s="168" t="str">
        <f>[5]คำนวณหน่วย!T150</f>
        <v>รื้อถอน</v>
      </c>
      <c r="K163" s="167" t="str">
        <f>[5]คำนวณหน่วย!U150</f>
        <v>รื้อถอน</v>
      </c>
      <c r="L163" s="359" t="str">
        <f>[5]คำนวณหน่วย!X150</f>
        <v>รื้อถอน</v>
      </c>
      <c r="M163" s="260" t="str">
        <f>[5]คำนวณหน่วย!Y150</f>
        <v>รื้อถอน</v>
      </c>
      <c r="N163" s="359" t="str">
        <f>[5]คำนวณหน่วย!AB150</f>
        <v>รื้อถอน</v>
      </c>
      <c r="O163" s="260" t="str">
        <f>[5]คำนวณหน่วย!AC150</f>
        <v>รื้อถอน</v>
      </c>
      <c r="P163" s="359" t="str">
        <f>[5]คำนวณหน่วย!AF150</f>
        <v>รื้อถอน</v>
      </c>
      <c r="Q163" s="260" t="str">
        <f>[5]คำนวณหน่วย!AG150</f>
        <v>รื้อถอน</v>
      </c>
      <c r="R163" s="168" t="str">
        <f>[5]คำนวณหน่วย!AJ150</f>
        <v>รื้อถอน</v>
      </c>
      <c r="S163" s="260" t="str">
        <f>[5]คำนวณหน่วย!AK150</f>
        <v>รื้อถอน</v>
      </c>
      <c r="T163" s="359" t="str">
        <f>[5]คำนวณหน่วย!AN150</f>
        <v>รื้อถอน</v>
      </c>
      <c r="U163" s="260" t="str">
        <f>[5]คำนวณหน่วย!AO150</f>
        <v>รื้อถอน</v>
      </c>
      <c r="V163" s="359" t="str">
        <f>[5]คำนวณหน่วย!AR150</f>
        <v>รื้อถอน</v>
      </c>
      <c r="W163" s="260" t="str">
        <f>[5]คำนวณหน่วย!AS150</f>
        <v>รื้อถอน</v>
      </c>
      <c r="X163" s="359" t="str">
        <f>[5]คำนวณหน่วย!AV150</f>
        <v>รื้อถอน</v>
      </c>
      <c r="Y163" s="167" t="str">
        <f>[5]คำนวณหน่วย!AW150</f>
        <v>รื้อถอน</v>
      </c>
      <c r="Z163" s="359" t="str">
        <f>[5]คำนวณหน่วย!AZ150</f>
        <v>รื้อถอน</v>
      </c>
      <c r="AA163" s="167" t="str">
        <f>[5]คำนวณหน่วย!BA150</f>
        <v>รื้อถอน</v>
      </c>
      <c r="AB163" s="359" t="str">
        <f>[5]คำนวณหน่วย!BD150</f>
        <v>รื้อถอน</v>
      </c>
      <c r="AC163" s="167" t="str">
        <f>[5]คำนวณหน่วย!BE150</f>
        <v>รื้อถอน</v>
      </c>
    </row>
    <row r="164" spans="1:29" s="87" customFormat="1" x14ac:dyDescent="0.55000000000000004">
      <c r="A164" s="170" t="s">
        <v>5</v>
      </c>
      <c r="B164" s="343"/>
      <c r="C164" s="170"/>
      <c r="D164" s="170"/>
      <c r="E164" s="170"/>
      <c r="F164" s="354">
        <f>SUM(F157:F163)</f>
        <v>28473.35</v>
      </c>
      <c r="G164" s="354">
        <f t="shared" ref="G164:AC164" si="37">SUM(G157:G163)</f>
        <v>111439.961725341</v>
      </c>
      <c r="H164" s="354">
        <f t="shared" si="37"/>
        <v>28097.839999999997</v>
      </c>
      <c r="I164" s="354">
        <f t="shared" si="37"/>
        <v>115238.3527429336</v>
      </c>
      <c r="J164" s="354">
        <f t="shared" si="37"/>
        <v>-2172979</v>
      </c>
      <c r="K164" s="354" t="e">
        <f t="shared" si="37"/>
        <v>#DIV/0!</v>
      </c>
      <c r="L164" s="354">
        <f t="shared" si="37"/>
        <v>0</v>
      </c>
      <c r="M164" s="354" t="e">
        <f t="shared" si="37"/>
        <v>#DIV/0!</v>
      </c>
      <c r="N164" s="354">
        <f t="shared" si="37"/>
        <v>0</v>
      </c>
      <c r="O164" s="354" t="e">
        <f t="shared" si="37"/>
        <v>#DIV/0!</v>
      </c>
      <c r="P164" s="354">
        <f t="shared" si="37"/>
        <v>0</v>
      </c>
      <c r="Q164" s="354" t="e">
        <f t="shared" si="37"/>
        <v>#DIV/0!</v>
      </c>
      <c r="R164" s="354">
        <f t="shared" si="37"/>
        <v>0</v>
      </c>
      <c r="S164" s="354" t="e">
        <f t="shared" si="37"/>
        <v>#DIV/0!</v>
      </c>
      <c r="T164" s="354">
        <f t="shared" si="37"/>
        <v>0</v>
      </c>
      <c r="U164" s="354" t="e">
        <f t="shared" si="37"/>
        <v>#DIV/0!</v>
      </c>
      <c r="V164" s="354">
        <f t="shared" si="37"/>
        <v>0</v>
      </c>
      <c r="W164" s="354" t="e">
        <f t="shared" si="37"/>
        <v>#DIV/0!</v>
      </c>
      <c r="X164" s="354">
        <f t="shared" si="37"/>
        <v>0</v>
      </c>
      <c r="Y164" s="354" t="e">
        <f t="shared" si="37"/>
        <v>#DIV/0!</v>
      </c>
      <c r="Z164" s="354">
        <f t="shared" si="37"/>
        <v>0</v>
      </c>
      <c r="AA164" s="354" t="e">
        <f t="shared" si="37"/>
        <v>#DIV/0!</v>
      </c>
      <c r="AB164" s="354">
        <f t="shared" si="37"/>
        <v>0</v>
      </c>
      <c r="AC164" s="354" t="e">
        <f t="shared" si="37"/>
        <v>#DIV/0!</v>
      </c>
    </row>
    <row r="165" spans="1:29" x14ac:dyDescent="0.55000000000000004">
      <c r="A165" s="162" t="str">
        <f>[5]คำนวณหน่วย!A151</f>
        <v>คณะเทคโนโลยีการประมง</v>
      </c>
      <c r="B165" s="339"/>
      <c r="C165" s="163"/>
      <c r="D165" s="163"/>
      <c r="E165" s="314"/>
      <c r="F165" s="322"/>
      <c r="G165" s="322"/>
      <c r="H165" s="364"/>
      <c r="I165" s="322"/>
      <c r="J165" s="322"/>
      <c r="K165" s="322"/>
      <c r="L165" s="359"/>
      <c r="M165" s="359"/>
      <c r="N165" s="359"/>
      <c r="O165" s="322"/>
      <c r="P165" s="359"/>
      <c r="Q165" s="322"/>
      <c r="R165" s="322"/>
      <c r="S165" s="322"/>
      <c r="T165" s="359"/>
      <c r="U165" s="322"/>
      <c r="V165" s="359"/>
      <c r="W165" s="322"/>
      <c r="X165" s="359"/>
      <c r="Y165" s="322"/>
      <c r="Z165" s="359"/>
      <c r="AA165" s="322"/>
      <c r="AB165" s="359"/>
      <c r="AC165" s="322"/>
    </row>
    <row r="166" spans="1:29" s="293" customFormat="1" x14ac:dyDescent="0.55000000000000004">
      <c r="A166" s="273">
        <f>[5]คำนวณหน่วย!A152</f>
        <v>119</v>
      </c>
      <c r="B166" s="310" t="str">
        <f>[5]คำนวณหน่วย!B152</f>
        <v>อาคารเทคโนโลยีการประมง มิเตอร์ตัวที่ 1</v>
      </c>
      <c r="C166" s="273">
        <f>[5]คำนวณหน่วย!C152</f>
        <v>0</v>
      </c>
      <c r="D166" s="273">
        <f>[5]คำนวณหน่วย!D152</f>
        <v>160</v>
      </c>
      <c r="E166" s="273">
        <f>[5]คำนวณหน่วย!E152</f>
        <v>9264072</v>
      </c>
      <c r="F166" s="354">
        <f>[5]คำนวณหน่วย!L152-'[6]คำนวณ (รวมแต่ละอาคาร)'!$I$265</f>
        <v>4867</v>
      </c>
      <c r="G166" s="169">
        <f>F166*'2569-บิลค่าไฟฟ้า'!$G$5</f>
        <v>19051.075550819998</v>
      </c>
      <c r="H166" s="354">
        <f>[5]คำนวณหน่วย!P152-'[6]คำนวณ (รวมแต่ละอาคาร)'!$L$265</f>
        <v>4207</v>
      </c>
      <c r="I166" s="368">
        <f>H166*'2569-บิลค่าไฟฟ้า'!$K$5</f>
        <v>17254.839233030001</v>
      </c>
      <c r="J166" s="354">
        <f>[5]คำนวณหน่วย!T152-'[6]คำนวณ (รวมแต่ละอาคาร)'!$O$265</f>
        <v>-1485627</v>
      </c>
      <c r="K166" s="169" t="e">
        <f>J166*'2569-บิลค่าไฟฟ้า'!$O$5</f>
        <v>#DIV/0!</v>
      </c>
      <c r="L166" s="354">
        <f>[5]คำนวณหน่วย!X152-'[6]คำนวณ (รวมแต่ละอาคาร)'!$R$265</f>
        <v>0</v>
      </c>
      <c r="M166" s="169" t="e">
        <f>L166*'2569-บิลค่าไฟฟ้า'!$S$5</f>
        <v>#DIV/0!</v>
      </c>
      <c r="N166" s="354">
        <f>[5]คำนวณหน่วย!AB152-'[6]คำนวณ (รวมแต่ละอาคาร)'!$U$265</f>
        <v>0</v>
      </c>
      <c r="O166" s="169" t="e">
        <f>N166*'2569-บิลค่าไฟฟ้า'!$W$5</f>
        <v>#DIV/0!</v>
      </c>
      <c r="P166" s="354">
        <f>[5]คำนวณหน่วย!AF152-'[6]คำนวณ (รวมแต่ละอาคาร)'!$X$265</f>
        <v>0</v>
      </c>
      <c r="Q166" s="169" t="e">
        <f>P166*'2569-บิลค่าไฟฟ้า'!$AA$5</f>
        <v>#DIV/0!</v>
      </c>
      <c r="R166" s="354">
        <f>[5]คำนวณหน่วย!AJ152-'[6]คำนวณ (รวมแต่ละอาคาร)'!$AA$265</f>
        <v>0</v>
      </c>
      <c r="S166" s="169" t="e">
        <f>R166*'2569-บิลค่าไฟฟ้า'!$AE$5</f>
        <v>#DIV/0!</v>
      </c>
      <c r="T166" s="354">
        <f>[5]คำนวณหน่วย!AN152-'[6]คำนวณ (รวมแต่ละอาคาร)'!$AD$265</f>
        <v>0</v>
      </c>
      <c r="U166" s="169" t="e">
        <f>T166*'2569-บิลค่าไฟฟ้า'!$AI$5</f>
        <v>#DIV/0!</v>
      </c>
      <c r="V166" s="354">
        <f>[5]คำนวณหน่วย!AR152-'[6]คำนวณ (รวมแต่ละอาคาร)'!$AG$265</f>
        <v>0</v>
      </c>
      <c r="W166" s="169" t="e">
        <f>V166*'2569-บิลค่าไฟฟ้า'!$AM$5</f>
        <v>#DIV/0!</v>
      </c>
      <c r="X166" s="354">
        <f>[5]คำนวณหน่วย!AV152-'[6]คำนวณ (รวมแต่ละอาคาร)'!$AJ$265</f>
        <v>0</v>
      </c>
      <c r="Y166" s="169" t="e">
        <f>X166*'2569-บิลค่าไฟฟ้า'!$AQ$5</f>
        <v>#DIV/0!</v>
      </c>
      <c r="Z166" s="354">
        <f>[5]คำนวณหน่วย!AZ152-'[6]คำนวณ (รวมแต่ละอาคาร)'!$AM$265</f>
        <v>0</v>
      </c>
      <c r="AA166" s="169" t="e">
        <f>Z166*'2569-บิลค่าไฟฟ้า'!$AU$5</f>
        <v>#DIV/0!</v>
      </c>
      <c r="AB166" s="354">
        <f>[5]คำนวณหน่วย!BD152-'[6]คำนวณ (รวมแต่ละอาคาร)'!$AP$265</f>
        <v>0</v>
      </c>
      <c r="AC166" s="169" t="e">
        <f>AB166*'2569-บิลค่าไฟฟ้า'!$AY$5</f>
        <v>#DIV/0!</v>
      </c>
    </row>
    <row r="167" spans="1:29" x14ac:dyDescent="0.55000000000000004">
      <c r="A167" s="166">
        <f>[5]คำนวณหน่วย!A153</f>
        <v>120</v>
      </c>
      <c r="B167" s="162" t="str">
        <f>[5]คำนวณหน่วย!B153</f>
        <v>อาคารเทคโนโลยีการประมง มิเตอร์ตัวที่ 2</v>
      </c>
      <c r="C167" s="166">
        <f>[5]คำนวณหน่วย!C153</f>
        <v>0</v>
      </c>
      <c r="D167" s="166">
        <f>[5]คำนวณหน่วย!D153</f>
        <v>160</v>
      </c>
      <c r="E167" s="166">
        <f>[5]คำนวณหน่วย!E153</f>
        <v>9264102</v>
      </c>
      <c r="F167" s="297">
        <f>[5]คำนวณหน่วย!L153</f>
        <v>3200</v>
      </c>
      <c r="G167" s="303">
        <f>[5]คำนวณหน่วย!M153</f>
        <v>12512</v>
      </c>
      <c r="H167" s="168">
        <f>[5]คำนวณหน่วย!P153</f>
        <v>3360</v>
      </c>
      <c r="I167" s="167">
        <f>[5]คำนวณหน่วย!Q153</f>
        <v>13775.999999999998</v>
      </c>
      <c r="J167" s="168">
        <f>[5]คำนวณหน่วย!T153</f>
        <v>-1200800</v>
      </c>
      <c r="K167" s="167" t="e">
        <f>[5]คำนวณหน่วย!U153</f>
        <v>#DIV/0!</v>
      </c>
      <c r="L167" s="168">
        <f>[5]คำนวณหน่วย!X153</f>
        <v>0</v>
      </c>
      <c r="M167" s="260" t="e">
        <f>[5]คำนวณหน่วย!Y153</f>
        <v>#DIV/0!</v>
      </c>
      <c r="N167" s="168">
        <f>[5]คำนวณหน่วย!AB153</f>
        <v>0</v>
      </c>
      <c r="O167" s="260" t="e">
        <f>[5]คำนวณหน่วย!AC153</f>
        <v>#DIV/0!</v>
      </c>
      <c r="P167" s="168">
        <f>[5]คำนวณหน่วย!AF153</f>
        <v>0</v>
      </c>
      <c r="Q167" s="260" t="e">
        <f>[5]คำนวณหน่วย!AG153</f>
        <v>#DIV/0!</v>
      </c>
      <c r="R167" s="168">
        <f>[5]คำนวณหน่วย!AJ153</f>
        <v>0</v>
      </c>
      <c r="S167" s="260" t="e">
        <f>[5]คำนวณหน่วย!AK153</f>
        <v>#DIV/0!</v>
      </c>
      <c r="T167" s="168">
        <f>[5]คำนวณหน่วย!AN153</f>
        <v>0</v>
      </c>
      <c r="U167" s="260" t="e">
        <f>[5]คำนวณหน่วย!AO153</f>
        <v>#DIV/0!</v>
      </c>
      <c r="V167" s="168">
        <f>[5]คำนวณหน่วย!AR153</f>
        <v>0</v>
      </c>
      <c r="W167" s="260" t="e">
        <f>[5]คำนวณหน่วย!AS153</f>
        <v>#DIV/0!</v>
      </c>
      <c r="X167" s="168">
        <f>[5]คำนวณหน่วย!AV153</f>
        <v>0</v>
      </c>
      <c r="Y167" s="167" t="e">
        <f>[5]คำนวณหน่วย!AW153</f>
        <v>#DIV/0!</v>
      </c>
      <c r="Z167" s="168">
        <f>[5]คำนวณหน่วย!AZ153</f>
        <v>0</v>
      </c>
      <c r="AA167" s="167" t="e">
        <f>[5]คำนวณหน่วย!BA153</f>
        <v>#DIV/0!</v>
      </c>
      <c r="AB167" s="168">
        <f>[5]คำนวณหน่วย!BD153</f>
        <v>0</v>
      </c>
      <c r="AC167" s="167" t="e">
        <f>[5]คำนวณหน่วย!BE153</f>
        <v>#DIV/0!</v>
      </c>
    </row>
    <row r="168" spans="1:29" x14ac:dyDescent="0.55000000000000004">
      <c r="A168" s="166">
        <f>[5]คำนวณหน่วย!A154</f>
        <v>121</v>
      </c>
      <c r="B168" s="162" t="str">
        <f>[5]คำนวณหน่วย!B154</f>
        <v>การเพาะเลี้ยงสาหร่าย</v>
      </c>
      <c r="C168" s="166">
        <f>[5]คำนวณหน่วย!C154</f>
        <v>0</v>
      </c>
      <c r="D168" s="166">
        <f>[5]คำนวณหน่วย!D154</f>
        <v>1</v>
      </c>
      <c r="E168" s="166">
        <f>[5]คำนวณหน่วย!E154</f>
        <v>8708215</v>
      </c>
      <c r="F168" s="297">
        <f>[5]คำนวณหน่วย!L154</f>
        <v>1174</v>
      </c>
      <c r="G168" s="303">
        <f>[5]คำนวณหน่วย!M154</f>
        <v>4590.34</v>
      </c>
      <c r="H168" s="168">
        <f>[5]คำนวณหน่วย!P154</f>
        <v>1139</v>
      </c>
      <c r="I168" s="167">
        <f>[5]คำนวณหน่วย!Q154</f>
        <v>4669.8999999999996</v>
      </c>
      <c r="J168" s="168">
        <f>[5]คำนวณหน่วย!T154</f>
        <v>-40274</v>
      </c>
      <c r="K168" s="167" t="e">
        <f>[5]คำนวณหน่วย!U154</f>
        <v>#DIV/0!</v>
      </c>
      <c r="L168" s="168">
        <f>[5]คำนวณหน่วย!X154</f>
        <v>0</v>
      </c>
      <c r="M168" s="260" t="e">
        <f>[5]คำนวณหน่วย!Y154</f>
        <v>#DIV/0!</v>
      </c>
      <c r="N168" s="168">
        <f>[5]คำนวณหน่วย!AB154</f>
        <v>0</v>
      </c>
      <c r="O168" s="260" t="e">
        <f>[5]คำนวณหน่วย!AC154</f>
        <v>#DIV/0!</v>
      </c>
      <c r="P168" s="168">
        <f>[5]คำนวณหน่วย!AF154</f>
        <v>0</v>
      </c>
      <c r="Q168" s="260" t="e">
        <f>[5]คำนวณหน่วย!AG154</f>
        <v>#DIV/0!</v>
      </c>
      <c r="R168" s="168">
        <f>[5]คำนวณหน่วย!AJ154</f>
        <v>0</v>
      </c>
      <c r="S168" s="260" t="e">
        <f>[5]คำนวณหน่วย!AK154</f>
        <v>#DIV/0!</v>
      </c>
      <c r="T168" s="168">
        <f>[5]คำนวณหน่วย!AN154</f>
        <v>0</v>
      </c>
      <c r="U168" s="260" t="e">
        <f>[5]คำนวณหน่วย!AO154</f>
        <v>#DIV/0!</v>
      </c>
      <c r="V168" s="168">
        <f>[5]คำนวณหน่วย!AR154</f>
        <v>0</v>
      </c>
      <c r="W168" s="260" t="e">
        <f>[5]คำนวณหน่วย!AS154</f>
        <v>#DIV/0!</v>
      </c>
      <c r="X168" s="168">
        <f>[5]คำนวณหน่วย!AV154</f>
        <v>0</v>
      </c>
      <c r="Y168" s="167" t="e">
        <f>[5]คำนวณหน่วย!AW154</f>
        <v>#DIV/0!</v>
      </c>
      <c r="Z168" s="168">
        <f>[5]คำนวณหน่วย!AZ154</f>
        <v>0</v>
      </c>
      <c r="AA168" s="167" t="e">
        <f>[5]คำนวณหน่วย!BA154</f>
        <v>#DIV/0!</v>
      </c>
      <c r="AB168" s="168">
        <f>[5]คำนวณหน่วย!BD154</f>
        <v>0</v>
      </c>
      <c r="AC168" s="167" t="e">
        <f>[5]คำนวณหน่วย!BE154</f>
        <v>#DIV/0!</v>
      </c>
    </row>
    <row r="169" spans="1:29" x14ac:dyDescent="0.55000000000000004">
      <c r="A169" s="166">
        <f>[5]คำนวณหน่วย!A155</f>
        <v>122</v>
      </c>
      <c r="B169" s="162" t="str">
        <f>[5]คำนวณหน่วย!B155</f>
        <v>อาคารพัฒนาบ่อเพาะเลี้ยงสัตว์น้ำ</v>
      </c>
      <c r="C169" s="166" t="str">
        <f>[5]คำนวณหน่วย!C155</f>
        <v>MWh</v>
      </c>
      <c r="D169" s="166">
        <f>[5]คำนวณหน่วย!D155</f>
        <v>1000</v>
      </c>
      <c r="E169" s="166" t="str">
        <f>[5]คำนวณหน่วย!E155</f>
        <v>Digital</v>
      </c>
      <c r="F169" s="297">
        <f>[5]คำนวณหน่วย!L155</f>
        <v>5500</v>
      </c>
      <c r="G169" s="303">
        <f>[5]คำนวณหน่วย!M155</f>
        <v>21505</v>
      </c>
      <c r="H169" s="168">
        <f>[5]คำนวณหน่วย!P155</f>
        <v>3920.0000000000159</v>
      </c>
      <c r="I169" s="167">
        <f>[5]คำนวณหน่วย!Q155</f>
        <v>16072.000000000064</v>
      </c>
      <c r="J169" s="168">
        <f>[5]คำนวณหน่วย!T155</f>
        <v>-480100</v>
      </c>
      <c r="K169" s="167" t="e">
        <f>[5]คำนวณหน่วย!U155</f>
        <v>#DIV/0!</v>
      </c>
      <c r="L169" s="168">
        <f>[5]คำนวณหน่วย!X155</f>
        <v>0</v>
      </c>
      <c r="M169" s="260" t="e">
        <f>[5]คำนวณหน่วย!Y155</f>
        <v>#DIV/0!</v>
      </c>
      <c r="N169" s="168">
        <f>[5]คำนวณหน่วย!AB155</f>
        <v>0</v>
      </c>
      <c r="O169" s="260" t="e">
        <f>[5]คำนวณหน่วย!AC155</f>
        <v>#DIV/0!</v>
      </c>
      <c r="P169" s="168">
        <f>[5]คำนวณหน่วย!AF155</f>
        <v>0</v>
      </c>
      <c r="Q169" s="260" t="e">
        <f>[5]คำนวณหน่วย!AG155</f>
        <v>#DIV/0!</v>
      </c>
      <c r="R169" s="168">
        <f>[5]คำนวณหน่วย!AJ155</f>
        <v>0</v>
      </c>
      <c r="S169" s="260" t="e">
        <f>[5]คำนวณหน่วย!AK155</f>
        <v>#DIV/0!</v>
      </c>
      <c r="T169" s="168">
        <f>[5]คำนวณหน่วย!AN155</f>
        <v>0</v>
      </c>
      <c r="U169" s="260" t="e">
        <f>[5]คำนวณหน่วย!AO155</f>
        <v>#DIV/0!</v>
      </c>
      <c r="V169" s="168">
        <f>[5]คำนวณหน่วย!AR155</f>
        <v>0</v>
      </c>
      <c r="W169" s="260" t="e">
        <f>[5]คำนวณหน่วย!AS155</f>
        <v>#DIV/0!</v>
      </c>
      <c r="X169" s="168">
        <f>[5]คำนวณหน่วย!AV155</f>
        <v>0</v>
      </c>
      <c r="Y169" s="167" t="e">
        <f>[5]คำนวณหน่วย!AW155</f>
        <v>#DIV/0!</v>
      </c>
      <c r="Z169" s="168">
        <f>[5]คำนวณหน่วย!AZ155</f>
        <v>0</v>
      </c>
      <c r="AA169" s="167" t="e">
        <f>[5]คำนวณหน่วย!BA155</f>
        <v>#DIV/0!</v>
      </c>
      <c r="AB169" s="168">
        <f>[5]คำนวณหน่วย!BD155</f>
        <v>0</v>
      </c>
      <c r="AC169" s="167" t="e">
        <f>[5]คำนวณหน่วย!BE155</f>
        <v>#DIV/0!</v>
      </c>
    </row>
    <row r="170" spans="1:29" x14ac:dyDescent="0.55000000000000004">
      <c r="A170" s="166">
        <f>[5]คำนวณหน่วย!A156</f>
        <v>123</v>
      </c>
      <c r="B170" s="162" t="str">
        <f>[5]คำนวณหน่วย!B156</f>
        <v>โรงอบแห้งเเปรรูปปลา</v>
      </c>
      <c r="C170" s="166">
        <f>[5]คำนวณหน่วย!C156</f>
        <v>0</v>
      </c>
      <c r="D170" s="166">
        <f>[5]คำนวณหน่วย!D156</f>
        <v>0</v>
      </c>
      <c r="E170" s="166">
        <f>[5]คำนวณหน่วย!E156</f>
        <v>190601080</v>
      </c>
      <c r="F170" s="297">
        <f>[5]คำนวณหน่วย!L156</f>
        <v>0</v>
      </c>
      <c r="G170" s="303">
        <f>[5]คำนวณหน่วย!M156</f>
        <v>0</v>
      </c>
      <c r="H170" s="168">
        <f>[5]คำนวณหน่วย!P156</f>
        <v>0</v>
      </c>
      <c r="I170" s="167">
        <f>[5]คำนวณหน่วย!Q156</f>
        <v>0</v>
      </c>
      <c r="J170" s="168">
        <f>[5]คำนวณหน่วย!T156</f>
        <v>0</v>
      </c>
      <c r="K170" s="167" t="e">
        <f>[5]คำนวณหน่วย!U156</f>
        <v>#DIV/0!</v>
      </c>
      <c r="L170" s="168">
        <f>[5]คำนวณหน่วย!X156</f>
        <v>0</v>
      </c>
      <c r="M170" s="260" t="e">
        <f>[5]คำนวณหน่วย!Y156</f>
        <v>#DIV/0!</v>
      </c>
      <c r="N170" s="168">
        <f>[5]คำนวณหน่วย!AB156</f>
        <v>0</v>
      </c>
      <c r="O170" s="260" t="e">
        <f>[5]คำนวณหน่วย!AC156</f>
        <v>#DIV/0!</v>
      </c>
      <c r="P170" s="168">
        <f>[5]คำนวณหน่วย!AF156</f>
        <v>0</v>
      </c>
      <c r="Q170" s="260" t="e">
        <f>[5]คำนวณหน่วย!AG156</f>
        <v>#DIV/0!</v>
      </c>
      <c r="R170" s="168">
        <f>[5]คำนวณหน่วย!AJ156</f>
        <v>0</v>
      </c>
      <c r="S170" s="260" t="e">
        <f>[5]คำนวณหน่วย!AK156</f>
        <v>#DIV/0!</v>
      </c>
      <c r="T170" s="168">
        <f>[5]คำนวณหน่วย!AN156</f>
        <v>0</v>
      </c>
      <c r="U170" s="260" t="e">
        <f>[5]คำนวณหน่วย!AO156</f>
        <v>#DIV/0!</v>
      </c>
      <c r="V170" s="168">
        <f>[5]คำนวณหน่วย!AR156</f>
        <v>0</v>
      </c>
      <c r="W170" s="260" t="e">
        <f>[5]คำนวณหน่วย!AS156</f>
        <v>#DIV/0!</v>
      </c>
      <c r="X170" s="168">
        <f>[5]คำนวณหน่วย!AV156</f>
        <v>0</v>
      </c>
      <c r="Y170" s="167" t="e">
        <f>[5]คำนวณหน่วย!AW156</f>
        <v>#DIV/0!</v>
      </c>
      <c r="Z170" s="168">
        <f>[5]คำนวณหน่วย!AZ156</f>
        <v>0</v>
      </c>
      <c r="AA170" s="167" t="e">
        <f>[5]คำนวณหน่วย!BA156</f>
        <v>#DIV/0!</v>
      </c>
      <c r="AB170" s="168">
        <f>[5]คำนวณหน่วย!BD156</f>
        <v>0</v>
      </c>
      <c r="AC170" s="167" t="e">
        <f>[5]คำนวณหน่วย!BE156</f>
        <v>#DIV/0!</v>
      </c>
    </row>
    <row r="171" spans="1:29" s="87" customFormat="1" x14ac:dyDescent="0.55000000000000004">
      <c r="A171" s="170" t="s">
        <v>5</v>
      </c>
      <c r="B171" s="343"/>
      <c r="C171" s="170"/>
      <c r="D171" s="170"/>
      <c r="E171" s="170"/>
      <c r="F171" s="354">
        <f>SUM(F166:F170)</f>
        <v>14741</v>
      </c>
      <c r="G171" s="354">
        <f t="shared" ref="G171:AC171" si="38">SUM(G166:G170)</f>
        <v>57658.415550819998</v>
      </c>
      <c r="H171" s="354">
        <f t="shared" si="38"/>
        <v>12626.000000000016</v>
      </c>
      <c r="I171" s="354">
        <f t="shared" si="38"/>
        <v>51772.739233030064</v>
      </c>
      <c r="J171" s="354">
        <f t="shared" si="38"/>
        <v>-3206801</v>
      </c>
      <c r="K171" s="354" t="e">
        <f t="shared" si="38"/>
        <v>#DIV/0!</v>
      </c>
      <c r="L171" s="354">
        <f t="shared" si="38"/>
        <v>0</v>
      </c>
      <c r="M171" s="354" t="e">
        <f t="shared" si="38"/>
        <v>#DIV/0!</v>
      </c>
      <c r="N171" s="354">
        <f t="shared" si="38"/>
        <v>0</v>
      </c>
      <c r="O171" s="354" t="e">
        <f t="shared" si="38"/>
        <v>#DIV/0!</v>
      </c>
      <c r="P171" s="354">
        <f t="shared" si="38"/>
        <v>0</v>
      </c>
      <c r="Q171" s="354" t="e">
        <f t="shared" si="38"/>
        <v>#DIV/0!</v>
      </c>
      <c r="R171" s="354">
        <f t="shared" si="38"/>
        <v>0</v>
      </c>
      <c r="S171" s="354" t="e">
        <f t="shared" si="38"/>
        <v>#DIV/0!</v>
      </c>
      <c r="T171" s="354">
        <f t="shared" si="38"/>
        <v>0</v>
      </c>
      <c r="U171" s="354" t="e">
        <f t="shared" si="38"/>
        <v>#DIV/0!</v>
      </c>
      <c r="V171" s="354">
        <f t="shared" si="38"/>
        <v>0</v>
      </c>
      <c r="W171" s="354" t="e">
        <f t="shared" si="38"/>
        <v>#DIV/0!</v>
      </c>
      <c r="X171" s="354">
        <f t="shared" si="38"/>
        <v>0</v>
      </c>
      <c r="Y171" s="354" t="e">
        <f t="shared" si="38"/>
        <v>#DIV/0!</v>
      </c>
      <c r="Z171" s="354">
        <f t="shared" si="38"/>
        <v>0</v>
      </c>
      <c r="AA171" s="354" t="e">
        <f t="shared" si="38"/>
        <v>#DIV/0!</v>
      </c>
      <c r="AB171" s="354">
        <f t="shared" si="38"/>
        <v>0</v>
      </c>
      <c r="AC171" s="354" t="e">
        <f t="shared" si="38"/>
        <v>#DIV/0!</v>
      </c>
    </row>
    <row r="172" spans="1:29" x14ac:dyDescent="0.55000000000000004">
      <c r="A172" s="162" t="str">
        <f>[5]คำนวณหน่วย!A157</f>
        <v>คณะสัตวแพทยศาสตร์</v>
      </c>
      <c r="B172" s="339"/>
      <c r="C172" s="163"/>
      <c r="D172" s="163"/>
      <c r="E172" s="314"/>
      <c r="F172" s="322"/>
      <c r="G172" s="322"/>
      <c r="H172" s="322"/>
      <c r="I172" s="322"/>
      <c r="J172" s="322"/>
      <c r="K172" s="322"/>
      <c r="L172" s="322"/>
      <c r="M172" s="322"/>
      <c r="N172" s="322"/>
      <c r="O172" s="322"/>
      <c r="P172" s="322"/>
      <c r="Q172" s="322"/>
      <c r="R172" s="322"/>
      <c r="S172" s="322"/>
      <c r="T172" s="322"/>
      <c r="U172" s="322"/>
      <c r="V172" s="322"/>
      <c r="W172" s="322"/>
      <c r="X172" s="322"/>
      <c r="Y172" s="322"/>
      <c r="Z172" s="322"/>
      <c r="AA172" s="322"/>
      <c r="AB172" s="322"/>
      <c r="AC172" s="322"/>
    </row>
    <row r="173" spans="1:29" x14ac:dyDescent="0.55000000000000004">
      <c r="A173" s="166">
        <f>[5]คำนวณหน่วย!A158</f>
        <v>124</v>
      </c>
      <c r="B173" s="162" t="str">
        <f>[5]คำนวณหน่วย!B158</f>
        <v>คลินิกรักษาสัตว์</v>
      </c>
      <c r="C173" s="166">
        <f>[5]คำนวณหน่วย!C158</f>
        <v>0</v>
      </c>
      <c r="D173" s="166">
        <f>[5]คำนวณหน่วย!D158</f>
        <v>1</v>
      </c>
      <c r="E173" s="166" t="str">
        <f>[5]คำนวณหน่วย!E158</f>
        <v>0003510</v>
      </c>
      <c r="F173" s="297">
        <f>[5]คำนวณหน่วย!L158</f>
        <v>1453</v>
      </c>
      <c r="G173" s="303">
        <f>[5]คำนวณหน่วย!M158</f>
        <v>5681.2300000000005</v>
      </c>
      <c r="H173" s="168">
        <f>[5]คำนวณหน่วย!P158</f>
        <v>1415</v>
      </c>
      <c r="I173" s="167">
        <f>[5]คำนวณหน่วย!Q158</f>
        <v>5801.4999999999991</v>
      </c>
      <c r="J173" s="168">
        <f>[5]คำนวณหน่วย!T158</f>
        <v>-76170</v>
      </c>
      <c r="K173" s="167" t="e">
        <f>[5]คำนวณหน่วย!U158</f>
        <v>#DIV/0!</v>
      </c>
      <c r="L173" s="168">
        <f>[5]คำนวณหน่วย!X158</f>
        <v>0</v>
      </c>
      <c r="M173" s="260" t="e">
        <f>[5]คำนวณหน่วย!Y158</f>
        <v>#DIV/0!</v>
      </c>
      <c r="N173" s="168">
        <f>[5]คำนวณหน่วย!AB158</f>
        <v>0</v>
      </c>
      <c r="O173" s="260" t="e">
        <f>[5]คำนวณหน่วย!AC158</f>
        <v>#DIV/0!</v>
      </c>
      <c r="P173" s="168">
        <f>[5]คำนวณหน่วย!AF158</f>
        <v>0</v>
      </c>
      <c r="Q173" s="260" t="e">
        <f>[5]คำนวณหน่วย!AG158</f>
        <v>#DIV/0!</v>
      </c>
      <c r="R173" s="168">
        <f>[5]คำนวณหน่วย!AJ158</f>
        <v>0</v>
      </c>
      <c r="S173" s="260" t="e">
        <f>[5]คำนวณหน่วย!AK158</f>
        <v>#DIV/0!</v>
      </c>
      <c r="T173" s="168">
        <f>[5]คำนวณหน่วย!AN158</f>
        <v>0</v>
      </c>
      <c r="U173" s="260" t="e">
        <f>[5]คำนวณหน่วย!AO158</f>
        <v>#DIV/0!</v>
      </c>
      <c r="V173" s="168">
        <f>[5]คำนวณหน่วย!AR158</f>
        <v>0</v>
      </c>
      <c r="W173" s="260" t="e">
        <f>[5]คำนวณหน่วย!AS158</f>
        <v>#DIV/0!</v>
      </c>
      <c r="X173" s="168">
        <f>[5]คำนวณหน่วย!AV158</f>
        <v>0</v>
      </c>
      <c r="Y173" s="167" t="e">
        <f>[5]คำนวณหน่วย!AW158</f>
        <v>#DIV/0!</v>
      </c>
      <c r="Z173" s="168">
        <f>[5]คำนวณหน่วย!AZ158</f>
        <v>0</v>
      </c>
      <c r="AA173" s="167" t="e">
        <f>[5]คำนวณหน่วย!BA158</f>
        <v>#DIV/0!</v>
      </c>
      <c r="AB173" s="168">
        <f>[5]คำนวณหน่วย!BD158</f>
        <v>0</v>
      </c>
      <c r="AC173" s="167" t="e">
        <f>[5]คำนวณหน่วย!BE158</f>
        <v>#DIV/0!</v>
      </c>
    </row>
    <row r="174" spans="1:29" x14ac:dyDescent="0.55000000000000004">
      <c r="A174" s="166">
        <f>[5]คำนวณหน่วย!A159</f>
        <v>125</v>
      </c>
      <c r="B174" s="162" t="str">
        <f>[5]คำนวณหน่วย!B159</f>
        <v>อาคาร 1</v>
      </c>
      <c r="C174" s="166">
        <f>[5]คำนวณหน่วย!C159</f>
        <v>0</v>
      </c>
      <c r="D174" s="166">
        <f>[5]คำนวณหน่วย!D159</f>
        <v>1</v>
      </c>
      <c r="E174" s="166">
        <f>[5]คำนวณหน่วย!E159</f>
        <v>230926195</v>
      </c>
      <c r="F174" s="297">
        <f>[5]คำนวณหน่วย!L159</f>
        <v>328</v>
      </c>
      <c r="G174" s="303">
        <f>[5]คำนวณหน่วย!M159</f>
        <v>1282.48</v>
      </c>
      <c r="H174" s="168">
        <f>[5]คำนวณหน่วย!P159</f>
        <v>261</v>
      </c>
      <c r="I174" s="167">
        <f>[5]คำนวณหน่วย!Q159</f>
        <v>1070.0999999999999</v>
      </c>
      <c r="J174" s="168">
        <f>[5]คำนวณหน่วย!T159</f>
        <v>-3565</v>
      </c>
      <c r="K174" s="167" t="e">
        <f>[5]คำนวณหน่วย!U159</f>
        <v>#DIV/0!</v>
      </c>
      <c r="L174" s="168">
        <f>[5]คำนวณหน่วย!X159</f>
        <v>0</v>
      </c>
      <c r="M174" s="260" t="e">
        <f>[5]คำนวณหน่วย!Y159</f>
        <v>#DIV/0!</v>
      </c>
      <c r="N174" s="168">
        <f>[5]คำนวณหน่วย!AB159</f>
        <v>0</v>
      </c>
      <c r="O174" s="260" t="e">
        <f>[5]คำนวณหน่วย!AC159</f>
        <v>#DIV/0!</v>
      </c>
      <c r="P174" s="168">
        <f>[5]คำนวณหน่วย!AF159</f>
        <v>0</v>
      </c>
      <c r="Q174" s="260" t="e">
        <f>[5]คำนวณหน่วย!AG159</f>
        <v>#DIV/0!</v>
      </c>
      <c r="R174" s="168">
        <f>[5]คำนวณหน่วย!AJ159</f>
        <v>0</v>
      </c>
      <c r="S174" s="260" t="e">
        <f>[5]คำนวณหน่วย!AK159</f>
        <v>#DIV/0!</v>
      </c>
      <c r="T174" s="168">
        <f>[5]คำนวณหน่วย!AN159</f>
        <v>0</v>
      </c>
      <c r="U174" s="260" t="e">
        <f>[5]คำนวณหน่วย!AO159</f>
        <v>#DIV/0!</v>
      </c>
      <c r="V174" s="168">
        <f>[5]คำนวณหน่วย!AR159</f>
        <v>0</v>
      </c>
      <c r="W174" s="260" t="e">
        <f>[5]คำนวณหน่วย!AS159</f>
        <v>#DIV/0!</v>
      </c>
      <c r="X174" s="168">
        <f>[5]คำนวณหน่วย!AV159</f>
        <v>0</v>
      </c>
      <c r="Y174" s="167" t="e">
        <f>[5]คำนวณหน่วย!AW159</f>
        <v>#DIV/0!</v>
      </c>
      <c r="Z174" s="168">
        <f>[5]คำนวณหน่วย!AZ159</f>
        <v>0</v>
      </c>
      <c r="AA174" s="167" t="e">
        <f>[5]คำนวณหน่วย!BA159</f>
        <v>#DIV/0!</v>
      </c>
      <c r="AB174" s="168">
        <f>[5]คำนวณหน่วย!BD159</f>
        <v>0</v>
      </c>
      <c r="AC174" s="167" t="e">
        <f>[5]คำนวณหน่วย!BE159</f>
        <v>#DIV/0!</v>
      </c>
    </row>
    <row r="175" spans="1:29" x14ac:dyDescent="0.55000000000000004">
      <c r="A175" s="166">
        <f>[5]คำนวณหน่วย!A160</f>
        <v>126</v>
      </c>
      <c r="B175" s="162" t="str">
        <f>[5]คำนวณหน่วย!B160</f>
        <v>อาคาร 2</v>
      </c>
      <c r="C175" s="166">
        <f>[5]คำนวณหน่วย!C160</f>
        <v>0</v>
      </c>
      <c r="D175" s="166">
        <f>[5]คำนวณหน่วย!D160</f>
        <v>1</v>
      </c>
      <c r="E175" s="166">
        <f>[5]คำนวณหน่วย!E160</f>
        <v>230926019</v>
      </c>
      <c r="F175" s="297">
        <f>[5]คำนวณหน่วย!L160</f>
        <v>41</v>
      </c>
      <c r="G175" s="303">
        <f>[5]คำนวณหน่วย!M160</f>
        <v>160.31</v>
      </c>
      <c r="H175" s="168">
        <f>[5]คำนวณหน่วย!P160</f>
        <v>49</v>
      </c>
      <c r="I175" s="167">
        <f>[5]คำนวณหน่วย!Q160</f>
        <v>200.89999999999998</v>
      </c>
      <c r="J175" s="168">
        <f>[5]คำนวณหน่วย!T160</f>
        <v>-537</v>
      </c>
      <c r="K175" s="167" t="e">
        <f>[5]คำนวณหน่วย!U160</f>
        <v>#DIV/0!</v>
      </c>
      <c r="L175" s="168">
        <f>[5]คำนวณหน่วย!X160</f>
        <v>0</v>
      </c>
      <c r="M175" s="260" t="e">
        <f>[5]คำนวณหน่วย!Y160</f>
        <v>#DIV/0!</v>
      </c>
      <c r="N175" s="168">
        <f>[5]คำนวณหน่วย!AB160</f>
        <v>0</v>
      </c>
      <c r="O175" s="260" t="e">
        <f>[5]คำนวณหน่วย!AC160</f>
        <v>#DIV/0!</v>
      </c>
      <c r="P175" s="168">
        <f>[5]คำนวณหน่วย!AF160</f>
        <v>0</v>
      </c>
      <c r="Q175" s="260" t="e">
        <f>[5]คำนวณหน่วย!AG160</f>
        <v>#DIV/0!</v>
      </c>
      <c r="R175" s="168">
        <f>[5]คำนวณหน่วย!AJ160</f>
        <v>0</v>
      </c>
      <c r="S175" s="260" t="e">
        <f>[5]คำนวณหน่วย!AK160</f>
        <v>#DIV/0!</v>
      </c>
      <c r="T175" s="168">
        <f>[5]คำนวณหน่วย!AN160</f>
        <v>0</v>
      </c>
      <c r="U175" s="260" t="e">
        <f>[5]คำนวณหน่วย!AO160</f>
        <v>#DIV/0!</v>
      </c>
      <c r="V175" s="168">
        <f>[5]คำนวณหน่วย!AR160</f>
        <v>0</v>
      </c>
      <c r="W175" s="260" t="e">
        <f>[5]คำนวณหน่วย!AS160</f>
        <v>#DIV/0!</v>
      </c>
      <c r="X175" s="168">
        <f>[5]คำนวณหน่วย!AV160</f>
        <v>0</v>
      </c>
      <c r="Y175" s="167" t="e">
        <f>[5]คำนวณหน่วย!AW160</f>
        <v>#DIV/0!</v>
      </c>
      <c r="Z175" s="168">
        <f>[5]คำนวณหน่วย!AZ160</f>
        <v>0</v>
      </c>
      <c r="AA175" s="167" t="e">
        <f>[5]คำนวณหน่วย!BA160</f>
        <v>#DIV/0!</v>
      </c>
      <c r="AB175" s="168">
        <f>[5]คำนวณหน่วย!BD160</f>
        <v>0</v>
      </c>
      <c r="AC175" s="167" t="e">
        <f>[5]คำนวณหน่วย!BE160</f>
        <v>#DIV/0!</v>
      </c>
    </row>
    <row r="176" spans="1:29" x14ac:dyDescent="0.55000000000000004">
      <c r="A176" s="166">
        <f>[5]คำนวณหน่วย!A161</f>
        <v>127</v>
      </c>
      <c r="B176" s="162" t="str">
        <f>[5]คำนวณหน่วย!B161</f>
        <v>อาคาร 3</v>
      </c>
      <c r="C176" s="166">
        <f>[5]คำนวณหน่วย!C161</f>
        <v>0</v>
      </c>
      <c r="D176" s="166">
        <f>[5]คำนวณหน่วย!D161</f>
        <v>1</v>
      </c>
      <c r="E176" s="166">
        <f>[5]คำนวณหน่วย!E161</f>
        <v>230926158</v>
      </c>
      <c r="F176" s="297">
        <f>[5]คำนวณหน่วย!L161</f>
        <v>27</v>
      </c>
      <c r="G176" s="303">
        <f>[5]คำนวณหน่วย!M161</f>
        <v>105.57000000000001</v>
      </c>
      <c r="H176" s="168">
        <f>[5]คำนวณหน่วย!P161</f>
        <v>13</v>
      </c>
      <c r="I176" s="167">
        <f>[5]คำนวณหน่วย!Q161</f>
        <v>53.3</v>
      </c>
      <c r="J176" s="168">
        <f>[5]คำนวณหน่วย!T161</f>
        <v>-328</v>
      </c>
      <c r="K176" s="167" t="e">
        <f>[5]คำนวณหน่วย!U161</f>
        <v>#DIV/0!</v>
      </c>
      <c r="L176" s="168">
        <f>[5]คำนวณหน่วย!X161</f>
        <v>0</v>
      </c>
      <c r="M176" s="260" t="e">
        <f>[5]คำนวณหน่วย!Y161</f>
        <v>#DIV/0!</v>
      </c>
      <c r="N176" s="168">
        <f>[5]คำนวณหน่วย!AB161</f>
        <v>0</v>
      </c>
      <c r="O176" s="260" t="e">
        <f>[5]คำนวณหน่วย!AC161</f>
        <v>#DIV/0!</v>
      </c>
      <c r="P176" s="168">
        <f>[5]คำนวณหน่วย!AF161</f>
        <v>0</v>
      </c>
      <c r="Q176" s="260" t="e">
        <f>[5]คำนวณหน่วย!AG161</f>
        <v>#DIV/0!</v>
      </c>
      <c r="R176" s="168">
        <f>[5]คำนวณหน่วย!AJ161</f>
        <v>0</v>
      </c>
      <c r="S176" s="260" t="e">
        <f>[5]คำนวณหน่วย!AK161</f>
        <v>#DIV/0!</v>
      </c>
      <c r="T176" s="168">
        <f>[5]คำนวณหน่วย!AN161</f>
        <v>0</v>
      </c>
      <c r="U176" s="260" t="e">
        <f>[5]คำนวณหน่วย!AO161</f>
        <v>#DIV/0!</v>
      </c>
      <c r="V176" s="168">
        <f>[5]คำนวณหน่วย!AR161</f>
        <v>0</v>
      </c>
      <c r="W176" s="260" t="e">
        <f>[5]คำนวณหน่วย!AS161</f>
        <v>#DIV/0!</v>
      </c>
      <c r="X176" s="168">
        <f>[5]คำนวณหน่วย!AV161</f>
        <v>0</v>
      </c>
      <c r="Y176" s="167" t="e">
        <f>[5]คำนวณหน่วย!AW161</f>
        <v>#DIV/0!</v>
      </c>
      <c r="Z176" s="168">
        <f>[5]คำนวณหน่วย!AZ161</f>
        <v>0</v>
      </c>
      <c r="AA176" s="167" t="e">
        <f>[5]คำนวณหน่วย!BA161</f>
        <v>#DIV/0!</v>
      </c>
      <c r="AB176" s="168">
        <f>[5]คำนวณหน่วย!BD161</f>
        <v>0</v>
      </c>
      <c r="AC176" s="167" t="e">
        <f>[5]คำนวณหน่วย!BE161</f>
        <v>#DIV/0!</v>
      </c>
    </row>
    <row r="177" spans="1:29" s="87" customFormat="1" x14ac:dyDescent="0.55000000000000004">
      <c r="A177" s="170" t="s">
        <v>5</v>
      </c>
      <c r="B177" s="343"/>
      <c r="C177" s="170"/>
      <c r="D177" s="170"/>
      <c r="E177" s="170"/>
      <c r="F177" s="354">
        <f>SUM(F173:F176)</f>
        <v>1849</v>
      </c>
      <c r="G177" s="354">
        <f t="shared" ref="G177:AC177" si="39">SUM(G173:G176)</f>
        <v>7229.5900000000011</v>
      </c>
      <c r="H177" s="354">
        <f t="shared" si="39"/>
        <v>1738</v>
      </c>
      <c r="I177" s="354">
        <f t="shared" si="39"/>
        <v>7125.7999999999984</v>
      </c>
      <c r="J177" s="354">
        <f t="shared" si="39"/>
        <v>-80600</v>
      </c>
      <c r="K177" s="354" t="e">
        <f t="shared" si="39"/>
        <v>#DIV/0!</v>
      </c>
      <c r="L177" s="354">
        <f t="shared" si="39"/>
        <v>0</v>
      </c>
      <c r="M177" s="354" t="e">
        <f t="shared" si="39"/>
        <v>#DIV/0!</v>
      </c>
      <c r="N177" s="354">
        <f t="shared" si="39"/>
        <v>0</v>
      </c>
      <c r="O177" s="354" t="e">
        <f t="shared" si="39"/>
        <v>#DIV/0!</v>
      </c>
      <c r="P177" s="354">
        <f t="shared" si="39"/>
        <v>0</v>
      </c>
      <c r="Q177" s="354" t="e">
        <f t="shared" si="39"/>
        <v>#DIV/0!</v>
      </c>
      <c r="R177" s="354">
        <f t="shared" si="39"/>
        <v>0</v>
      </c>
      <c r="S177" s="354" t="e">
        <f t="shared" si="39"/>
        <v>#DIV/0!</v>
      </c>
      <c r="T177" s="354">
        <f t="shared" si="39"/>
        <v>0</v>
      </c>
      <c r="U177" s="354" t="e">
        <f t="shared" si="39"/>
        <v>#DIV/0!</v>
      </c>
      <c r="V177" s="354">
        <f t="shared" si="39"/>
        <v>0</v>
      </c>
      <c r="W177" s="354" t="e">
        <f t="shared" si="39"/>
        <v>#DIV/0!</v>
      </c>
      <c r="X177" s="354">
        <f t="shared" si="39"/>
        <v>0</v>
      </c>
      <c r="Y177" s="354" t="e">
        <f t="shared" si="39"/>
        <v>#DIV/0!</v>
      </c>
      <c r="Z177" s="354">
        <f t="shared" si="39"/>
        <v>0</v>
      </c>
      <c r="AA177" s="354" t="e">
        <f t="shared" si="39"/>
        <v>#DIV/0!</v>
      </c>
      <c r="AB177" s="354">
        <f t="shared" si="39"/>
        <v>0</v>
      </c>
      <c r="AC177" s="354" t="e">
        <f t="shared" si="39"/>
        <v>#DIV/0!</v>
      </c>
    </row>
    <row r="178" spans="1:29" x14ac:dyDescent="0.55000000000000004">
      <c r="A178" s="162" t="str">
        <f>[5]คำนวณหน่วย!A162</f>
        <v>คณะสัตวศาสตร์และเทคโนโลยี</v>
      </c>
      <c r="B178" s="339"/>
      <c r="C178" s="163"/>
      <c r="D178" s="163"/>
      <c r="E178" s="314"/>
      <c r="F178" s="322"/>
      <c r="G178" s="322"/>
      <c r="H178" s="322"/>
      <c r="I178" s="322"/>
      <c r="J178" s="322"/>
      <c r="K178" s="322"/>
      <c r="L178" s="322"/>
      <c r="M178" s="322"/>
      <c r="N178" s="322"/>
      <c r="O178" s="322"/>
      <c r="P178" s="322"/>
      <c r="Q178" s="322"/>
      <c r="R178" s="322"/>
      <c r="S178" s="322"/>
      <c r="T178" s="322"/>
      <c r="U178" s="322"/>
      <c r="V178" s="322"/>
      <c r="W178" s="322"/>
      <c r="X178" s="322"/>
      <c r="Y178" s="322"/>
      <c r="Z178" s="322"/>
      <c r="AA178" s="322"/>
      <c r="AB178" s="322"/>
      <c r="AC178" s="322"/>
    </row>
    <row r="179" spans="1:29" x14ac:dyDescent="0.55000000000000004">
      <c r="A179" s="166">
        <f>[5]คำนวณหน่วย!A163</f>
        <v>128</v>
      </c>
      <c r="B179" s="162" t="str">
        <f>[5]คำนวณหน่วย!B163</f>
        <v>โชนเลี้ยงไก่อินทรี</v>
      </c>
      <c r="C179" s="166">
        <f>[5]คำนวณหน่วย!C163</f>
        <v>0</v>
      </c>
      <c r="D179" s="166">
        <f>[5]คำนวณหน่วย!D163</f>
        <v>1</v>
      </c>
      <c r="E179" s="166">
        <f>[5]คำนวณหน่วย!E163</f>
        <v>0</v>
      </c>
      <c r="F179" s="297">
        <f>[5]คำนวณหน่วย!L163</f>
        <v>27</v>
      </c>
      <c r="G179" s="303">
        <f>[5]คำนวณหน่วย!M163</f>
        <v>105.57000000000001</v>
      </c>
      <c r="H179" s="168">
        <f>[5]คำนวณหน่วย!P163</f>
        <v>26</v>
      </c>
      <c r="I179" s="167">
        <f>[5]คำนวณหน่วย!Q163</f>
        <v>106.6</v>
      </c>
      <c r="J179" s="168">
        <f>[5]คำนวณหน่วย!T163</f>
        <v>-2302</v>
      </c>
      <c r="K179" s="167" t="e">
        <f>[5]คำนวณหน่วย!U163</f>
        <v>#DIV/0!</v>
      </c>
      <c r="L179" s="168">
        <f>[5]คำนวณหน่วย!X163</f>
        <v>0</v>
      </c>
      <c r="M179" s="260" t="e">
        <f>[5]คำนวณหน่วย!Y163</f>
        <v>#DIV/0!</v>
      </c>
      <c r="N179" s="168">
        <f>[5]คำนวณหน่วย!AB163</f>
        <v>0</v>
      </c>
      <c r="O179" s="260" t="e">
        <f>[5]คำนวณหน่วย!AC163</f>
        <v>#DIV/0!</v>
      </c>
      <c r="P179" s="168">
        <f>[5]คำนวณหน่วย!AF163</f>
        <v>0</v>
      </c>
      <c r="Q179" s="260" t="e">
        <f>[5]คำนวณหน่วย!AG163</f>
        <v>#DIV/0!</v>
      </c>
      <c r="R179" s="168">
        <f>[5]คำนวณหน่วย!AJ163</f>
        <v>0</v>
      </c>
      <c r="S179" s="260" t="e">
        <f>[5]คำนวณหน่วย!AK163</f>
        <v>#DIV/0!</v>
      </c>
      <c r="T179" s="168">
        <f>[5]คำนวณหน่วย!AN163</f>
        <v>0</v>
      </c>
      <c r="U179" s="260" t="e">
        <f>[5]คำนวณหน่วย!AO163</f>
        <v>#DIV/0!</v>
      </c>
      <c r="V179" s="168">
        <f>[5]คำนวณหน่วย!AR163</f>
        <v>0</v>
      </c>
      <c r="W179" s="260" t="e">
        <f>[5]คำนวณหน่วย!AS163</f>
        <v>#DIV/0!</v>
      </c>
      <c r="X179" s="168">
        <f>[5]คำนวณหน่วย!AV163</f>
        <v>0</v>
      </c>
      <c r="Y179" s="167" t="e">
        <f>[5]คำนวณหน่วย!AW163</f>
        <v>#DIV/0!</v>
      </c>
      <c r="Z179" s="168">
        <f>[5]คำนวณหน่วย!AZ163</f>
        <v>0</v>
      </c>
      <c r="AA179" s="167" t="e">
        <f>[5]คำนวณหน่วย!BA163</f>
        <v>#DIV/0!</v>
      </c>
      <c r="AB179" s="168">
        <f>[5]คำนวณหน่วย!BD163</f>
        <v>0</v>
      </c>
      <c r="AC179" s="167" t="e">
        <f>[5]คำนวณหน่วย!BE163</f>
        <v>#DIV/0!</v>
      </c>
    </row>
    <row r="180" spans="1:29" hidden="1" x14ac:dyDescent="0.55000000000000004">
      <c r="A180" s="166">
        <f>[5]คำนวณหน่วย!A164</f>
        <v>0</v>
      </c>
      <c r="B180" s="162">
        <f>[5]คำนวณหน่วย!B164</f>
        <v>0</v>
      </c>
      <c r="C180" s="166">
        <f>[5]คำนวณหน่วย!C164</f>
        <v>0</v>
      </c>
      <c r="D180" s="166">
        <f>[5]คำนวณหน่วย!D164</f>
        <v>0</v>
      </c>
      <c r="E180" s="166">
        <f>[5]คำนวณหน่วย!E164</f>
        <v>0</v>
      </c>
      <c r="F180" s="297">
        <f>[5]คำนวณหน่วย!L164</f>
        <v>0</v>
      </c>
      <c r="G180" s="303">
        <f>[5]คำนวณหน่วย!M164</f>
        <v>0</v>
      </c>
      <c r="H180" s="168">
        <f>[5]คำนวณหน่วย!P164</f>
        <v>0</v>
      </c>
      <c r="I180" s="167">
        <f>[5]คำนวณหน่วย!Q164</f>
        <v>0</v>
      </c>
      <c r="J180" s="168">
        <f>[5]คำนวณหน่วย!T164</f>
        <v>0</v>
      </c>
      <c r="K180" s="167">
        <f>[5]คำนวณหน่วย!U164</f>
        <v>0</v>
      </c>
      <c r="L180" s="168">
        <f>[5]คำนวณหน่วย!X164</f>
        <v>0</v>
      </c>
      <c r="M180" s="260">
        <f>[5]คำนวณหน่วย!Y164</f>
        <v>0</v>
      </c>
      <c r="N180" s="168">
        <f>[5]คำนวณหน่วย!AB164</f>
        <v>0</v>
      </c>
      <c r="O180" s="260">
        <f>[5]คำนวณหน่วย!AC164</f>
        <v>0</v>
      </c>
      <c r="P180" s="168">
        <f>[5]คำนวณหน่วย!AF164</f>
        <v>0</v>
      </c>
      <c r="Q180" s="260">
        <f>[5]คำนวณหน่วย!AG164</f>
        <v>0</v>
      </c>
      <c r="R180" s="168">
        <f>[5]คำนวณหน่วย!AJ164</f>
        <v>0</v>
      </c>
      <c r="S180" s="260">
        <f>[5]คำนวณหน่วย!AK164</f>
        <v>0</v>
      </c>
      <c r="T180" s="168">
        <f>[5]คำนวณหน่วย!AN164</f>
        <v>0</v>
      </c>
      <c r="U180" s="260">
        <f>[5]คำนวณหน่วย!AO164</f>
        <v>0</v>
      </c>
      <c r="V180" s="168">
        <f>[5]คำนวณหน่วย!AR164</f>
        <v>0</v>
      </c>
      <c r="W180" s="260">
        <f>[5]คำนวณหน่วย!AS164</f>
        <v>0</v>
      </c>
      <c r="X180" s="168">
        <f>[5]คำนวณหน่วย!AV164</f>
        <v>0</v>
      </c>
      <c r="Y180" s="167">
        <f>[5]คำนวณหน่วย!AW164</f>
        <v>0</v>
      </c>
      <c r="Z180" s="168">
        <f>[5]คำนวณหน่วย!AZ164</f>
        <v>0</v>
      </c>
      <c r="AA180" s="167">
        <f>[5]คำนวณหน่วย!BA164</f>
        <v>0</v>
      </c>
      <c r="AB180" s="168">
        <f>[5]คำนวณหน่วย!BD164</f>
        <v>0</v>
      </c>
      <c r="AC180" s="167">
        <f>[5]คำนวณหน่วย!BE164</f>
        <v>0</v>
      </c>
    </row>
    <row r="181" spans="1:29" hidden="1" x14ac:dyDescent="0.55000000000000004">
      <c r="A181" s="166">
        <f>[5]คำนวณหน่วย!A165</f>
        <v>0</v>
      </c>
      <c r="B181" s="162">
        <f>[5]คำนวณหน่วย!B165</f>
        <v>0</v>
      </c>
      <c r="C181" s="166">
        <f>[5]คำนวณหน่วย!C165</f>
        <v>0</v>
      </c>
      <c r="D181" s="166">
        <f>[5]คำนวณหน่วย!D165</f>
        <v>0</v>
      </c>
      <c r="E181" s="166">
        <f>[5]คำนวณหน่วย!E165</f>
        <v>0</v>
      </c>
      <c r="F181" s="297">
        <f>[5]คำนวณหน่วย!L165</f>
        <v>0</v>
      </c>
      <c r="G181" s="303">
        <f>[5]คำนวณหน่วย!M165</f>
        <v>0</v>
      </c>
      <c r="H181" s="168">
        <f>[5]คำนวณหน่วย!P165</f>
        <v>0</v>
      </c>
      <c r="I181" s="167">
        <f>[5]คำนวณหน่วย!Q165</f>
        <v>0</v>
      </c>
      <c r="J181" s="168">
        <f>[5]คำนวณหน่วย!T165</f>
        <v>0</v>
      </c>
      <c r="K181" s="167">
        <f>[5]คำนวณหน่วย!U165</f>
        <v>0</v>
      </c>
      <c r="L181" s="168">
        <f>[5]คำนวณหน่วย!X165</f>
        <v>0</v>
      </c>
      <c r="M181" s="260">
        <f>[5]คำนวณหน่วย!Y165</f>
        <v>0</v>
      </c>
      <c r="N181" s="168">
        <f>[5]คำนวณหน่วย!AB165</f>
        <v>0</v>
      </c>
      <c r="O181" s="260">
        <f>[5]คำนวณหน่วย!AC165</f>
        <v>0</v>
      </c>
      <c r="P181" s="168">
        <f>[5]คำนวณหน่วย!AF165</f>
        <v>0</v>
      </c>
      <c r="Q181" s="260">
        <f>[5]คำนวณหน่วย!AG165</f>
        <v>0</v>
      </c>
      <c r="R181" s="168">
        <f>[5]คำนวณหน่วย!AJ165</f>
        <v>0</v>
      </c>
      <c r="S181" s="260">
        <f>[5]คำนวณหน่วย!AK165</f>
        <v>0</v>
      </c>
      <c r="T181" s="168">
        <f>[5]คำนวณหน่วย!AN165</f>
        <v>0</v>
      </c>
      <c r="U181" s="260">
        <f>[5]คำนวณหน่วย!AO165</f>
        <v>0</v>
      </c>
      <c r="V181" s="168">
        <f>[5]คำนวณหน่วย!AR165</f>
        <v>0</v>
      </c>
      <c r="W181" s="260">
        <f>[5]คำนวณหน่วย!AS165</f>
        <v>0</v>
      </c>
      <c r="X181" s="168">
        <f>[5]คำนวณหน่วย!AV165</f>
        <v>0</v>
      </c>
      <c r="Y181" s="167">
        <f>[5]คำนวณหน่วย!AW165</f>
        <v>0</v>
      </c>
      <c r="Z181" s="168">
        <f>[5]คำนวณหน่วย!AZ165</f>
        <v>0</v>
      </c>
      <c r="AA181" s="167">
        <f>[5]คำนวณหน่วย!BA165</f>
        <v>0</v>
      </c>
      <c r="AB181" s="168">
        <f>[5]คำนวณหน่วย!BD165</f>
        <v>0</v>
      </c>
      <c r="AC181" s="167">
        <f>[5]คำนวณหน่วย!BE165</f>
        <v>0</v>
      </c>
    </row>
    <row r="182" spans="1:29" hidden="1" x14ac:dyDescent="0.55000000000000004">
      <c r="A182" s="166">
        <f>[5]คำนวณหน่วย!A166</f>
        <v>0</v>
      </c>
      <c r="B182" s="162">
        <f>[5]คำนวณหน่วย!B166</f>
        <v>0</v>
      </c>
      <c r="C182" s="166">
        <f>[5]คำนวณหน่วย!C166</f>
        <v>0</v>
      </c>
      <c r="D182" s="166">
        <f>[5]คำนวณหน่วย!D166</f>
        <v>0</v>
      </c>
      <c r="E182" s="166">
        <f>[5]คำนวณหน่วย!E166</f>
        <v>0</v>
      </c>
      <c r="F182" s="297">
        <f>[5]คำนวณหน่วย!L166</f>
        <v>0</v>
      </c>
      <c r="G182" s="303">
        <f>[5]คำนวณหน่วย!M166</f>
        <v>0</v>
      </c>
      <c r="H182" s="168">
        <f>[5]คำนวณหน่วย!P166</f>
        <v>0</v>
      </c>
      <c r="I182" s="167">
        <f>[5]คำนวณหน่วย!Q166</f>
        <v>0</v>
      </c>
      <c r="J182" s="168">
        <f>[5]คำนวณหน่วย!T166</f>
        <v>0</v>
      </c>
      <c r="K182" s="167">
        <f>[5]คำนวณหน่วย!U166</f>
        <v>0</v>
      </c>
      <c r="L182" s="168">
        <f>[5]คำนวณหน่วย!X166</f>
        <v>0</v>
      </c>
      <c r="M182" s="260">
        <f>[5]คำนวณหน่วย!Y166</f>
        <v>0</v>
      </c>
      <c r="N182" s="168">
        <f>[5]คำนวณหน่วย!AB166</f>
        <v>0</v>
      </c>
      <c r="O182" s="260">
        <f>[5]คำนวณหน่วย!AC166</f>
        <v>0</v>
      </c>
      <c r="P182" s="168">
        <f>[5]คำนวณหน่วย!AF166</f>
        <v>0</v>
      </c>
      <c r="Q182" s="260">
        <f>[5]คำนวณหน่วย!AG166</f>
        <v>0</v>
      </c>
      <c r="R182" s="168">
        <f>[5]คำนวณหน่วย!AJ166</f>
        <v>0</v>
      </c>
      <c r="S182" s="260">
        <f>[5]คำนวณหน่วย!AK166</f>
        <v>0</v>
      </c>
      <c r="T182" s="168">
        <f>[5]คำนวณหน่วย!AN166</f>
        <v>0</v>
      </c>
      <c r="U182" s="260">
        <f>[5]คำนวณหน่วย!AO166</f>
        <v>0</v>
      </c>
      <c r="V182" s="168">
        <f>[5]คำนวณหน่วย!AR166</f>
        <v>0</v>
      </c>
      <c r="W182" s="260">
        <f>[5]คำนวณหน่วย!AS166</f>
        <v>0</v>
      </c>
      <c r="X182" s="168">
        <f>[5]คำนวณหน่วย!AV166</f>
        <v>0</v>
      </c>
      <c r="Y182" s="167">
        <f>[5]คำนวณหน่วย!AW166</f>
        <v>0</v>
      </c>
      <c r="Z182" s="168">
        <f>[5]คำนวณหน่วย!AZ166</f>
        <v>0</v>
      </c>
      <c r="AA182" s="167">
        <f>[5]คำนวณหน่วย!BA166</f>
        <v>0</v>
      </c>
      <c r="AB182" s="168">
        <f>[5]คำนวณหน่วย!BD166</f>
        <v>0</v>
      </c>
      <c r="AC182" s="167">
        <f>[5]คำนวณหน่วย!BE166</f>
        <v>0</v>
      </c>
    </row>
    <row r="183" spans="1:29" hidden="1" x14ac:dyDescent="0.55000000000000004">
      <c r="A183" s="166">
        <f>[5]คำนวณหน่วย!A167</f>
        <v>0</v>
      </c>
      <c r="B183" s="162">
        <f>[5]คำนวณหน่วย!B167</f>
        <v>0</v>
      </c>
      <c r="C183" s="166">
        <f>[5]คำนวณหน่วย!C167</f>
        <v>0</v>
      </c>
      <c r="D183" s="166">
        <f>[5]คำนวณหน่วย!D167</f>
        <v>0</v>
      </c>
      <c r="E183" s="166">
        <f>[5]คำนวณหน่วย!E167</f>
        <v>0</v>
      </c>
      <c r="F183" s="297">
        <f>[5]คำนวณหน่วย!L167</f>
        <v>0</v>
      </c>
      <c r="G183" s="303">
        <f>[5]คำนวณหน่วย!M167</f>
        <v>0</v>
      </c>
      <c r="H183" s="168">
        <f>[5]คำนวณหน่วย!P167</f>
        <v>0</v>
      </c>
      <c r="I183" s="167">
        <f>[5]คำนวณหน่วย!Q167</f>
        <v>0</v>
      </c>
      <c r="J183" s="168">
        <f>[5]คำนวณหน่วย!T167</f>
        <v>0</v>
      </c>
      <c r="K183" s="167">
        <f>[5]คำนวณหน่วย!U167</f>
        <v>0</v>
      </c>
      <c r="L183" s="168">
        <f>[5]คำนวณหน่วย!X167</f>
        <v>0</v>
      </c>
      <c r="M183" s="260">
        <f>[5]คำนวณหน่วย!Y167</f>
        <v>0</v>
      </c>
      <c r="N183" s="168">
        <f>[5]คำนวณหน่วย!AB167</f>
        <v>0</v>
      </c>
      <c r="O183" s="260">
        <f>[5]คำนวณหน่วย!AC167</f>
        <v>0</v>
      </c>
      <c r="P183" s="168">
        <f>[5]คำนวณหน่วย!AF167</f>
        <v>0</v>
      </c>
      <c r="Q183" s="260">
        <f>[5]คำนวณหน่วย!AG167</f>
        <v>0</v>
      </c>
      <c r="R183" s="168">
        <f>[5]คำนวณหน่วย!AJ167</f>
        <v>0</v>
      </c>
      <c r="S183" s="260">
        <f>[5]คำนวณหน่วย!AK167</f>
        <v>0</v>
      </c>
      <c r="T183" s="168">
        <f>[5]คำนวณหน่วย!AN167</f>
        <v>0</v>
      </c>
      <c r="U183" s="260">
        <f>[5]คำนวณหน่วย!AO167</f>
        <v>0</v>
      </c>
      <c r="V183" s="168">
        <f>[5]คำนวณหน่วย!AR167</f>
        <v>0</v>
      </c>
      <c r="W183" s="260">
        <f>[5]คำนวณหน่วย!AS167</f>
        <v>0</v>
      </c>
      <c r="X183" s="168">
        <f>[5]คำนวณหน่วย!AV167</f>
        <v>0</v>
      </c>
      <c r="Y183" s="167">
        <f>[5]คำนวณหน่วย!AW167</f>
        <v>0</v>
      </c>
      <c r="Z183" s="168">
        <f>[5]คำนวณหน่วย!AZ167</f>
        <v>0</v>
      </c>
      <c r="AA183" s="167">
        <f>[5]คำนวณหน่วย!BA167</f>
        <v>0</v>
      </c>
      <c r="AB183" s="168">
        <f>[5]คำนวณหน่วย!BD167</f>
        <v>0</v>
      </c>
      <c r="AC183" s="167">
        <f>[5]คำนวณหน่วย!BE167</f>
        <v>0</v>
      </c>
    </row>
    <row r="184" spans="1:29" hidden="1" x14ac:dyDescent="0.55000000000000004">
      <c r="A184" s="166">
        <f>[5]คำนวณหน่วย!A168</f>
        <v>0</v>
      </c>
      <c r="B184" s="162">
        <f>[5]คำนวณหน่วย!B168</f>
        <v>0</v>
      </c>
      <c r="C184" s="166">
        <f>[5]คำนวณหน่วย!C168</f>
        <v>0</v>
      </c>
      <c r="D184" s="166">
        <f>[5]คำนวณหน่วย!D168</f>
        <v>0</v>
      </c>
      <c r="E184" s="166">
        <f>[5]คำนวณหน่วย!E168</f>
        <v>0</v>
      </c>
      <c r="F184" s="297">
        <f>[5]คำนวณหน่วย!L168</f>
        <v>0</v>
      </c>
      <c r="G184" s="303">
        <f>[5]คำนวณหน่วย!M168</f>
        <v>0</v>
      </c>
      <c r="H184" s="168">
        <f>[5]คำนวณหน่วย!P168</f>
        <v>0</v>
      </c>
      <c r="I184" s="167">
        <f>[5]คำนวณหน่วย!Q168</f>
        <v>0</v>
      </c>
      <c r="J184" s="168">
        <f>[5]คำนวณหน่วย!T168</f>
        <v>0</v>
      </c>
      <c r="K184" s="167">
        <f>[5]คำนวณหน่วย!U168</f>
        <v>0</v>
      </c>
      <c r="L184" s="168">
        <f>[5]คำนวณหน่วย!X168</f>
        <v>0</v>
      </c>
      <c r="M184" s="260">
        <f>[5]คำนวณหน่วย!Y168</f>
        <v>0</v>
      </c>
      <c r="N184" s="168">
        <f>[5]คำนวณหน่วย!AB168</f>
        <v>0</v>
      </c>
      <c r="O184" s="260">
        <f>[5]คำนวณหน่วย!AC168</f>
        <v>0</v>
      </c>
      <c r="P184" s="168">
        <f>[5]คำนวณหน่วย!AF168</f>
        <v>0</v>
      </c>
      <c r="Q184" s="260">
        <f>[5]คำนวณหน่วย!AG168</f>
        <v>0</v>
      </c>
      <c r="R184" s="168">
        <f>[5]คำนวณหน่วย!AJ168</f>
        <v>0</v>
      </c>
      <c r="S184" s="260">
        <f>[5]คำนวณหน่วย!AK168</f>
        <v>0</v>
      </c>
      <c r="T184" s="168">
        <f>[5]คำนวณหน่วย!AN168</f>
        <v>0</v>
      </c>
      <c r="U184" s="260">
        <f>[5]คำนวณหน่วย!AO168</f>
        <v>0</v>
      </c>
      <c r="V184" s="168">
        <f>[5]คำนวณหน่วย!AR168</f>
        <v>0</v>
      </c>
      <c r="W184" s="260">
        <f>[5]คำนวณหน่วย!AS168</f>
        <v>0</v>
      </c>
      <c r="X184" s="168">
        <f>[5]คำนวณหน่วย!AV168</f>
        <v>0</v>
      </c>
      <c r="Y184" s="167">
        <f>[5]คำนวณหน่วย!AW168</f>
        <v>0</v>
      </c>
      <c r="Z184" s="168">
        <f>[5]คำนวณหน่วย!AZ168</f>
        <v>0</v>
      </c>
      <c r="AA184" s="167">
        <f>[5]คำนวณหน่วย!BA168</f>
        <v>0</v>
      </c>
      <c r="AB184" s="168">
        <f>[5]คำนวณหน่วย!BD168</f>
        <v>0</v>
      </c>
      <c r="AC184" s="167">
        <f>[5]คำนวณหน่วย!BE168</f>
        <v>0</v>
      </c>
    </row>
    <row r="185" spans="1:29" hidden="1" x14ac:dyDescent="0.55000000000000004">
      <c r="A185" s="166">
        <f>[5]คำนวณหน่วย!A169</f>
        <v>0</v>
      </c>
      <c r="B185" s="162">
        <f>[5]คำนวณหน่วย!B169</f>
        <v>0</v>
      </c>
      <c r="C185" s="166">
        <f>[5]คำนวณหน่วย!C169</f>
        <v>0</v>
      </c>
      <c r="D185" s="166">
        <f>[5]คำนวณหน่วย!D169</f>
        <v>0</v>
      </c>
      <c r="E185" s="166">
        <f>[5]คำนวณหน่วย!E169</f>
        <v>0</v>
      </c>
      <c r="F185" s="297">
        <f>[5]คำนวณหน่วย!L169</f>
        <v>0</v>
      </c>
      <c r="G185" s="303">
        <f>[5]คำนวณหน่วย!M169</f>
        <v>0</v>
      </c>
      <c r="H185" s="168">
        <f>[5]คำนวณหน่วย!P169</f>
        <v>0</v>
      </c>
      <c r="I185" s="167">
        <f>[5]คำนวณหน่วย!Q169</f>
        <v>0</v>
      </c>
      <c r="J185" s="168">
        <f>[5]คำนวณหน่วย!T169</f>
        <v>0</v>
      </c>
      <c r="K185" s="167">
        <f>[5]คำนวณหน่วย!U169</f>
        <v>0</v>
      </c>
      <c r="L185" s="168">
        <f>[5]คำนวณหน่วย!X169</f>
        <v>0</v>
      </c>
      <c r="M185" s="260">
        <f>[5]คำนวณหน่วย!Y169</f>
        <v>0</v>
      </c>
      <c r="N185" s="168">
        <f>[5]คำนวณหน่วย!AB169</f>
        <v>0</v>
      </c>
      <c r="O185" s="260">
        <f>[5]คำนวณหน่วย!AC169</f>
        <v>0</v>
      </c>
      <c r="P185" s="168">
        <f>[5]คำนวณหน่วย!AF169</f>
        <v>0</v>
      </c>
      <c r="Q185" s="260">
        <f>[5]คำนวณหน่วย!AG169</f>
        <v>0</v>
      </c>
      <c r="R185" s="168">
        <f>[5]คำนวณหน่วย!AJ169</f>
        <v>0</v>
      </c>
      <c r="S185" s="260">
        <f>[5]คำนวณหน่วย!AK169</f>
        <v>0</v>
      </c>
      <c r="T185" s="168">
        <f>[5]คำนวณหน่วย!AN169</f>
        <v>0</v>
      </c>
      <c r="U185" s="260">
        <f>[5]คำนวณหน่วย!AO169</f>
        <v>0</v>
      </c>
      <c r="V185" s="168">
        <f>[5]คำนวณหน่วย!AR169</f>
        <v>0</v>
      </c>
      <c r="W185" s="260">
        <f>[5]คำนวณหน่วย!AS169</f>
        <v>0</v>
      </c>
      <c r="X185" s="168">
        <f>[5]คำนวณหน่วย!AV169</f>
        <v>0</v>
      </c>
      <c r="Y185" s="167">
        <f>[5]คำนวณหน่วย!AW169</f>
        <v>0</v>
      </c>
      <c r="Z185" s="168">
        <f>[5]คำนวณหน่วย!AZ169</f>
        <v>0</v>
      </c>
      <c r="AA185" s="167">
        <f>[5]คำนวณหน่วย!BA169</f>
        <v>0</v>
      </c>
      <c r="AB185" s="168">
        <f>[5]คำนวณหน่วย!BD169</f>
        <v>0</v>
      </c>
      <c r="AC185" s="167">
        <f>[5]คำนวณหน่วย!BE169</f>
        <v>0</v>
      </c>
    </row>
    <row r="186" spans="1:29" hidden="1" x14ac:dyDescent="0.55000000000000004">
      <c r="A186" s="166">
        <f>[5]คำนวณหน่วย!A170</f>
        <v>0</v>
      </c>
      <c r="B186" s="162">
        <f>[5]คำนวณหน่วย!B170</f>
        <v>0</v>
      </c>
      <c r="C186" s="166">
        <f>[5]คำนวณหน่วย!C170</f>
        <v>0</v>
      </c>
      <c r="D186" s="166">
        <f>[5]คำนวณหน่วย!D170</f>
        <v>0</v>
      </c>
      <c r="E186" s="166">
        <f>[5]คำนวณหน่วย!E170</f>
        <v>0</v>
      </c>
      <c r="F186" s="297">
        <f>[5]คำนวณหน่วย!L170</f>
        <v>0</v>
      </c>
      <c r="G186" s="303">
        <f>[5]คำนวณหน่วย!M170</f>
        <v>0</v>
      </c>
      <c r="H186" s="168">
        <f>[5]คำนวณหน่วย!P170</f>
        <v>0</v>
      </c>
      <c r="I186" s="167">
        <f>[5]คำนวณหน่วย!Q170</f>
        <v>0</v>
      </c>
      <c r="J186" s="168">
        <f>[5]คำนวณหน่วย!T170</f>
        <v>0</v>
      </c>
      <c r="K186" s="167">
        <f>[5]คำนวณหน่วย!U170</f>
        <v>0</v>
      </c>
      <c r="L186" s="168">
        <f>[5]คำนวณหน่วย!X170</f>
        <v>0</v>
      </c>
      <c r="M186" s="260">
        <f>[5]คำนวณหน่วย!Y170</f>
        <v>0</v>
      </c>
      <c r="N186" s="168">
        <f>[5]คำนวณหน่วย!AB170</f>
        <v>0</v>
      </c>
      <c r="O186" s="260">
        <f>[5]คำนวณหน่วย!AC170</f>
        <v>0</v>
      </c>
      <c r="P186" s="168">
        <f>[5]คำนวณหน่วย!AF170</f>
        <v>0</v>
      </c>
      <c r="Q186" s="260">
        <f>[5]คำนวณหน่วย!AG170</f>
        <v>0</v>
      </c>
      <c r="R186" s="168">
        <f>[5]คำนวณหน่วย!AJ170</f>
        <v>0</v>
      </c>
      <c r="S186" s="260">
        <f>[5]คำนวณหน่วย!AK170</f>
        <v>0</v>
      </c>
      <c r="T186" s="168">
        <f>[5]คำนวณหน่วย!AN170</f>
        <v>0</v>
      </c>
      <c r="U186" s="260">
        <f>[5]คำนวณหน่วย!AO170</f>
        <v>0</v>
      </c>
      <c r="V186" s="168">
        <f>[5]คำนวณหน่วย!AR170</f>
        <v>0</v>
      </c>
      <c r="W186" s="260">
        <f>[5]คำนวณหน่วย!AS170</f>
        <v>0</v>
      </c>
      <c r="X186" s="168">
        <f>[5]คำนวณหน่วย!AV170</f>
        <v>0</v>
      </c>
      <c r="Y186" s="167">
        <f>[5]คำนวณหน่วย!AW170</f>
        <v>0</v>
      </c>
      <c r="Z186" s="168">
        <f>[5]คำนวณหน่วย!AZ170</f>
        <v>0</v>
      </c>
      <c r="AA186" s="167">
        <f>[5]คำนวณหน่วย!BA170</f>
        <v>0</v>
      </c>
      <c r="AB186" s="168">
        <f>[5]คำนวณหน่วย!BD170</f>
        <v>0</v>
      </c>
      <c r="AC186" s="167">
        <f>[5]คำนวณหน่วย!BE170</f>
        <v>0</v>
      </c>
    </row>
    <row r="187" spans="1:29" hidden="1" x14ac:dyDescent="0.55000000000000004">
      <c r="A187" s="166">
        <f>[5]คำนวณหน่วย!A171</f>
        <v>0</v>
      </c>
      <c r="B187" s="162">
        <f>[5]คำนวณหน่วย!B171</f>
        <v>0</v>
      </c>
      <c r="C187" s="166">
        <f>[5]คำนวณหน่วย!C171</f>
        <v>0</v>
      </c>
      <c r="D187" s="166">
        <f>[5]คำนวณหน่วย!D171</f>
        <v>0</v>
      </c>
      <c r="E187" s="166">
        <f>[5]คำนวณหน่วย!E171</f>
        <v>0</v>
      </c>
      <c r="F187" s="297">
        <f>[5]คำนวณหน่วย!L171</f>
        <v>0</v>
      </c>
      <c r="G187" s="303">
        <f>[5]คำนวณหน่วย!M171</f>
        <v>0</v>
      </c>
      <c r="H187" s="168">
        <f>[5]คำนวณหน่วย!P171</f>
        <v>0</v>
      </c>
      <c r="I187" s="167">
        <f>[5]คำนวณหน่วย!Q171</f>
        <v>0</v>
      </c>
      <c r="J187" s="168">
        <f>[5]คำนวณหน่วย!T171</f>
        <v>0</v>
      </c>
      <c r="K187" s="167">
        <f>[5]คำนวณหน่วย!U171</f>
        <v>0</v>
      </c>
      <c r="L187" s="168">
        <f>[5]คำนวณหน่วย!X171</f>
        <v>0</v>
      </c>
      <c r="M187" s="260">
        <f>[5]คำนวณหน่วย!Y171</f>
        <v>0</v>
      </c>
      <c r="N187" s="168">
        <f>[5]คำนวณหน่วย!AB171</f>
        <v>0</v>
      </c>
      <c r="O187" s="260">
        <f>[5]คำนวณหน่วย!AC171</f>
        <v>0</v>
      </c>
      <c r="P187" s="168">
        <f>[5]คำนวณหน่วย!AF171</f>
        <v>0</v>
      </c>
      <c r="Q187" s="260">
        <f>[5]คำนวณหน่วย!AG171</f>
        <v>0</v>
      </c>
      <c r="R187" s="168">
        <f>[5]คำนวณหน่วย!AJ171</f>
        <v>0</v>
      </c>
      <c r="S187" s="260">
        <f>[5]คำนวณหน่วย!AK171</f>
        <v>0</v>
      </c>
      <c r="T187" s="168">
        <f>[5]คำนวณหน่วย!AN171</f>
        <v>0</v>
      </c>
      <c r="U187" s="260">
        <f>[5]คำนวณหน่วย!AO171</f>
        <v>0</v>
      </c>
      <c r="V187" s="168">
        <f>[5]คำนวณหน่วย!AR171</f>
        <v>0</v>
      </c>
      <c r="W187" s="260">
        <f>[5]คำนวณหน่วย!AS171</f>
        <v>0</v>
      </c>
      <c r="X187" s="168">
        <f>[5]คำนวณหน่วย!AV171</f>
        <v>0</v>
      </c>
      <c r="Y187" s="167">
        <f>[5]คำนวณหน่วย!AW171</f>
        <v>0</v>
      </c>
      <c r="Z187" s="168">
        <f>[5]คำนวณหน่วย!AZ171</f>
        <v>0</v>
      </c>
      <c r="AA187" s="167">
        <f>[5]คำนวณหน่วย!BA171</f>
        <v>0</v>
      </c>
      <c r="AB187" s="168">
        <f>[5]คำนวณหน่วย!BD171</f>
        <v>0</v>
      </c>
      <c r="AC187" s="167">
        <f>[5]คำนวณหน่วย!BE171</f>
        <v>0</v>
      </c>
    </row>
    <row r="188" spans="1:29" hidden="1" x14ac:dyDescent="0.55000000000000004">
      <c r="A188" s="166">
        <f>[5]คำนวณหน่วย!A172</f>
        <v>0</v>
      </c>
      <c r="B188" s="162">
        <f>[5]คำนวณหน่วย!B172</f>
        <v>0</v>
      </c>
      <c r="C188" s="166">
        <f>[5]คำนวณหน่วย!C172</f>
        <v>0</v>
      </c>
      <c r="D188" s="166">
        <f>[5]คำนวณหน่วย!D172</f>
        <v>0</v>
      </c>
      <c r="E188" s="166">
        <f>[5]คำนวณหน่วย!E172</f>
        <v>0</v>
      </c>
      <c r="F188" s="297">
        <f>[5]คำนวณหน่วย!L172</f>
        <v>0</v>
      </c>
      <c r="G188" s="303">
        <f>[5]คำนวณหน่วย!M172</f>
        <v>0</v>
      </c>
      <c r="H188" s="168">
        <f>[5]คำนวณหน่วย!P172</f>
        <v>0</v>
      </c>
      <c r="I188" s="167">
        <f>[5]คำนวณหน่วย!Q172</f>
        <v>0</v>
      </c>
      <c r="J188" s="168">
        <f>[5]คำนวณหน่วย!T172</f>
        <v>0</v>
      </c>
      <c r="K188" s="167">
        <f>[5]คำนวณหน่วย!U172</f>
        <v>0</v>
      </c>
      <c r="L188" s="168">
        <f>[5]คำนวณหน่วย!X172</f>
        <v>0</v>
      </c>
      <c r="M188" s="260">
        <f>[5]คำนวณหน่วย!Y172</f>
        <v>0</v>
      </c>
      <c r="N188" s="168">
        <f>[5]คำนวณหน่วย!AB172</f>
        <v>0</v>
      </c>
      <c r="O188" s="260">
        <f>[5]คำนวณหน่วย!AC172</f>
        <v>0</v>
      </c>
      <c r="P188" s="168">
        <f>[5]คำนวณหน่วย!AF172</f>
        <v>0</v>
      </c>
      <c r="Q188" s="260">
        <f>[5]คำนวณหน่วย!AG172</f>
        <v>0</v>
      </c>
      <c r="R188" s="168">
        <f>[5]คำนวณหน่วย!AJ172</f>
        <v>0</v>
      </c>
      <c r="S188" s="260">
        <f>[5]คำนวณหน่วย!AK172</f>
        <v>0</v>
      </c>
      <c r="T188" s="168">
        <f>[5]คำนวณหน่วย!AN172</f>
        <v>0</v>
      </c>
      <c r="U188" s="260">
        <f>[5]คำนวณหน่วย!AO172</f>
        <v>0</v>
      </c>
      <c r="V188" s="168">
        <f>[5]คำนวณหน่วย!AR172</f>
        <v>0</v>
      </c>
      <c r="W188" s="260">
        <f>[5]คำนวณหน่วย!AS172</f>
        <v>0</v>
      </c>
      <c r="X188" s="168">
        <f>[5]คำนวณหน่วย!AV172</f>
        <v>0</v>
      </c>
      <c r="Y188" s="167">
        <f>[5]คำนวณหน่วย!AW172</f>
        <v>0</v>
      </c>
      <c r="Z188" s="168">
        <f>[5]คำนวณหน่วย!AZ172</f>
        <v>0</v>
      </c>
      <c r="AA188" s="167">
        <f>[5]คำนวณหน่วย!BA172</f>
        <v>0</v>
      </c>
      <c r="AB188" s="168">
        <f>[5]คำนวณหน่วย!BD172</f>
        <v>0</v>
      </c>
      <c r="AC188" s="167">
        <f>[5]คำนวณหน่วย!BE172</f>
        <v>0</v>
      </c>
    </row>
    <row r="189" spans="1:29" hidden="1" x14ac:dyDescent="0.55000000000000004">
      <c r="A189" s="166">
        <f>[5]คำนวณหน่วย!A173</f>
        <v>0</v>
      </c>
      <c r="B189" s="344">
        <f>[5]คำนวณหน่วย!B173</f>
        <v>0</v>
      </c>
      <c r="C189" s="346">
        <f>[5]คำนวณหน่วย!C173</f>
        <v>0</v>
      </c>
      <c r="D189" s="346">
        <f>[5]คำนวณหน่วย!D173</f>
        <v>0</v>
      </c>
      <c r="E189" s="348">
        <f>[5]คำนวณหน่วย!E173</f>
        <v>0</v>
      </c>
      <c r="F189" s="297">
        <f>[5]คำนวณหน่วย!L173</f>
        <v>0</v>
      </c>
      <c r="G189" s="303">
        <f>[5]คำนวณหน่วย!M173</f>
        <v>0</v>
      </c>
      <c r="H189" s="168">
        <f>[5]คำนวณหน่วย!P173</f>
        <v>0</v>
      </c>
      <c r="I189" s="167">
        <f>[5]คำนวณหน่วย!Q173</f>
        <v>0</v>
      </c>
      <c r="J189" s="168">
        <f>[5]คำนวณหน่วย!T173</f>
        <v>0</v>
      </c>
      <c r="K189" s="167">
        <f>[5]คำนวณหน่วย!U173</f>
        <v>0</v>
      </c>
      <c r="L189" s="168">
        <f>[5]คำนวณหน่วย!X173</f>
        <v>0</v>
      </c>
      <c r="M189" s="260">
        <f>[5]คำนวณหน่วย!Y173</f>
        <v>0</v>
      </c>
      <c r="N189" s="168">
        <f>[5]คำนวณหน่วย!AB173</f>
        <v>0</v>
      </c>
      <c r="O189" s="260">
        <f>[5]คำนวณหน่วย!AC173</f>
        <v>0</v>
      </c>
      <c r="P189" s="168">
        <f>[5]คำนวณหน่วย!AF173</f>
        <v>0</v>
      </c>
      <c r="Q189" s="260">
        <f>[5]คำนวณหน่วย!AG173</f>
        <v>0</v>
      </c>
      <c r="R189" s="168">
        <f>[5]คำนวณหน่วย!AJ173</f>
        <v>0</v>
      </c>
      <c r="S189" s="260">
        <f>[5]คำนวณหน่วย!AK173</f>
        <v>0</v>
      </c>
      <c r="T189" s="168">
        <f>[5]คำนวณหน่วย!AN173</f>
        <v>0</v>
      </c>
      <c r="U189" s="260">
        <f>[5]คำนวณหน่วย!AO173</f>
        <v>0</v>
      </c>
      <c r="V189" s="168">
        <f>[5]คำนวณหน่วย!AR173</f>
        <v>0</v>
      </c>
      <c r="W189" s="260">
        <f>[5]คำนวณหน่วย!AS173</f>
        <v>0</v>
      </c>
      <c r="X189" s="168">
        <f>[5]คำนวณหน่วย!AV173</f>
        <v>0</v>
      </c>
      <c r="Y189" s="167">
        <f>[5]คำนวณหน่วย!AW173</f>
        <v>0</v>
      </c>
      <c r="Z189" s="168">
        <f>[5]คำนวณหน่วย!AZ173</f>
        <v>0</v>
      </c>
      <c r="AA189" s="167">
        <f>[5]คำนวณหน่วย!BA173</f>
        <v>0</v>
      </c>
      <c r="AB189" s="168">
        <f>[5]คำนวณหน่วย!BD173</f>
        <v>0</v>
      </c>
      <c r="AC189" s="167">
        <f>[5]คำนวณหน่วย!BE173</f>
        <v>0</v>
      </c>
    </row>
    <row r="190" spans="1:29" s="293" customFormat="1" hidden="1" x14ac:dyDescent="0.55000000000000004">
      <c r="A190" s="166">
        <f>[5]คำนวณหน่วย!A174</f>
        <v>0</v>
      </c>
      <c r="B190" s="342">
        <f>[5]คำนวณหน่วย!B174</f>
        <v>0</v>
      </c>
      <c r="C190" s="346">
        <f>[5]คำนวณหน่วย!C174</f>
        <v>0</v>
      </c>
      <c r="D190" s="346">
        <f>[5]คำนวณหน่วย!D174</f>
        <v>0</v>
      </c>
      <c r="E190" s="346">
        <f>[5]คำนวณหน่วย!E174</f>
        <v>0</v>
      </c>
      <c r="F190" s="297">
        <f>[5]คำนวณหน่วย!L174</f>
        <v>0</v>
      </c>
      <c r="G190" s="303">
        <f>[5]คำนวณหน่วย!M174</f>
        <v>0</v>
      </c>
      <c r="H190" s="168">
        <f>[5]คำนวณหน่วย!P174</f>
        <v>0</v>
      </c>
      <c r="I190" s="167">
        <f>[5]คำนวณหน่วย!Q174</f>
        <v>0</v>
      </c>
      <c r="J190" s="168">
        <f>[5]คำนวณหน่วย!T174</f>
        <v>0</v>
      </c>
      <c r="K190" s="167">
        <f>[5]คำนวณหน่วย!U174</f>
        <v>0</v>
      </c>
      <c r="L190" s="168">
        <f>[5]คำนวณหน่วย!X174</f>
        <v>0</v>
      </c>
      <c r="M190" s="260">
        <f>[5]คำนวณหน่วย!Y174</f>
        <v>0</v>
      </c>
      <c r="N190" s="168">
        <f>[5]คำนวณหน่วย!AB174</f>
        <v>0</v>
      </c>
      <c r="O190" s="260">
        <f>[5]คำนวณหน่วย!AC174</f>
        <v>0</v>
      </c>
      <c r="P190" s="168">
        <f>[5]คำนวณหน่วย!AF174</f>
        <v>0</v>
      </c>
      <c r="Q190" s="260">
        <f>[5]คำนวณหน่วย!AG174</f>
        <v>0</v>
      </c>
      <c r="R190" s="168">
        <f>[5]คำนวณหน่วย!AJ174</f>
        <v>0</v>
      </c>
      <c r="S190" s="260">
        <f>[5]คำนวณหน่วย!AK174</f>
        <v>0</v>
      </c>
      <c r="T190" s="168">
        <f>[5]คำนวณหน่วย!AN174</f>
        <v>0</v>
      </c>
      <c r="U190" s="260">
        <f>[5]คำนวณหน่วย!AO174</f>
        <v>0</v>
      </c>
      <c r="V190" s="168">
        <f>[5]คำนวณหน่วย!AR174</f>
        <v>0</v>
      </c>
      <c r="W190" s="260">
        <f>[5]คำนวณหน่วย!AS174</f>
        <v>0</v>
      </c>
      <c r="X190" s="168">
        <f>[5]คำนวณหน่วย!AV174</f>
        <v>0</v>
      </c>
      <c r="Y190" s="167">
        <f>[5]คำนวณหน่วย!AW174</f>
        <v>0</v>
      </c>
      <c r="Z190" s="168">
        <f>[5]คำนวณหน่วย!AZ174</f>
        <v>0</v>
      </c>
      <c r="AA190" s="167">
        <f>[5]คำนวณหน่วย!BA174</f>
        <v>0</v>
      </c>
      <c r="AB190" s="168">
        <f>[5]คำนวณหน่วย!BD174</f>
        <v>0</v>
      </c>
      <c r="AC190" s="167">
        <f>[5]คำนวณหน่วย!BE174</f>
        <v>0</v>
      </c>
    </row>
    <row r="191" spans="1:29" hidden="1" x14ac:dyDescent="0.55000000000000004">
      <c r="A191" s="166">
        <f>[5]คำนวณหน่วย!A175</f>
        <v>0</v>
      </c>
      <c r="B191" s="162">
        <f>[5]คำนวณหน่วย!B175</f>
        <v>0</v>
      </c>
      <c r="C191" s="166">
        <f>[5]คำนวณหน่วย!C175</f>
        <v>0</v>
      </c>
      <c r="D191" s="166">
        <f>[5]คำนวณหน่วย!D175</f>
        <v>0</v>
      </c>
      <c r="E191" s="166">
        <f>[5]คำนวณหน่วย!E175</f>
        <v>0</v>
      </c>
      <c r="F191" s="297">
        <f>[5]คำนวณหน่วย!L175</f>
        <v>0</v>
      </c>
      <c r="G191" s="303">
        <f>[5]คำนวณหน่วย!M175</f>
        <v>0</v>
      </c>
      <c r="H191" s="168">
        <f>[5]คำนวณหน่วย!P175</f>
        <v>0</v>
      </c>
      <c r="I191" s="167">
        <f>[5]คำนวณหน่วย!Q175</f>
        <v>0</v>
      </c>
      <c r="J191" s="168">
        <f>[5]คำนวณหน่วย!T175</f>
        <v>0</v>
      </c>
      <c r="K191" s="167">
        <f>[5]คำนวณหน่วย!U175</f>
        <v>0</v>
      </c>
      <c r="L191" s="168">
        <f>[5]คำนวณหน่วย!X175</f>
        <v>0</v>
      </c>
      <c r="M191" s="260">
        <f>[5]คำนวณหน่วย!Y175</f>
        <v>0</v>
      </c>
      <c r="N191" s="168">
        <f>[5]คำนวณหน่วย!AB175</f>
        <v>0</v>
      </c>
      <c r="O191" s="260">
        <f>[5]คำนวณหน่วย!AC175</f>
        <v>0</v>
      </c>
      <c r="P191" s="168">
        <f>[5]คำนวณหน่วย!AF175</f>
        <v>0</v>
      </c>
      <c r="Q191" s="260">
        <f>[5]คำนวณหน่วย!AG175</f>
        <v>0</v>
      </c>
      <c r="R191" s="168">
        <f>[5]คำนวณหน่วย!AJ175</f>
        <v>0</v>
      </c>
      <c r="S191" s="260">
        <f>[5]คำนวณหน่วย!AK175</f>
        <v>0</v>
      </c>
      <c r="T191" s="168">
        <f>[5]คำนวณหน่วย!AN175</f>
        <v>0</v>
      </c>
      <c r="U191" s="260">
        <f>[5]คำนวณหน่วย!AO175</f>
        <v>0</v>
      </c>
      <c r="V191" s="168">
        <f>[5]คำนวณหน่วย!AR175</f>
        <v>0</v>
      </c>
      <c r="W191" s="260">
        <f>[5]คำนวณหน่วย!AS175</f>
        <v>0</v>
      </c>
      <c r="X191" s="168">
        <f>[5]คำนวณหน่วย!AV175</f>
        <v>0</v>
      </c>
      <c r="Y191" s="167">
        <f>[5]คำนวณหน่วย!AW175</f>
        <v>0</v>
      </c>
      <c r="Z191" s="168">
        <f>[5]คำนวณหน่วย!AZ175</f>
        <v>0</v>
      </c>
      <c r="AA191" s="167">
        <f>[5]คำนวณหน่วย!BA175</f>
        <v>0</v>
      </c>
      <c r="AB191" s="168">
        <f>[5]คำนวณหน่วย!BD175</f>
        <v>0</v>
      </c>
      <c r="AC191" s="167">
        <f>[5]คำนวณหน่วย!BE175</f>
        <v>0</v>
      </c>
    </row>
    <row r="192" spans="1:29" hidden="1" x14ac:dyDescent="0.55000000000000004">
      <c r="A192" s="166">
        <f>[5]คำนวณหน่วย!A176</f>
        <v>0</v>
      </c>
      <c r="B192" s="162">
        <f>[5]คำนวณหน่วย!B176</f>
        <v>0</v>
      </c>
      <c r="C192" s="166">
        <f>[5]คำนวณหน่วย!C176</f>
        <v>0</v>
      </c>
      <c r="D192" s="166">
        <f>[5]คำนวณหน่วย!D176</f>
        <v>0</v>
      </c>
      <c r="E192" s="166">
        <f>[5]คำนวณหน่วย!E176</f>
        <v>0</v>
      </c>
      <c r="F192" s="297">
        <f>[5]คำนวณหน่วย!L176</f>
        <v>0</v>
      </c>
      <c r="G192" s="303">
        <f>[5]คำนวณหน่วย!M176</f>
        <v>0</v>
      </c>
      <c r="H192" s="168">
        <f>[5]คำนวณหน่วย!P176</f>
        <v>0</v>
      </c>
      <c r="I192" s="167">
        <f>[5]คำนวณหน่วย!Q176</f>
        <v>0</v>
      </c>
      <c r="J192" s="168">
        <f>[5]คำนวณหน่วย!T176</f>
        <v>0</v>
      </c>
      <c r="K192" s="167">
        <f>[5]คำนวณหน่วย!U176</f>
        <v>0</v>
      </c>
      <c r="L192" s="168">
        <f>[5]คำนวณหน่วย!X176</f>
        <v>0</v>
      </c>
      <c r="M192" s="260">
        <f>[5]คำนวณหน่วย!Y176</f>
        <v>0</v>
      </c>
      <c r="N192" s="168">
        <f>[5]คำนวณหน่วย!AB176</f>
        <v>0</v>
      </c>
      <c r="O192" s="260">
        <f>[5]คำนวณหน่วย!AC176</f>
        <v>0</v>
      </c>
      <c r="P192" s="168">
        <f>[5]คำนวณหน่วย!AF176</f>
        <v>0</v>
      </c>
      <c r="Q192" s="260">
        <f>[5]คำนวณหน่วย!AG176</f>
        <v>0</v>
      </c>
      <c r="R192" s="168">
        <f>[5]คำนวณหน่วย!AJ176</f>
        <v>0</v>
      </c>
      <c r="S192" s="260">
        <f>[5]คำนวณหน่วย!AK176</f>
        <v>0</v>
      </c>
      <c r="T192" s="168">
        <f>[5]คำนวณหน่วย!AN176</f>
        <v>0</v>
      </c>
      <c r="U192" s="260">
        <f>[5]คำนวณหน่วย!AO176</f>
        <v>0</v>
      </c>
      <c r="V192" s="168">
        <f>[5]คำนวณหน่วย!AR176</f>
        <v>0</v>
      </c>
      <c r="W192" s="260">
        <f>[5]คำนวณหน่วย!AS176</f>
        <v>0</v>
      </c>
      <c r="X192" s="168">
        <f>[5]คำนวณหน่วย!AV176</f>
        <v>0</v>
      </c>
      <c r="Y192" s="167">
        <f>[5]คำนวณหน่วย!AW176</f>
        <v>0</v>
      </c>
      <c r="Z192" s="168">
        <f>[5]คำนวณหน่วย!AZ176</f>
        <v>0</v>
      </c>
      <c r="AA192" s="167">
        <f>[5]คำนวณหน่วย!BA176</f>
        <v>0</v>
      </c>
      <c r="AB192" s="168">
        <f>[5]คำนวณหน่วย!BD176</f>
        <v>0</v>
      </c>
      <c r="AC192" s="167">
        <f>[5]คำนวณหน่วย!BE176</f>
        <v>0</v>
      </c>
    </row>
    <row r="193" spans="1:29" hidden="1" x14ac:dyDescent="0.55000000000000004">
      <c r="A193" s="166">
        <f>[5]คำนวณหน่วย!A177</f>
        <v>0</v>
      </c>
      <c r="B193" s="162">
        <f>[5]คำนวณหน่วย!B177</f>
        <v>0</v>
      </c>
      <c r="C193" s="166">
        <f>[5]คำนวณหน่วย!C177</f>
        <v>0</v>
      </c>
      <c r="D193" s="166">
        <f>[5]คำนวณหน่วย!D177</f>
        <v>0</v>
      </c>
      <c r="E193" s="166">
        <f>[5]คำนวณหน่วย!E177</f>
        <v>0</v>
      </c>
      <c r="F193" s="297">
        <f>[5]คำนวณหน่วย!L177</f>
        <v>0</v>
      </c>
      <c r="G193" s="303">
        <f>[5]คำนวณหน่วย!M177</f>
        <v>0</v>
      </c>
      <c r="H193" s="168">
        <f>[5]คำนวณหน่วย!P177</f>
        <v>0</v>
      </c>
      <c r="I193" s="167">
        <f>[5]คำนวณหน่วย!Q177</f>
        <v>0</v>
      </c>
      <c r="J193" s="168">
        <f>[5]คำนวณหน่วย!T177</f>
        <v>0</v>
      </c>
      <c r="K193" s="167">
        <f>[5]คำนวณหน่วย!U177</f>
        <v>0</v>
      </c>
      <c r="L193" s="168">
        <f>[5]คำนวณหน่วย!X177</f>
        <v>0</v>
      </c>
      <c r="M193" s="260">
        <f>[5]คำนวณหน่วย!Y177</f>
        <v>0</v>
      </c>
      <c r="N193" s="168">
        <f>[5]คำนวณหน่วย!AB177</f>
        <v>0</v>
      </c>
      <c r="O193" s="260">
        <f>[5]คำนวณหน่วย!AC177</f>
        <v>0</v>
      </c>
      <c r="P193" s="168">
        <f>[5]คำนวณหน่วย!AF177</f>
        <v>0</v>
      </c>
      <c r="Q193" s="260">
        <f>[5]คำนวณหน่วย!AG177</f>
        <v>0</v>
      </c>
      <c r="R193" s="168">
        <f>[5]คำนวณหน่วย!AJ177</f>
        <v>0</v>
      </c>
      <c r="S193" s="260">
        <f>[5]คำนวณหน่วย!AK177</f>
        <v>0</v>
      </c>
      <c r="T193" s="168">
        <f>[5]คำนวณหน่วย!AN177</f>
        <v>0</v>
      </c>
      <c r="U193" s="260">
        <f>[5]คำนวณหน่วย!AO177</f>
        <v>0</v>
      </c>
      <c r="V193" s="168">
        <f>[5]คำนวณหน่วย!AR177</f>
        <v>0</v>
      </c>
      <c r="W193" s="260">
        <f>[5]คำนวณหน่วย!AS177</f>
        <v>0</v>
      </c>
      <c r="X193" s="168">
        <f>[5]คำนวณหน่วย!AV177</f>
        <v>0</v>
      </c>
      <c r="Y193" s="167">
        <f>[5]คำนวณหน่วย!AW177</f>
        <v>0</v>
      </c>
      <c r="Z193" s="168">
        <f>[5]คำนวณหน่วย!AZ177</f>
        <v>0</v>
      </c>
      <c r="AA193" s="167">
        <f>[5]คำนวณหน่วย!BA177</f>
        <v>0</v>
      </c>
      <c r="AB193" s="168">
        <f>[5]คำนวณหน่วย!BD177</f>
        <v>0</v>
      </c>
      <c r="AC193" s="167">
        <f>[5]คำนวณหน่วย!BE177</f>
        <v>0</v>
      </c>
    </row>
    <row r="194" spans="1:29" hidden="1" x14ac:dyDescent="0.55000000000000004">
      <c r="A194" s="166">
        <f>[5]คำนวณหน่วย!A178</f>
        <v>0</v>
      </c>
      <c r="B194" s="162">
        <f>[5]คำนวณหน่วย!B178</f>
        <v>0</v>
      </c>
      <c r="C194" s="166">
        <f>[5]คำนวณหน่วย!C178</f>
        <v>0</v>
      </c>
      <c r="D194" s="166">
        <f>[5]คำนวณหน่วย!D178</f>
        <v>0</v>
      </c>
      <c r="E194" s="166">
        <f>[5]คำนวณหน่วย!E178</f>
        <v>0</v>
      </c>
      <c r="F194" s="297">
        <f>[5]คำนวณหน่วย!L178</f>
        <v>0</v>
      </c>
      <c r="G194" s="303">
        <f>[5]คำนวณหน่วย!M178</f>
        <v>0</v>
      </c>
      <c r="H194" s="168">
        <f>[5]คำนวณหน่วย!P178</f>
        <v>0</v>
      </c>
      <c r="I194" s="167">
        <f>[5]คำนวณหน่วย!Q178</f>
        <v>0</v>
      </c>
      <c r="J194" s="168">
        <f>[5]คำนวณหน่วย!T178</f>
        <v>0</v>
      </c>
      <c r="K194" s="167">
        <f>[5]คำนวณหน่วย!U178</f>
        <v>0</v>
      </c>
      <c r="L194" s="168">
        <f>[5]คำนวณหน่วย!X178</f>
        <v>0</v>
      </c>
      <c r="M194" s="260">
        <f>[5]คำนวณหน่วย!Y178</f>
        <v>0</v>
      </c>
      <c r="N194" s="168">
        <f>[5]คำนวณหน่วย!AB178</f>
        <v>0</v>
      </c>
      <c r="O194" s="260">
        <f>[5]คำนวณหน่วย!AC178</f>
        <v>0</v>
      </c>
      <c r="P194" s="168">
        <f>[5]คำนวณหน่วย!AF178</f>
        <v>0</v>
      </c>
      <c r="Q194" s="260">
        <f>[5]คำนวณหน่วย!AG178</f>
        <v>0</v>
      </c>
      <c r="R194" s="168">
        <f>[5]คำนวณหน่วย!AJ178</f>
        <v>0</v>
      </c>
      <c r="S194" s="260">
        <f>[5]คำนวณหน่วย!AK178</f>
        <v>0</v>
      </c>
      <c r="T194" s="168">
        <f>[5]คำนวณหน่วย!AN178</f>
        <v>0</v>
      </c>
      <c r="U194" s="260">
        <f>[5]คำนวณหน่วย!AO178</f>
        <v>0</v>
      </c>
      <c r="V194" s="168">
        <f>[5]คำนวณหน่วย!AR178</f>
        <v>0</v>
      </c>
      <c r="W194" s="260">
        <f>[5]คำนวณหน่วย!AS178</f>
        <v>0</v>
      </c>
      <c r="X194" s="168">
        <f>[5]คำนวณหน่วย!AV178</f>
        <v>0</v>
      </c>
      <c r="Y194" s="167">
        <f>[5]คำนวณหน่วย!AW178</f>
        <v>0</v>
      </c>
      <c r="Z194" s="168">
        <f>[5]คำนวณหน่วย!AZ178</f>
        <v>0</v>
      </c>
      <c r="AA194" s="167">
        <f>[5]คำนวณหน่วย!BA178</f>
        <v>0</v>
      </c>
      <c r="AB194" s="168">
        <f>[5]คำนวณหน่วย!BD178</f>
        <v>0</v>
      </c>
      <c r="AC194" s="167">
        <f>[5]คำนวณหน่วย!BE178</f>
        <v>0</v>
      </c>
    </row>
    <row r="195" spans="1:29" hidden="1" x14ac:dyDescent="0.55000000000000004">
      <c r="A195" s="166">
        <f>[5]คำนวณหน่วย!A179</f>
        <v>0</v>
      </c>
      <c r="B195" s="162">
        <f>[5]คำนวณหน่วย!B179</f>
        <v>0</v>
      </c>
      <c r="C195" s="166">
        <f>[5]คำนวณหน่วย!C179</f>
        <v>0</v>
      </c>
      <c r="D195" s="166">
        <f>[5]คำนวณหน่วย!D179</f>
        <v>0</v>
      </c>
      <c r="E195" s="166">
        <f>[5]คำนวณหน่วย!E179</f>
        <v>0</v>
      </c>
      <c r="F195" s="297">
        <f>[5]คำนวณหน่วย!L179</f>
        <v>0</v>
      </c>
      <c r="G195" s="303">
        <f>[5]คำนวณหน่วย!M179</f>
        <v>0</v>
      </c>
      <c r="H195" s="168">
        <f>[5]คำนวณหน่วย!P179</f>
        <v>0</v>
      </c>
      <c r="I195" s="167">
        <f>[5]คำนวณหน่วย!Q179</f>
        <v>0</v>
      </c>
      <c r="J195" s="168">
        <f>[5]คำนวณหน่วย!T179</f>
        <v>0</v>
      </c>
      <c r="K195" s="167">
        <f>[5]คำนวณหน่วย!U179</f>
        <v>0</v>
      </c>
      <c r="L195" s="168">
        <f>[5]คำนวณหน่วย!X179</f>
        <v>0</v>
      </c>
      <c r="M195" s="260">
        <f>[5]คำนวณหน่วย!Y179</f>
        <v>0</v>
      </c>
      <c r="N195" s="168">
        <f>[5]คำนวณหน่วย!AB179</f>
        <v>0</v>
      </c>
      <c r="O195" s="260">
        <f>[5]คำนวณหน่วย!AC179</f>
        <v>0</v>
      </c>
      <c r="P195" s="168">
        <f>[5]คำนวณหน่วย!AF179</f>
        <v>0</v>
      </c>
      <c r="Q195" s="260">
        <f>[5]คำนวณหน่วย!AG179</f>
        <v>0</v>
      </c>
      <c r="R195" s="168">
        <f>[5]คำนวณหน่วย!AJ179</f>
        <v>0</v>
      </c>
      <c r="S195" s="260">
        <f>[5]คำนวณหน่วย!AK179</f>
        <v>0</v>
      </c>
      <c r="T195" s="168">
        <f>[5]คำนวณหน่วย!AN179</f>
        <v>0</v>
      </c>
      <c r="U195" s="260">
        <f>[5]คำนวณหน่วย!AO179</f>
        <v>0</v>
      </c>
      <c r="V195" s="168">
        <f>[5]คำนวณหน่วย!AR179</f>
        <v>0</v>
      </c>
      <c r="W195" s="260">
        <f>[5]คำนวณหน่วย!AS179</f>
        <v>0</v>
      </c>
      <c r="X195" s="168">
        <f>[5]คำนวณหน่วย!AV179</f>
        <v>0</v>
      </c>
      <c r="Y195" s="167">
        <f>[5]คำนวณหน่วย!AW179</f>
        <v>0</v>
      </c>
      <c r="Z195" s="168">
        <f>[5]คำนวณหน่วย!AZ179</f>
        <v>0</v>
      </c>
      <c r="AA195" s="167">
        <f>[5]คำนวณหน่วย!BA179</f>
        <v>0</v>
      </c>
      <c r="AB195" s="168">
        <f>[5]คำนวณหน่วย!BD179</f>
        <v>0</v>
      </c>
      <c r="AC195" s="167">
        <f>[5]คำนวณหน่วย!BE179</f>
        <v>0</v>
      </c>
    </row>
    <row r="196" spans="1:29" hidden="1" x14ac:dyDescent="0.55000000000000004">
      <c r="A196" s="166">
        <f>[5]คำนวณหน่วย!A180</f>
        <v>0</v>
      </c>
      <c r="B196" s="162">
        <f>[5]คำนวณหน่วย!B180</f>
        <v>0</v>
      </c>
      <c r="C196" s="166">
        <f>[5]คำนวณหน่วย!C180</f>
        <v>0</v>
      </c>
      <c r="D196" s="166">
        <f>[5]คำนวณหน่วย!D180</f>
        <v>0</v>
      </c>
      <c r="E196" s="166">
        <f>[5]คำนวณหน่วย!E180</f>
        <v>0</v>
      </c>
      <c r="F196" s="297">
        <f>[5]คำนวณหน่วย!L180</f>
        <v>0</v>
      </c>
      <c r="G196" s="303">
        <f>[5]คำนวณหน่วย!M180</f>
        <v>0</v>
      </c>
      <c r="H196" s="168">
        <f>[5]คำนวณหน่วย!P180</f>
        <v>0</v>
      </c>
      <c r="I196" s="167">
        <f>[5]คำนวณหน่วย!Q180</f>
        <v>0</v>
      </c>
      <c r="J196" s="168">
        <f>[5]คำนวณหน่วย!T180</f>
        <v>0</v>
      </c>
      <c r="K196" s="167">
        <f>[5]คำนวณหน่วย!U180</f>
        <v>0</v>
      </c>
      <c r="L196" s="168">
        <f>[5]คำนวณหน่วย!X180</f>
        <v>0</v>
      </c>
      <c r="M196" s="260">
        <f>[5]คำนวณหน่วย!Y180</f>
        <v>0</v>
      </c>
      <c r="N196" s="168">
        <f>[5]คำนวณหน่วย!AB180</f>
        <v>0</v>
      </c>
      <c r="O196" s="260">
        <f>[5]คำนวณหน่วย!AC180</f>
        <v>0</v>
      </c>
      <c r="P196" s="168">
        <f>[5]คำนวณหน่วย!AF180</f>
        <v>0</v>
      </c>
      <c r="Q196" s="260">
        <f>[5]คำนวณหน่วย!AG180</f>
        <v>0</v>
      </c>
      <c r="R196" s="168">
        <f>[5]คำนวณหน่วย!AJ180</f>
        <v>0</v>
      </c>
      <c r="S196" s="260">
        <f>[5]คำนวณหน่วย!AK180</f>
        <v>0</v>
      </c>
      <c r="T196" s="168">
        <f>[5]คำนวณหน่วย!AN180</f>
        <v>0</v>
      </c>
      <c r="U196" s="260">
        <f>[5]คำนวณหน่วย!AO180</f>
        <v>0</v>
      </c>
      <c r="V196" s="168">
        <f>[5]คำนวณหน่วย!AR180</f>
        <v>0</v>
      </c>
      <c r="W196" s="260">
        <f>[5]คำนวณหน่วย!AS180</f>
        <v>0</v>
      </c>
      <c r="X196" s="168">
        <f>[5]คำนวณหน่วย!AV180</f>
        <v>0</v>
      </c>
      <c r="Y196" s="167">
        <f>[5]คำนวณหน่วย!AW180</f>
        <v>0</v>
      </c>
      <c r="Z196" s="168">
        <f>[5]คำนวณหน่วย!AZ180</f>
        <v>0</v>
      </c>
      <c r="AA196" s="167">
        <f>[5]คำนวณหน่วย!BA180</f>
        <v>0</v>
      </c>
      <c r="AB196" s="168">
        <f>[5]คำนวณหน่วย!BD180</f>
        <v>0</v>
      </c>
      <c r="AC196" s="167">
        <f>[5]คำนวณหน่วย!BE180</f>
        <v>0</v>
      </c>
    </row>
    <row r="197" spans="1:29" hidden="1" x14ac:dyDescent="0.55000000000000004">
      <c r="A197" s="166">
        <f>[5]คำนวณหน่วย!A181</f>
        <v>0</v>
      </c>
      <c r="B197" s="162">
        <f>[5]คำนวณหน่วย!B181</f>
        <v>0</v>
      </c>
      <c r="C197" s="166">
        <f>[5]คำนวณหน่วย!C181</f>
        <v>0</v>
      </c>
      <c r="D197" s="166">
        <f>[5]คำนวณหน่วย!D181</f>
        <v>0</v>
      </c>
      <c r="E197" s="166">
        <f>[5]คำนวณหน่วย!E181</f>
        <v>0</v>
      </c>
      <c r="F197" s="297">
        <f>[5]คำนวณหน่วย!L181</f>
        <v>0</v>
      </c>
      <c r="G197" s="303">
        <f>[5]คำนวณหน่วย!M181</f>
        <v>0</v>
      </c>
      <c r="H197" s="168">
        <f>[5]คำนวณหน่วย!P181</f>
        <v>0</v>
      </c>
      <c r="I197" s="167">
        <f>[5]คำนวณหน่วย!Q181</f>
        <v>0</v>
      </c>
      <c r="J197" s="168">
        <f>[5]คำนวณหน่วย!T181</f>
        <v>0</v>
      </c>
      <c r="K197" s="167">
        <f>[5]คำนวณหน่วย!U181</f>
        <v>0</v>
      </c>
      <c r="L197" s="168">
        <f>[5]คำนวณหน่วย!X181</f>
        <v>0</v>
      </c>
      <c r="M197" s="260">
        <f>[5]คำนวณหน่วย!Y181</f>
        <v>0</v>
      </c>
      <c r="N197" s="168">
        <f>[5]คำนวณหน่วย!AB181</f>
        <v>0</v>
      </c>
      <c r="O197" s="260">
        <f>[5]คำนวณหน่วย!AC181</f>
        <v>0</v>
      </c>
      <c r="P197" s="168">
        <f>[5]คำนวณหน่วย!AF181</f>
        <v>0</v>
      </c>
      <c r="Q197" s="260">
        <f>[5]คำนวณหน่วย!AG181</f>
        <v>0</v>
      </c>
      <c r="R197" s="168">
        <f>[5]คำนวณหน่วย!AJ181</f>
        <v>0</v>
      </c>
      <c r="S197" s="260">
        <f>[5]คำนวณหน่วย!AK181</f>
        <v>0</v>
      </c>
      <c r="T197" s="168">
        <f>[5]คำนวณหน่วย!AN181</f>
        <v>0</v>
      </c>
      <c r="U197" s="260">
        <f>[5]คำนวณหน่วย!AO181</f>
        <v>0</v>
      </c>
      <c r="V197" s="168">
        <f>[5]คำนวณหน่วย!AR181</f>
        <v>0</v>
      </c>
      <c r="W197" s="260">
        <f>[5]คำนวณหน่วย!AS181</f>
        <v>0</v>
      </c>
      <c r="X197" s="168">
        <f>[5]คำนวณหน่วย!AV181</f>
        <v>0</v>
      </c>
      <c r="Y197" s="167">
        <f>[5]คำนวณหน่วย!AW181</f>
        <v>0</v>
      </c>
      <c r="Z197" s="168">
        <f>[5]คำนวณหน่วย!AZ181</f>
        <v>0</v>
      </c>
      <c r="AA197" s="167">
        <f>[5]คำนวณหน่วย!BA181</f>
        <v>0</v>
      </c>
      <c r="AB197" s="168">
        <f>[5]คำนวณหน่วย!BD181</f>
        <v>0</v>
      </c>
      <c r="AC197" s="167">
        <f>[5]คำนวณหน่วย!BE181</f>
        <v>0</v>
      </c>
    </row>
    <row r="198" spans="1:29" hidden="1" x14ac:dyDescent="0.55000000000000004">
      <c r="A198" s="166">
        <f>[5]คำนวณหน่วย!A182</f>
        <v>0</v>
      </c>
      <c r="B198" s="162">
        <f>[5]คำนวณหน่วย!B182</f>
        <v>0</v>
      </c>
      <c r="C198" s="166">
        <f>[5]คำนวณหน่วย!C182</f>
        <v>0</v>
      </c>
      <c r="D198" s="166">
        <f>[5]คำนวณหน่วย!D182</f>
        <v>0</v>
      </c>
      <c r="E198" s="166">
        <f>[5]คำนวณหน่วย!E182</f>
        <v>0</v>
      </c>
      <c r="F198" s="297">
        <f>[5]คำนวณหน่วย!L182</f>
        <v>0</v>
      </c>
      <c r="G198" s="303">
        <f>[5]คำนวณหน่วย!M182</f>
        <v>0</v>
      </c>
      <c r="H198" s="168">
        <f>[5]คำนวณหน่วย!P182</f>
        <v>0</v>
      </c>
      <c r="I198" s="167">
        <f>[5]คำนวณหน่วย!Q182</f>
        <v>0</v>
      </c>
      <c r="J198" s="168">
        <f>[5]คำนวณหน่วย!T182</f>
        <v>0</v>
      </c>
      <c r="K198" s="167">
        <f>[5]คำนวณหน่วย!U182</f>
        <v>0</v>
      </c>
      <c r="L198" s="168">
        <f>[5]คำนวณหน่วย!X182</f>
        <v>0</v>
      </c>
      <c r="M198" s="260">
        <f>[5]คำนวณหน่วย!Y182</f>
        <v>0</v>
      </c>
      <c r="N198" s="168">
        <f>[5]คำนวณหน่วย!AB182</f>
        <v>0</v>
      </c>
      <c r="O198" s="260">
        <f>[5]คำนวณหน่วย!AC182</f>
        <v>0</v>
      </c>
      <c r="P198" s="168">
        <f>[5]คำนวณหน่วย!AF182</f>
        <v>0</v>
      </c>
      <c r="Q198" s="260">
        <f>[5]คำนวณหน่วย!AG182</f>
        <v>0</v>
      </c>
      <c r="R198" s="168">
        <f>[5]คำนวณหน่วย!AJ182</f>
        <v>0</v>
      </c>
      <c r="S198" s="260">
        <f>[5]คำนวณหน่วย!AK182</f>
        <v>0</v>
      </c>
      <c r="T198" s="168">
        <f>[5]คำนวณหน่วย!AN182</f>
        <v>0</v>
      </c>
      <c r="U198" s="260">
        <f>[5]คำนวณหน่วย!AO182</f>
        <v>0</v>
      </c>
      <c r="V198" s="168">
        <f>[5]คำนวณหน่วย!AR182</f>
        <v>0</v>
      </c>
      <c r="W198" s="260">
        <f>[5]คำนวณหน่วย!AS182</f>
        <v>0</v>
      </c>
      <c r="X198" s="168">
        <f>[5]คำนวณหน่วย!AV182</f>
        <v>0</v>
      </c>
      <c r="Y198" s="167">
        <f>[5]คำนวณหน่วย!AW182</f>
        <v>0</v>
      </c>
      <c r="Z198" s="168">
        <f>[5]คำนวณหน่วย!AZ182</f>
        <v>0</v>
      </c>
      <c r="AA198" s="167">
        <f>[5]คำนวณหน่วย!BA182</f>
        <v>0</v>
      </c>
      <c r="AB198" s="168">
        <f>[5]คำนวณหน่วย!BD182</f>
        <v>0</v>
      </c>
      <c r="AC198" s="167">
        <f>[5]คำนวณหน่วย!BE182</f>
        <v>0</v>
      </c>
    </row>
    <row r="199" spans="1:29" hidden="1" x14ac:dyDescent="0.55000000000000004">
      <c r="A199" s="166">
        <f>[5]คำนวณหน่วย!A183</f>
        <v>0</v>
      </c>
      <c r="B199" s="162">
        <f>[5]คำนวณหน่วย!B183</f>
        <v>0</v>
      </c>
      <c r="C199" s="166">
        <f>[5]คำนวณหน่วย!C183</f>
        <v>0</v>
      </c>
      <c r="D199" s="166">
        <f>[5]คำนวณหน่วย!D183</f>
        <v>0</v>
      </c>
      <c r="E199" s="166">
        <f>[5]คำนวณหน่วย!E183</f>
        <v>0</v>
      </c>
      <c r="F199" s="297">
        <f>[5]คำนวณหน่วย!L183</f>
        <v>0</v>
      </c>
      <c r="G199" s="303">
        <f>[5]คำนวณหน่วย!M183</f>
        <v>0</v>
      </c>
      <c r="H199" s="168">
        <f>[5]คำนวณหน่วย!P183</f>
        <v>0</v>
      </c>
      <c r="I199" s="167">
        <f>[5]คำนวณหน่วย!Q183</f>
        <v>0</v>
      </c>
      <c r="J199" s="168">
        <f>[5]คำนวณหน่วย!T183</f>
        <v>0</v>
      </c>
      <c r="K199" s="167">
        <f>[5]คำนวณหน่วย!U183</f>
        <v>0</v>
      </c>
      <c r="L199" s="168">
        <f>[5]คำนวณหน่วย!X183</f>
        <v>0</v>
      </c>
      <c r="M199" s="260">
        <f>[5]คำนวณหน่วย!Y183</f>
        <v>0</v>
      </c>
      <c r="N199" s="168">
        <f>[5]คำนวณหน่วย!AB183</f>
        <v>0</v>
      </c>
      <c r="O199" s="260">
        <f>[5]คำนวณหน่วย!AC183</f>
        <v>0</v>
      </c>
      <c r="P199" s="168">
        <f>[5]คำนวณหน่วย!AF183</f>
        <v>0</v>
      </c>
      <c r="Q199" s="260">
        <f>[5]คำนวณหน่วย!AG183</f>
        <v>0</v>
      </c>
      <c r="R199" s="168">
        <f>[5]คำนวณหน่วย!AJ183</f>
        <v>0</v>
      </c>
      <c r="S199" s="260">
        <f>[5]คำนวณหน่วย!AK183</f>
        <v>0</v>
      </c>
      <c r="T199" s="168">
        <f>[5]คำนวณหน่วย!AN183</f>
        <v>0</v>
      </c>
      <c r="U199" s="260">
        <f>[5]คำนวณหน่วย!AO183</f>
        <v>0</v>
      </c>
      <c r="V199" s="168">
        <f>[5]คำนวณหน่วย!AR183</f>
        <v>0</v>
      </c>
      <c r="W199" s="260">
        <f>[5]คำนวณหน่วย!AS183</f>
        <v>0</v>
      </c>
      <c r="X199" s="168">
        <f>[5]คำนวณหน่วย!AV183</f>
        <v>0</v>
      </c>
      <c r="Y199" s="167">
        <f>[5]คำนวณหน่วย!AW183</f>
        <v>0</v>
      </c>
      <c r="Z199" s="168">
        <f>[5]คำนวณหน่วย!AZ183</f>
        <v>0</v>
      </c>
      <c r="AA199" s="167">
        <f>[5]คำนวณหน่วย!BA183</f>
        <v>0</v>
      </c>
      <c r="AB199" s="168">
        <f>[5]คำนวณหน่วย!BD183</f>
        <v>0</v>
      </c>
      <c r="AC199" s="167">
        <f>[5]คำนวณหน่วย!BE183</f>
        <v>0</v>
      </c>
    </row>
    <row r="200" spans="1:29" s="90" customFormat="1" x14ac:dyDescent="0.55000000000000004">
      <c r="A200" s="101" t="s">
        <v>112</v>
      </c>
      <c r="B200" s="240"/>
      <c r="C200" s="175"/>
      <c r="D200" s="175"/>
      <c r="E200" s="315"/>
      <c r="F200" s="297"/>
      <c r="G200" s="298"/>
      <c r="H200" s="297"/>
      <c r="I200" s="298"/>
      <c r="J200" s="297"/>
      <c r="K200" s="298"/>
      <c r="L200" s="297"/>
      <c r="M200" s="298"/>
      <c r="N200" s="297"/>
      <c r="O200" s="298"/>
      <c r="P200" s="297"/>
      <c r="Q200" s="298"/>
      <c r="R200" s="297"/>
      <c r="S200" s="298"/>
      <c r="T200" s="297"/>
      <c r="U200" s="298"/>
      <c r="V200" s="297"/>
      <c r="W200" s="298"/>
      <c r="X200" s="297"/>
      <c r="Y200" s="298"/>
      <c r="Z200" s="297"/>
      <c r="AA200" s="298"/>
      <c r="AB200" s="297"/>
      <c r="AC200" s="298"/>
    </row>
    <row r="201" spans="1:29" s="90" customFormat="1" x14ac:dyDescent="0.55000000000000004">
      <c r="A201" s="111">
        <v>118</v>
      </c>
      <c r="B201" s="241" t="s">
        <v>112</v>
      </c>
      <c r="C201" s="176"/>
      <c r="D201" s="176"/>
      <c r="E201" s="316"/>
      <c r="F201" s="112">
        <v>9023</v>
      </c>
      <c r="G201" s="269">
        <v>40603.5</v>
      </c>
      <c r="H201" s="112">
        <v>7825</v>
      </c>
      <c r="I201" s="269">
        <v>35212.5</v>
      </c>
      <c r="J201" s="112"/>
      <c r="K201" s="269"/>
      <c r="L201" s="112"/>
      <c r="M201" s="269"/>
      <c r="N201" s="112"/>
      <c r="O201" s="269"/>
      <c r="P201" s="112"/>
      <c r="Q201" s="269"/>
      <c r="R201" s="112"/>
      <c r="S201" s="269"/>
      <c r="T201" s="323"/>
      <c r="U201" s="324"/>
      <c r="V201" s="112"/>
      <c r="W201" s="269"/>
      <c r="X201" s="112"/>
      <c r="Y201" s="269"/>
      <c r="Z201" s="112"/>
      <c r="AA201" s="269"/>
      <c r="AB201" s="112"/>
      <c r="AC201" s="269"/>
    </row>
    <row r="202" spans="1:29" s="90" customFormat="1" x14ac:dyDescent="0.55000000000000004">
      <c r="A202" s="101" t="s">
        <v>113</v>
      </c>
      <c r="B202" s="240"/>
      <c r="C202" s="175"/>
      <c r="D202" s="175"/>
      <c r="E202" s="315"/>
      <c r="F202" s="297"/>
      <c r="G202" s="298"/>
      <c r="H202" s="297"/>
      <c r="I202" s="298"/>
      <c r="J202" s="297"/>
      <c r="K202" s="298"/>
      <c r="L202" s="297"/>
      <c r="M202" s="298"/>
      <c r="N202" s="297"/>
      <c r="O202" s="298"/>
      <c r="P202" s="297"/>
      <c r="Q202" s="298"/>
      <c r="R202" s="297"/>
      <c r="S202" s="298"/>
      <c r="T202" s="297"/>
      <c r="U202" s="298"/>
      <c r="V202" s="297"/>
      <c r="W202" s="298"/>
      <c r="X202" s="297"/>
      <c r="Y202" s="298"/>
      <c r="Z202" s="297"/>
      <c r="AA202" s="298"/>
      <c r="AB202" s="297"/>
      <c r="AC202" s="298"/>
    </row>
    <row r="203" spans="1:29" s="90" customFormat="1" x14ac:dyDescent="0.55000000000000004">
      <c r="A203" s="111">
        <v>119</v>
      </c>
      <c r="B203" s="241" t="s">
        <v>113</v>
      </c>
      <c r="C203" s="176"/>
      <c r="D203" s="176"/>
      <c r="E203" s="316"/>
      <c r="F203" s="112">
        <v>49896</v>
      </c>
      <c r="G203" s="269">
        <v>296547</v>
      </c>
      <c r="H203" s="112">
        <v>44974</v>
      </c>
      <c r="I203" s="269">
        <v>267585</v>
      </c>
      <c r="J203" s="112"/>
      <c r="K203" s="269"/>
      <c r="L203" s="112"/>
      <c r="M203" s="269"/>
      <c r="N203" s="112"/>
      <c r="O203" s="269"/>
      <c r="P203" s="112"/>
      <c r="Q203" s="269"/>
      <c r="R203" s="112"/>
      <c r="S203" s="269"/>
      <c r="T203" s="112"/>
      <c r="U203" s="269"/>
      <c r="V203" s="112"/>
      <c r="W203" s="269"/>
      <c r="X203" s="112"/>
      <c r="Y203" s="269"/>
      <c r="Z203" s="112"/>
      <c r="AA203" s="269"/>
      <c r="AB203" s="112"/>
      <c r="AC203" s="269"/>
    </row>
    <row r="204" spans="1:29" s="87" customFormat="1" hidden="1" x14ac:dyDescent="0.55000000000000004">
      <c r="A204" s="177" t="s">
        <v>123</v>
      </c>
      <c r="B204" s="178"/>
      <c r="C204" s="179"/>
      <c r="D204" s="179"/>
      <c r="E204" s="180"/>
      <c r="F204" s="80"/>
      <c r="G204" s="181"/>
      <c r="H204" s="80"/>
      <c r="I204" s="181"/>
      <c r="J204" s="80"/>
      <c r="K204" s="181"/>
      <c r="L204" s="114"/>
      <c r="M204" s="182"/>
      <c r="N204" s="84">
        <f>SUM(N5:N203)</f>
        <v>0</v>
      </c>
      <c r="O204" s="84" t="e">
        <f>SUM(O5:O203)</f>
        <v>#DIV/0!</v>
      </c>
      <c r="P204" s="174"/>
      <c r="Q204" s="182"/>
      <c r="R204" s="114"/>
      <c r="S204" s="182"/>
      <c r="T204" s="114"/>
      <c r="U204" s="182"/>
      <c r="V204" s="114"/>
      <c r="W204" s="182"/>
      <c r="X204" s="114"/>
      <c r="Y204" s="182"/>
      <c r="Z204" s="114"/>
      <c r="AA204" s="115"/>
      <c r="AB204" s="114"/>
      <c r="AC204" s="183"/>
    </row>
    <row r="205" spans="1:29" s="90" customFormat="1" ht="20.399999999999999" hidden="1" customHeight="1" x14ac:dyDescent="0.55000000000000004">
      <c r="A205" s="173">
        <v>120</v>
      </c>
      <c r="B205" s="184" t="s">
        <v>123</v>
      </c>
      <c r="C205" s="185"/>
      <c r="D205" s="175"/>
      <c r="E205" s="186"/>
      <c r="F205" s="371" t="s">
        <v>129</v>
      </c>
      <c r="G205" s="372"/>
      <c r="H205" s="372"/>
      <c r="I205" s="372"/>
      <c r="J205" s="372"/>
      <c r="K205" s="372"/>
      <c r="L205" s="372"/>
      <c r="M205" s="372"/>
      <c r="N205" s="372"/>
      <c r="O205" s="372"/>
      <c r="P205" s="372"/>
      <c r="Q205" s="372"/>
      <c r="R205" s="372"/>
      <c r="S205" s="372"/>
      <c r="T205" s="372"/>
      <c r="U205" s="372"/>
      <c r="V205" s="372"/>
      <c r="W205" s="372"/>
      <c r="X205" s="372"/>
      <c r="Y205" s="372"/>
      <c r="Z205" s="372"/>
      <c r="AA205" s="372"/>
      <c r="AB205" s="372"/>
      <c r="AC205" s="373"/>
    </row>
    <row r="206" spans="1:29" s="90" customFormat="1" ht="20.399999999999999" hidden="1" customHeight="1" x14ac:dyDescent="0.55000000000000004">
      <c r="A206" s="173"/>
      <c r="B206" s="184" t="s">
        <v>126</v>
      </c>
      <c r="C206" s="185"/>
      <c r="D206" s="175"/>
      <c r="E206" s="186"/>
      <c r="F206" s="374"/>
      <c r="G206" s="375"/>
      <c r="H206" s="375"/>
      <c r="I206" s="375"/>
      <c r="J206" s="375"/>
      <c r="K206" s="375"/>
      <c r="L206" s="375"/>
      <c r="M206" s="375"/>
      <c r="N206" s="375"/>
      <c r="O206" s="375"/>
      <c r="P206" s="375"/>
      <c r="Q206" s="375"/>
      <c r="R206" s="375"/>
      <c r="S206" s="375"/>
      <c r="T206" s="375"/>
      <c r="U206" s="375"/>
      <c r="V206" s="375"/>
      <c r="W206" s="375"/>
      <c r="X206" s="375"/>
      <c r="Y206" s="375"/>
      <c r="Z206" s="375"/>
      <c r="AA206" s="375"/>
      <c r="AB206" s="375"/>
      <c r="AC206" s="376"/>
    </row>
    <row r="207" spans="1:29" s="90" customFormat="1" ht="20.399999999999999" hidden="1" customHeight="1" x14ac:dyDescent="0.55000000000000004">
      <c r="A207" s="173">
        <v>121</v>
      </c>
      <c r="B207" s="184" t="s">
        <v>127</v>
      </c>
      <c r="C207" s="185"/>
      <c r="D207" s="175"/>
      <c r="E207" s="186"/>
      <c r="F207" s="374"/>
      <c r="G207" s="375"/>
      <c r="H207" s="375"/>
      <c r="I207" s="375"/>
      <c r="J207" s="375"/>
      <c r="K207" s="375"/>
      <c r="L207" s="375"/>
      <c r="M207" s="375"/>
      <c r="N207" s="375"/>
      <c r="O207" s="375"/>
      <c r="P207" s="375"/>
      <c r="Q207" s="375"/>
      <c r="R207" s="375"/>
      <c r="S207" s="375"/>
      <c r="T207" s="375"/>
      <c r="U207" s="375"/>
      <c r="V207" s="375"/>
      <c r="W207" s="375"/>
      <c r="X207" s="375"/>
      <c r="Y207" s="375"/>
      <c r="Z207" s="375"/>
      <c r="AA207" s="375"/>
      <c r="AB207" s="375"/>
      <c r="AC207" s="376"/>
    </row>
    <row r="208" spans="1:29" s="90" customFormat="1" ht="20.399999999999999" hidden="1" customHeight="1" x14ac:dyDescent="0.55000000000000004">
      <c r="A208" s="173"/>
      <c r="B208" s="184" t="s">
        <v>128</v>
      </c>
      <c r="C208" s="185"/>
      <c r="D208" s="175"/>
      <c r="E208" s="186">
        <v>7000887</v>
      </c>
      <c r="F208" s="374"/>
      <c r="G208" s="375"/>
      <c r="H208" s="375"/>
      <c r="I208" s="375"/>
      <c r="J208" s="375"/>
      <c r="K208" s="375"/>
      <c r="L208" s="375"/>
      <c r="M208" s="375"/>
      <c r="N208" s="375"/>
      <c r="O208" s="375"/>
      <c r="P208" s="375"/>
      <c r="Q208" s="375"/>
      <c r="R208" s="375"/>
      <c r="S208" s="375"/>
      <c r="T208" s="375"/>
      <c r="U208" s="375"/>
      <c r="V208" s="375"/>
      <c r="W208" s="375"/>
      <c r="X208" s="375"/>
      <c r="Y208" s="375"/>
      <c r="Z208" s="375"/>
      <c r="AA208" s="375"/>
      <c r="AB208" s="375"/>
      <c r="AC208" s="376"/>
    </row>
    <row r="209" spans="1:29" s="87" customFormat="1" ht="20.399999999999999" hidden="1" customHeight="1" x14ac:dyDescent="0.55000000000000004">
      <c r="A209" s="170" t="s">
        <v>5</v>
      </c>
      <c r="B209" s="188"/>
      <c r="C209" s="189"/>
      <c r="D209" s="189"/>
      <c r="E209" s="190"/>
      <c r="F209" s="377"/>
      <c r="G209" s="378"/>
      <c r="H209" s="378"/>
      <c r="I209" s="378"/>
      <c r="J209" s="378"/>
      <c r="K209" s="378"/>
      <c r="L209" s="378"/>
      <c r="M209" s="378"/>
      <c r="N209" s="378"/>
      <c r="O209" s="378"/>
      <c r="P209" s="378"/>
      <c r="Q209" s="378"/>
      <c r="R209" s="378"/>
      <c r="S209" s="378"/>
      <c r="T209" s="378"/>
      <c r="U209" s="378"/>
      <c r="V209" s="378"/>
      <c r="W209" s="378"/>
      <c r="X209" s="378"/>
      <c r="Y209" s="378"/>
      <c r="Z209" s="378"/>
      <c r="AA209" s="378"/>
      <c r="AB209" s="378"/>
      <c r="AC209" s="379"/>
    </row>
  </sheetData>
  <autoFilter ref="A3:AD3"/>
  <dataConsolidate/>
  <mergeCells count="1">
    <mergeCell ref="F205:AC209"/>
  </mergeCells>
  <pageMargins left="0.55118110236220474" right="0.15748031496062992" top="0.70866141732283472" bottom="0.59055118110236227" header="0.51181102362204722" footer="0.51181102362204722"/>
  <pageSetup paperSize="9" orientation="landscape" r:id="rId1"/>
  <headerFooter alignWithMargins="0">
    <oddFooter>&amp;Rงานจัดการพลังงาน
นายสุรเดช  คิดการงาน (ผอส.04244)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U33" sqref="U33"/>
    </sheetView>
  </sheetViews>
  <sheetFormatPr defaultRowHeight="19.8" x14ac:dyDescent="0.5"/>
  <cols>
    <col min="1" max="1" width="0" style="119" hidden="1" customWidth="1"/>
    <col min="2" max="2" width="9" style="125" customWidth="1"/>
    <col min="3" max="3" width="12.77734375" style="125" customWidth="1"/>
    <col min="4" max="4" width="12.77734375" style="126" hidden="1" customWidth="1"/>
    <col min="5" max="5" width="12.77734375" style="125" customWidth="1"/>
    <col min="6" max="6" width="12.77734375" style="126" hidden="1" customWidth="1"/>
    <col min="7" max="14" width="10.77734375" style="119" customWidth="1"/>
    <col min="15" max="16384" width="8.88671875" style="119"/>
  </cols>
  <sheetData>
    <row r="2" spans="2:6" x14ac:dyDescent="0.5">
      <c r="B2" s="65" t="s">
        <v>46</v>
      </c>
      <c r="C2" s="66" t="str">
        <f>'2569-คณะ,สำนัก'!B47</f>
        <v>คลินิกรักษาสัตว์</v>
      </c>
      <c r="D2" s="117"/>
      <c r="E2" s="67"/>
      <c r="F2" s="118"/>
    </row>
    <row r="3" spans="2:6" ht="21.6" x14ac:dyDescent="0.5">
      <c r="B3" s="68"/>
      <c r="C3" s="69" t="s">
        <v>149</v>
      </c>
      <c r="D3" s="120" t="s">
        <v>121</v>
      </c>
      <c r="E3" s="69" t="s">
        <v>174</v>
      </c>
      <c r="F3" s="120" t="s">
        <v>150</v>
      </c>
    </row>
    <row r="4" spans="2:6" x14ac:dyDescent="0.5">
      <c r="B4" s="70" t="s">
        <v>54</v>
      </c>
      <c r="C4" s="71">
        <f>'2568-คณะ,สำนัก'!C47</f>
        <v>1075</v>
      </c>
      <c r="D4" s="121">
        <f>'2568-คณะ,สำนัก'!D47</f>
        <v>4515</v>
      </c>
      <c r="E4" s="71">
        <f>'2569-คณะ,สำนัก'!C47</f>
        <v>1849</v>
      </c>
      <c r="F4" s="121">
        <f>'2569-คณะ,สำนัก'!D47</f>
        <v>7229.5900000000011</v>
      </c>
    </row>
    <row r="5" spans="2:6" x14ac:dyDescent="0.5">
      <c r="B5" s="70" t="s">
        <v>55</v>
      </c>
      <c r="C5" s="71">
        <f>'2568-คณะ,สำนัก'!E47</f>
        <v>1100</v>
      </c>
      <c r="D5" s="121">
        <f>'2568-คณะ,สำนัก'!F47</f>
        <v>4774</v>
      </c>
      <c r="E5" s="71">
        <f>'2569-คณะ,สำนัก'!E47</f>
        <v>1738</v>
      </c>
      <c r="F5" s="121">
        <f>'2569-คณะ,สำนัก'!F47</f>
        <v>7125.7999999999984</v>
      </c>
    </row>
    <row r="6" spans="2:6" x14ac:dyDescent="0.5">
      <c r="B6" s="70" t="s">
        <v>56</v>
      </c>
      <c r="C6" s="71">
        <f>'2568-คณะ,สำนัก'!G47</f>
        <v>2095</v>
      </c>
      <c r="D6" s="121">
        <f>'2568-คณะ,สำนัก'!H47</f>
        <v>9008.5</v>
      </c>
      <c r="E6" s="338">
        <v>0</v>
      </c>
      <c r="F6" s="121" t="e">
        <f>'2569-คณะ,สำนัก'!H47</f>
        <v>#DIV/0!</v>
      </c>
    </row>
    <row r="7" spans="2:6" x14ac:dyDescent="0.5">
      <c r="B7" s="70" t="s">
        <v>57</v>
      </c>
      <c r="C7" s="71">
        <f>'2568-คณะ,สำนัก'!I47</f>
        <v>2946</v>
      </c>
      <c r="D7" s="121">
        <f>'2568-คณะ,สำนัก'!J47</f>
        <v>12962.400000000001</v>
      </c>
      <c r="E7" s="71">
        <f>'2569-คณะ,สำนัก'!I47</f>
        <v>0</v>
      </c>
      <c r="F7" s="121" t="e">
        <f>'2569-คณะ,สำนัก'!J47</f>
        <v>#DIV/0!</v>
      </c>
    </row>
    <row r="8" spans="2:6" x14ac:dyDescent="0.5">
      <c r="B8" s="70" t="s">
        <v>58</v>
      </c>
      <c r="C8" s="71">
        <f>'2568-คณะ,สำนัก'!K47</f>
        <v>1892</v>
      </c>
      <c r="D8" s="121">
        <f>'2568-คณะ,สำนัก'!L47</f>
        <v>7795.04</v>
      </c>
      <c r="E8" s="71">
        <f>'2569-คณะ,สำนัก'!K47</f>
        <v>0</v>
      </c>
      <c r="F8" s="121" t="e">
        <f>'2569-คณะ,สำนัก'!L47</f>
        <v>#DIV/0!</v>
      </c>
    </row>
    <row r="9" spans="2:6" x14ac:dyDescent="0.5">
      <c r="B9" s="70" t="s">
        <v>59</v>
      </c>
      <c r="C9" s="71">
        <f>'2568-คณะ,สำนัก'!M47</f>
        <v>1844</v>
      </c>
      <c r="D9" s="121">
        <f>'2568-คณะ,สำนัก'!N47</f>
        <v>7707.9199999999992</v>
      </c>
      <c r="E9" s="71">
        <f>'2569-คณะ,สำนัก'!M47</f>
        <v>0</v>
      </c>
      <c r="F9" s="121" t="e">
        <f>'2569-คณะ,สำนัก'!N47</f>
        <v>#DIV/0!</v>
      </c>
    </row>
    <row r="10" spans="2:6" x14ac:dyDescent="0.5">
      <c r="B10" s="70" t="s">
        <v>60</v>
      </c>
      <c r="C10" s="71">
        <f>'2568-คณะ,สำนัก'!O47</f>
        <v>1899</v>
      </c>
      <c r="D10" s="121">
        <f>'2568-คณะ,สำนัก'!P47</f>
        <v>8013.78</v>
      </c>
      <c r="E10" s="71">
        <f>'2569-คณะ,สำนัก'!O47</f>
        <v>0</v>
      </c>
      <c r="F10" s="121" t="e">
        <f>'2569-คณะ,สำนัก'!P47</f>
        <v>#DIV/0!</v>
      </c>
    </row>
    <row r="11" spans="2:6" x14ac:dyDescent="0.5">
      <c r="B11" s="70" t="s">
        <v>61</v>
      </c>
      <c r="C11" s="71">
        <f>'2568-คณะ,สำนัก'!Q47</f>
        <v>2282</v>
      </c>
      <c r="D11" s="121">
        <f>'2568-คณะ,สำนัก'!R47</f>
        <v>9470.3000000000011</v>
      </c>
      <c r="E11" s="71">
        <f>'2569-คณะ,สำนัก'!Q47</f>
        <v>0</v>
      </c>
      <c r="F11" s="121" t="e">
        <f>'2569-คณะ,สำนัก'!R47</f>
        <v>#DIV/0!</v>
      </c>
    </row>
    <row r="12" spans="2:6" x14ac:dyDescent="0.5">
      <c r="B12" s="70" t="s">
        <v>62</v>
      </c>
      <c r="C12" s="71">
        <f>'2568-คณะ,สำนัก'!S47</f>
        <v>2482</v>
      </c>
      <c r="D12" s="121">
        <f>'2568-คณะ,สำนัก'!T47</f>
        <v>10399.580000000002</v>
      </c>
      <c r="E12" s="71">
        <f>'2569-คณะ,สำนัก'!S47</f>
        <v>0</v>
      </c>
      <c r="F12" s="121" t="e">
        <f>'2569-คณะ,สำนัก'!T47</f>
        <v>#DIV/0!</v>
      </c>
    </row>
    <row r="13" spans="2:6" x14ac:dyDescent="0.5">
      <c r="B13" s="70" t="s">
        <v>63</v>
      </c>
      <c r="C13" s="71">
        <f>'2568-คณะ,สำนัก'!U47</f>
        <v>1840</v>
      </c>
      <c r="D13" s="121">
        <f>'2568-คณะ,สำนัก'!V47</f>
        <v>7617.5999999999995</v>
      </c>
      <c r="E13" s="71">
        <f>'2569-คณะ,สำนัก'!U47</f>
        <v>0</v>
      </c>
      <c r="F13" s="121" t="e">
        <f>'2569-คณะ,สำนัก'!V47</f>
        <v>#DIV/0!</v>
      </c>
    </row>
    <row r="14" spans="2:6" ht="19.2" customHeight="1" x14ac:dyDescent="0.5">
      <c r="B14" s="70" t="s">
        <v>64</v>
      </c>
      <c r="C14" s="71">
        <f>'2568-คณะ,สำนัก'!W47</f>
        <v>1607</v>
      </c>
      <c r="D14" s="121">
        <f>'2568-คณะ,สำนัก'!X47</f>
        <v>6411.93</v>
      </c>
      <c r="E14" s="304">
        <v>0</v>
      </c>
      <c r="F14" s="121" t="e">
        <f>'2569-คณะ,สำนัก'!X47</f>
        <v>#DIV/0!</v>
      </c>
    </row>
    <row r="15" spans="2:6" x14ac:dyDescent="0.5">
      <c r="B15" s="70" t="s">
        <v>65</v>
      </c>
      <c r="C15" s="71">
        <f>'2568-คณะ,สำนัก'!Y47</f>
        <v>1955</v>
      </c>
      <c r="D15" s="121">
        <f>'2568-คณะ,สำนัก'!Z47</f>
        <v>7800.4500000000007</v>
      </c>
      <c r="E15" s="71">
        <f>'2569-คณะ,สำนัก'!Y47</f>
        <v>0</v>
      </c>
      <c r="F15" s="121" t="e">
        <f>'2569-คณะ,สำนัก'!Z47</f>
        <v>#DIV/0!</v>
      </c>
    </row>
    <row r="30" spans="2:6" x14ac:dyDescent="0.5">
      <c r="B30" s="65" t="s">
        <v>46</v>
      </c>
      <c r="C30" s="66" t="str">
        <f>C2</f>
        <v>คลินิกรักษาสัตว์</v>
      </c>
      <c r="D30" s="117"/>
      <c r="E30" s="67"/>
      <c r="F30" s="122"/>
    </row>
    <row r="31" spans="2:6" x14ac:dyDescent="0.5">
      <c r="B31" s="68"/>
      <c r="C31" s="69" t="s">
        <v>150</v>
      </c>
      <c r="D31" s="120"/>
      <c r="E31" s="69" t="s">
        <v>175</v>
      </c>
      <c r="F31" s="123"/>
    </row>
    <row r="32" spans="2:6" x14ac:dyDescent="0.5">
      <c r="B32" s="70" t="s">
        <v>54</v>
      </c>
      <c r="C32" s="71">
        <f>D4</f>
        <v>4515</v>
      </c>
      <c r="D32" s="121"/>
      <c r="E32" s="71">
        <f>F4</f>
        <v>7229.5900000000011</v>
      </c>
      <c r="F32" s="124"/>
    </row>
    <row r="33" spans="2:6" x14ac:dyDescent="0.5">
      <c r="B33" s="70" t="s">
        <v>55</v>
      </c>
      <c r="C33" s="71">
        <f t="shared" ref="C33:C43" si="0">D5</f>
        <v>4774</v>
      </c>
      <c r="D33" s="121"/>
      <c r="E33" s="71">
        <f t="shared" ref="E33:E43" si="1">F5</f>
        <v>7125.7999999999984</v>
      </c>
      <c r="F33" s="124"/>
    </row>
    <row r="34" spans="2:6" x14ac:dyDescent="0.5">
      <c r="B34" s="70" t="s">
        <v>56</v>
      </c>
      <c r="C34" s="71">
        <f t="shared" si="0"/>
        <v>9008.5</v>
      </c>
      <c r="D34" s="121"/>
      <c r="E34" s="71" t="e">
        <f t="shared" si="1"/>
        <v>#DIV/0!</v>
      </c>
      <c r="F34" s="124"/>
    </row>
    <row r="35" spans="2:6" x14ac:dyDescent="0.5">
      <c r="B35" s="70" t="s">
        <v>57</v>
      </c>
      <c r="C35" s="71">
        <f t="shared" si="0"/>
        <v>12962.400000000001</v>
      </c>
      <c r="D35" s="121"/>
      <c r="E35" s="71" t="e">
        <f t="shared" si="1"/>
        <v>#DIV/0!</v>
      </c>
      <c r="F35" s="124"/>
    </row>
    <row r="36" spans="2:6" x14ac:dyDescent="0.5">
      <c r="B36" s="70" t="s">
        <v>58</v>
      </c>
      <c r="C36" s="71">
        <f t="shared" si="0"/>
        <v>7795.04</v>
      </c>
      <c r="D36" s="121"/>
      <c r="E36" s="71" t="e">
        <f t="shared" si="1"/>
        <v>#DIV/0!</v>
      </c>
      <c r="F36" s="124"/>
    </row>
    <row r="37" spans="2:6" x14ac:dyDescent="0.5">
      <c r="B37" s="70" t="s">
        <v>59</v>
      </c>
      <c r="C37" s="71">
        <f t="shared" si="0"/>
        <v>7707.9199999999992</v>
      </c>
      <c r="D37" s="121"/>
      <c r="E37" s="71" t="e">
        <f t="shared" si="1"/>
        <v>#DIV/0!</v>
      </c>
      <c r="F37" s="124"/>
    </row>
    <row r="38" spans="2:6" x14ac:dyDescent="0.5">
      <c r="B38" s="70" t="s">
        <v>60</v>
      </c>
      <c r="C38" s="71">
        <f t="shared" si="0"/>
        <v>8013.78</v>
      </c>
      <c r="D38" s="121"/>
      <c r="E38" s="71" t="e">
        <f t="shared" si="1"/>
        <v>#DIV/0!</v>
      </c>
      <c r="F38" s="124"/>
    </row>
    <row r="39" spans="2:6" x14ac:dyDescent="0.5">
      <c r="B39" s="70" t="s">
        <v>61</v>
      </c>
      <c r="C39" s="71">
        <f t="shared" si="0"/>
        <v>9470.3000000000011</v>
      </c>
      <c r="D39" s="121"/>
      <c r="E39" s="71" t="e">
        <f t="shared" si="1"/>
        <v>#DIV/0!</v>
      </c>
      <c r="F39" s="124"/>
    </row>
    <row r="40" spans="2:6" x14ac:dyDescent="0.5">
      <c r="B40" s="70" t="s">
        <v>62</v>
      </c>
      <c r="C40" s="71">
        <f t="shared" si="0"/>
        <v>10399.580000000002</v>
      </c>
      <c r="D40" s="121"/>
      <c r="E40" s="71" t="e">
        <f t="shared" si="1"/>
        <v>#DIV/0!</v>
      </c>
      <c r="F40" s="124"/>
    </row>
    <row r="41" spans="2:6" x14ac:dyDescent="0.5">
      <c r="B41" s="70" t="s">
        <v>63</v>
      </c>
      <c r="C41" s="71">
        <f t="shared" si="0"/>
        <v>7617.5999999999995</v>
      </c>
      <c r="D41" s="121"/>
      <c r="E41" s="71" t="e">
        <f t="shared" si="1"/>
        <v>#DIV/0!</v>
      </c>
      <c r="F41" s="124"/>
    </row>
    <row r="42" spans="2:6" x14ac:dyDescent="0.5">
      <c r="B42" s="70" t="s">
        <v>64</v>
      </c>
      <c r="C42" s="71">
        <f t="shared" si="0"/>
        <v>6411.93</v>
      </c>
      <c r="D42" s="121"/>
      <c r="E42" s="71" t="e">
        <f t="shared" si="1"/>
        <v>#DIV/0!</v>
      </c>
      <c r="F42" s="124"/>
    </row>
    <row r="43" spans="2:6" x14ac:dyDescent="0.5">
      <c r="B43" s="70" t="s">
        <v>65</v>
      </c>
      <c r="C43" s="71">
        <f t="shared" si="0"/>
        <v>7800.4500000000007</v>
      </c>
      <c r="D43" s="121"/>
      <c r="E43" s="71" t="e">
        <f t="shared" si="1"/>
        <v>#DIV/0!</v>
      </c>
      <c r="F43" s="1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P7" sqref="P7"/>
    </sheetView>
  </sheetViews>
  <sheetFormatPr defaultRowHeight="19.8" x14ac:dyDescent="0.5"/>
  <cols>
    <col min="1" max="1" width="0" style="119" hidden="1" customWidth="1"/>
    <col min="2" max="2" width="9" style="125" customWidth="1"/>
    <col min="3" max="3" width="12.77734375" style="125" customWidth="1"/>
    <col min="4" max="4" width="12.77734375" style="126" hidden="1" customWidth="1"/>
    <col min="5" max="5" width="12.77734375" style="125" customWidth="1"/>
    <col min="6" max="6" width="12.77734375" style="126" hidden="1" customWidth="1"/>
    <col min="7" max="14" width="10.77734375" style="119" customWidth="1"/>
    <col min="15" max="16384" width="8.88671875" style="119"/>
  </cols>
  <sheetData>
    <row r="2" spans="2:6" x14ac:dyDescent="0.5">
      <c r="B2" s="65" t="s">
        <v>46</v>
      </c>
      <c r="C2" s="66" t="str">
        <f>'2569-คณะ,สำนัก'!B45</f>
        <v>คณะเทคโนโลยีการประมง</v>
      </c>
      <c r="D2" s="117"/>
      <c r="E2" s="67"/>
      <c r="F2" s="118"/>
    </row>
    <row r="3" spans="2:6" ht="21.6" x14ac:dyDescent="0.5">
      <c r="B3" s="68"/>
      <c r="C3" s="69" t="s">
        <v>149</v>
      </c>
      <c r="D3" s="120" t="s">
        <v>121</v>
      </c>
      <c r="E3" s="69" t="s">
        <v>174</v>
      </c>
      <c r="F3" s="120" t="s">
        <v>150</v>
      </c>
    </row>
    <row r="4" spans="2:6" x14ac:dyDescent="0.5">
      <c r="B4" s="70" t="s">
        <v>54</v>
      </c>
      <c r="C4" s="71">
        <f>'2568-คณะ,สำนัก'!C45</f>
        <v>28030.000000000015</v>
      </c>
      <c r="D4" s="121">
        <f>'2568-คณะ,สำนัก'!D45</f>
        <v>117726.00000000006</v>
      </c>
      <c r="E4" s="71">
        <f>'2569-คณะ,สำนัก'!C45</f>
        <v>14741</v>
      </c>
      <c r="F4" s="121">
        <f>'2569-คณะ,สำนัก'!D45</f>
        <v>57658.415550819998</v>
      </c>
    </row>
    <row r="5" spans="2:6" x14ac:dyDescent="0.5">
      <c r="B5" s="70" t="s">
        <v>55</v>
      </c>
      <c r="C5" s="71">
        <f>'2568-คณะ,สำนัก'!E45</f>
        <v>22381.999999999975</v>
      </c>
      <c r="D5" s="121">
        <f>'2568-คณะ,สำนัก'!F45</f>
        <v>97137.879999999888</v>
      </c>
      <c r="E5" s="71">
        <f>'2569-คณะ,สำนัก'!E45</f>
        <v>12626.000000000016</v>
      </c>
      <c r="F5" s="121">
        <f>'2569-คณะ,สำนัก'!F45</f>
        <v>51772.739233030064</v>
      </c>
    </row>
    <row r="6" spans="2:6" x14ac:dyDescent="0.5">
      <c r="B6" s="70" t="s">
        <v>56</v>
      </c>
      <c r="C6" s="71">
        <f>'2568-คณะ,สำนัก'!G45</f>
        <v>23141</v>
      </c>
      <c r="D6" s="121">
        <f>'2568-คณะ,สำนัก'!H45</f>
        <v>99506.3</v>
      </c>
      <c r="E6" s="338">
        <v>0</v>
      </c>
      <c r="F6" s="121" t="e">
        <f>'2569-คณะ,สำนัก'!H45</f>
        <v>#DIV/0!</v>
      </c>
    </row>
    <row r="7" spans="2:6" x14ac:dyDescent="0.5">
      <c r="B7" s="70" t="s">
        <v>57</v>
      </c>
      <c r="C7" s="71">
        <f>'2568-คณะ,สำนัก'!I45</f>
        <v>29258</v>
      </c>
      <c r="D7" s="121">
        <f>'2568-คณะ,สำนัก'!J45</f>
        <v>128735.2</v>
      </c>
      <c r="E7" s="71">
        <f>'2569-คณะ,สำนัก'!I45</f>
        <v>0</v>
      </c>
      <c r="F7" s="121" t="e">
        <f>'2569-คณะ,สำนัก'!J45</f>
        <v>#DIV/0!</v>
      </c>
    </row>
    <row r="8" spans="2:6" x14ac:dyDescent="0.5">
      <c r="B8" s="70" t="s">
        <v>58</v>
      </c>
      <c r="C8" s="71">
        <f>'2568-คณะ,สำนัก'!K45</f>
        <v>23095.000000000022</v>
      </c>
      <c r="D8" s="121">
        <f>'2568-คณะ,สำนัก'!L45</f>
        <v>95151.400000000081</v>
      </c>
      <c r="E8" s="71">
        <f>'2569-คณะ,สำนัก'!K45</f>
        <v>0</v>
      </c>
      <c r="F8" s="121" t="e">
        <f>'2569-คณะ,สำนัก'!L45</f>
        <v>#DIV/0!</v>
      </c>
    </row>
    <row r="9" spans="2:6" x14ac:dyDescent="0.5">
      <c r="B9" s="70" t="s">
        <v>59</v>
      </c>
      <c r="C9" s="71">
        <f>'2568-คณะ,สำนัก'!M45</f>
        <v>21497.999999999964</v>
      </c>
      <c r="D9" s="121">
        <f>'2568-คณะ,สำนัก'!N45</f>
        <v>89861.639999999854</v>
      </c>
      <c r="E9" s="71">
        <f>'2569-คณะ,สำนัก'!M45</f>
        <v>0</v>
      </c>
      <c r="F9" s="121" t="e">
        <f>'2569-คณะ,สำนัก'!N45</f>
        <v>#DIV/0!</v>
      </c>
    </row>
    <row r="10" spans="2:6" x14ac:dyDescent="0.5">
      <c r="B10" s="70" t="s">
        <v>60</v>
      </c>
      <c r="C10" s="71">
        <f>'2568-คณะ,สำนัก'!O45</f>
        <v>23360.999999999989</v>
      </c>
      <c r="D10" s="121">
        <f>'2568-คณะ,สำนัก'!P45</f>
        <v>98583.41999999994</v>
      </c>
      <c r="E10" s="71">
        <f>'2569-คณะ,สำนัก'!O45</f>
        <v>0</v>
      </c>
      <c r="F10" s="121" t="e">
        <f>'2569-คณะ,สำนัก'!P45</f>
        <v>#DIV/0!</v>
      </c>
    </row>
    <row r="11" spans="2:6" x14ac:dyDescent="0.5">
      <c r="B11" s="70" t="s">
        <v>61</v>
      </c>
      <c r="C11" s="71">
        <f>'2568-คณะ,สำนัก'!Q45</f>
        <v>26275</v>
      </c>
      <c r="D11" s="121">
        <f>'2568-คณะ,สำนัก'!R45</f>
        <v>109041.25</v>
      </c>
      <c r="E11" s="71">
        <f>'2569-คณะ,สำนัก'!Q45</f>
        <v>0</v>
      </c>
      <c r="F11" s="121" t="e">
        <f>'2569-คณะ,สำนัก'!R45</f>
        <v>#DIV/0!</v>
      </c>
    </row>
    <row r="12" spans="2:6" x14ac:dyDescent="0.5">
      <c r="B12" s="70" t="s">
        <v>62</v>
      </c>
      <c r="C12" s="71">
        <f>'2568-คณะ,สำนัก'!S45</f>
        <v>22341.000000000029</v>
      </c>
      <c r="D12" s="121">
        <f>'2568-คณะ,สำนัก'!T45</f>
        <v>93608.790000000125</v>
      </c>
      <c r="E12" s="71">
        <f>'2569-คณะ,สำนัก'!S45</f>
        <v>0</v>
      </c>
      <c r="F12" s="121" t="e">
        <f>'2569-คณะ,สำนัก'!T45</f>
        <v>#DIV/0!</v>
      </c>
    </row>
    <row r="13" spans="2:6" x14ac:dyDescent="0.5">
      <c r="B13" s="70" t="s">
        <v>63</v>
      </c>
      <c r="C13" s="71">
        <f>'2568-คณะ,สำนัก'!U45</f>
        <v>18761.000000000022</v>
      </c>
      <c r="D13" s="121">
        <f>'2568-คณะ,สำนัก'!V45</f>
        <v>77670.540000000081</v>
      </c>
      <c r="E13" s="71">
        <f>'2569-คณะ,สำนัก'!U45</f>
        <v>0</v>
      </c>
      <c r="F13" s="121" t="e">
        <f>'2569-คณะ,สำนัก'!V45</f>
        <v>#DIV/0!</v>
      </c>
    </row>
    <row r="14" spans="2:6" ht="19.2" customHeight="1" x14ac:dyDescent="0.5">
      <c r="B14" s="70" t="s">
        <v>64</v>
      </c>
      <c r="C14" s="71">
        <f>'2568-คณะ,สำนัก'!W45</f>
        <v>15030.999999999967</v>
      </c>
      <c r="D14" s="121">
        <f>'2568-คณะ,สำนัก'!X45</f>
        <v>59973.689999999871</v>
      </c>
      <c r="E14" s="304">
        <v>0</v>
      </c>
      <c r="F14" s="121" t="e">
        <f>'2569-คณะ,สำนัก'!X45</f>
        <v>#DIV/0!</v>
      </c>
    </row>
    <row r="15" spans="2:6" x14ac:dyDescent="0.5">
      <c r="B15" s="70" t="s">
        <v>65</v>
      </c>
      <c r="C15" s="71">
        <f>'2568-คณะ,สำนัก'!Y45</f>
        <v>14741.000000000016</v>
      </c>
      <c r="D15" s="121">
        <f>'2568-คณะ,สำนัก'!Z45</f>
        <v>58816.590000000069</v>
      </c>
      <c r="E15" s="71">
        <f>'2569-คณะ,สำนัก'!Y45</f>
        <v>0</v>
      </c>
      <c r="F15" s="121" t="e">
        <f>'2569-คณะ,สำนัก'!Z45</f>
        <v>#DIV/0!</v>
      </c>
    </row>
    <row r="30" spans="2:6" x14ac:dyDescent="0.5">
      <c r="B30" s="65" t="s">
        <v>46</v>
      </c>
      <c r="C30" s="66" t="str">
        <f>C2</f>
        <v>คณะเทคโนโลยีการประมง</v>
      </c>
      <c r="D30" s="117"/>
      <c r="E30" s="67"/>
      <c r="F30" s="122"/>
    </row>
    <row r="31" spans="2:6" x14ac:dyDescent="0.5">
      <c r="B31" s="68"/>
      <c r="C31" s="69" t="s">
        <v>150</v>
      </c>
      <c r="D31" s="120"/>
      <c r="E31" s="69" t="s">
        <v>175</v>
      </c>
      <c r="F31" s="123"/>
    </row>
    <row r="32" spans="2:6" x14ac:dyDescent="0.5">
      <c r="B32" s="70" t="s">
        <v>54</v>
      </c>
      <c r="C32" s="71">
        <f>D4</f>
        <v>117726.00000000006</v>
      </c>
      <c r="D32" s="121"/>
      <c r="E32" s="71">
        <f>F4</f>
        <v>57658.415550819998</v>
      </c>
      <c r="F32" s="124"/>
    </row>
    <row r="33" spans="2:6" x14ac:dyDescent="0.5">
      <c r="B33" s="70" t="s">
        <v>55</v>
      </c>
      <c r="C33" s="71">
        <f t="shared" ref="C33:C43" si="0">D5</f>
        <v>97137.879999999888</v>
      </c>
      <c r="D33" s="121"/>
      <c r="E33" s="71">
        <f t="shared" ref="E33:E43" si="1">F5</f>
        <v>51772.739233030064</v>
      </c>
      <c r="F33" s="124"/>
    </row>
    <row r="34" spans="2:6" x14ac:dyDescent="0.5">
      <c r="B34" s="70" t="s">
        <v>56</v>
      </c>
      <c r="C34" s="71">
        <f t="shared" si="0"/>
        <v>99506.3</v>
      </c>
      <c r="D34" s="121"/>
      <c r="E34" s="71" t="e">
        <f t="shared" si="1"/>
        <v>#DIV/0!</v>
      </c>
      <c r="F34" s="124"/>
    </row>
    <row r="35" spans="2:6" x14ac:dyDescent="0.5">
      <c r="B35" s="70" t="s">
        <v>57</v>
      </c>
      <c r="C35" s="71">
        <f t="shared" si="0"/>
        <v>128735.2</v>
      </c>
      <c r="D35" s="121"/>
      <c r="E35" s="71" t="e">
        <f t="shared" si="1"/>
        <v>#DIV/0!</v>
      </c>
      <c r="F35" s="124"/>
    </row>
    <row r="36" spans="2:6" x14ac:dyDescent="0.5">
      <c r="B36" s="70" t="s">
        <v>58</v>
      </c>
      <c r="C36" s="71">
        <f t="shared" si="0"/>
        <v>95151.400000000081</v>
      </c>
      <c r="D36" s="121"/>
      <c r="E36" s="71" t="e">
        <f t="shared" si="1"/>
        <v>#DIV/0!</v>
      </c>
      <c r="F36" s="124"/>
    </row>
    <row r="37" spans="2:6" x14ac:dyDescent="0.5">
      <c r="B37" s="70" t="s">
        <v>59</v>
      </c>
      <c r="C37" s="71">
        <f t="shared" si="0"/>
        <v>89861.639999999854</v>
      </c>
      <c r="D37" s="121"/>
      <c r="E37" s="71" t="e">
        <f t="shared" si="1"/>
        <v>#DIV/0!</v>
      </c>
      <c r="F37" s="124"/>
    </row>
    <row r="38" spans="2:6" x14ac:dyDescent="0.5">
      <c r="B38" s="70" t="s">
        <v>60</v>
      </c>
      <c r="C38" s="71">
        <f t="shared" si="0"/>
        <v>98583.41999999994</v>
      </c>
      <c r="D38" s="121"/>
      <c r="E38" s="71" t="e">
        <f t="shared" si="1"/>
        <v>#DIV/0!</v>
      </c>
      <c r="F38" s="124"/>
    </row>
    <row r="39" spans="2:6" x14ac:dyDescent="0.5">
      <c r="B39" s="70" t="s">
        <v>61</v>
      </c>
      <c r="C39" s="71">
        <f t="shared" si="0"/>
        <v>109041.25</v>
      </c>
      <c r="D39" s="121"/>
      <c r="E39" s="71" t="e">
        <f t="shared" si="1"/>
        <v>#DIV/0!</v>
      </c>
      <c r="F39" s="124"/>
    </row>
    <row r="40" spans="2:6" x14ac:dyDescent="0.5">
      <c r="B40" s="70" t="s">
        <v>62</v>
      </c>
      <c r="C40" s="71">
        <f t="shared" si="0"/>
        <v>93608.790000000125</v>
      </c>
      <c r="D40" s="121"/>
      <c r="E40" s="71" t="e">
        <f t="shared" si="1"/>
        <v>#DIV/0!</v>
      </c>
      <c r="F40" s="124"/>
    </row>
    <row r="41" spans="2:6" x14ac:dyDescent="0.5">
      <c r="B41" s="70" t="s">
        <v>63</v>
      </c>
      <c r="C41" s="71">
        <f t="shared" si="0"/>
        <v>77670.540000000081</v>
      </c>
      <c r="D41" s="121"/>
      <c r="E41" s="71" t="e">
        <f t="shared" si="1"/>
        <v>#DIV/0!</v>
      </c>
      <c r="F41" s="124"/>
    </row>
    <row r="42" spans="2:6" x14ac:dyDescent="0.5">
      <c r="B42" s="70" t="s">
        <v>64</v>
      </c>
      <c r="C42" s="71">
        <f t="shared" si="0"/>
        <v>59973.689999999871</v>
      </c>
      <c r="D42" s="121"/>
      <c r="E42" s="71" t="e">
        <f t="shared" si="1"/>
        <v>#DIV/0!</v>
      </c>
      <c r="F42" s="124"/>
    </row>
    <row r="43" spans="2:6" x14ac:dyDescent="0.5">
      <c r="B43" s="70" t="s">
        <v>65</v>
      </c>
      <c r="C43" s="71">
        <f t="shared" si="0"/>
        <v>58816.590000000069</v>
      </c>
      <c r="D43" s="121"/>
      <c r="E43" s="71" t="e">
        <f t="shared" si="1"/>
        <v>#DIV/0!</v>
      </c>
      <c r="F43" s="1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3"/>
  <sheetViews>
    <sheetView showGridLines="0" view="pageBreakPreview" topLeftCell="B1" zoomScaleNormal="100" zoomScaleSheetLayoutView="100" workbookViewId="0">
      <selection activeCell="T4" sqref="T4"/>
    </sheetView>
  </sheetViews>
  <sheetFormatPr defaultRowHeight="19.8" x14ac:dyDescent="0.5"/>
  <cols>
    <col min="1" max="1" width="0" style="119" hidden="1" customWidth="1"/>
    <col min="2" max="2" width="9" style="125" customWidth="1"/>
    <col min="3" max="3" width="12.77734375" style="125" customWidth="1"/>
    <col min="4" max="4" width="12.77734375" style="126" hidden="1" customWidth="1"/>
    <col min="5" max="5" width="12.77734375" style="125" customWidth="1"/>
    <col min="6" max="6" width="12.77734375" style="126" hidden="1" customWidth="1"/>
    <col min="7" max="14" width="10.77734375" style="119" customWidth="1"/>
    <col min="15" max="16384" width="8.88671875" style="119"/>
  </cols>
  <sheetData>
    <row r="2" spans="2:7" x14ac:dyDescent="0.5">
      <c r="B2" s="65" t="s">
        <v>46</v>
      </c>
      <c r="C2" s="66" t="str">
        <f>'2569-คณะ,สำนัก'!B43</f>
        <v>คณะวิศวกรรมศาสตร์</v>
      </c>
      <c r="D2" s="117"/>
      <c r="E2" s="67"/>
      <c r="F2" s="118"/>
    </row>
    <row r="3" spans="2:7" ht="21.6" x14ac:dyDescent="0.5">
      <c r="B3" s="68"/>
      <c r="C3" s="69" t="s">
        <v>149</v>
      </c>
      <c r="D3" s="120" t="s">
        <v>121</v>
      </c>
      <c r="E3" s="69" t="s">
        <v>174</v>
      </c>
      <c r="F3" s="120" t="s">
        <v>150</v>
      </c>
    </row>
    <row r="4" spans="2:7" x14ac:dyDescent="0.5">
      <c r="B4" s="70" t="s">
        <v>54</v>
      </c>
      <c r="C4" s="71">
        <f>'2568-คณะ,สำนัก'!C43</f>
        <v>20583.52</v>
      </c>
      <c r="D4" s="121">
        <f>'2568-คณะ,สำนัก'!D43</f>
        <v>86378.942952571204</v>
      </c>
      <c r="E4" s="71">
        <f>'2569-คณะ,สำนัก'!C43</f>
        <v>28473.35</v>
      </c>
      <c r="F4" s="121">
        <f>'2569-คณะ,สำนัก'!D43</f>
        <v>111439.961725341</v>
      </c>
    </row>
    <row r="5" spans="2:7" x14ac:dyDescent="0.5">
      <c r="B5" s="70" t="s">
        <v>55</v>
      </c>
      <c r="C5" s="71">
        <f>'2568-คณะ,สำนัก'!E43</f>
        <v>34308.42</v>
      </c>
      <c r="D5" s="121">
        <f>'2568-คณะ,สำนัก'!F43</f>
        <v>149028.95747357942</v>
      </c>
      <c r="E5" s="71">
        <f>'2569-คณะ,สำนัก'!E43</f>
        <v>28097.839999999997</v>
      </c>
      <c r="F5" s="121">
        <f>'2569-คณะ,สำนัก'!F43</f>
        <v>115238.3527429336</v>
      </c>
    </row>
    <row r="6" spans="2:7" x14ac:dyDescent="0.5">
      <c r="B6" s="70" t="s">
        <v>56</v>
      </c>
      <c r="C6" s="71">
        <f>'2568-คณะ,สำนัก'!G43</f>
        <v>42000.380000000005</v>
      </c>
      <c r="D6" s="121">
        <f>'2568-คณะ,สำนัก'!H43</f>
        <v>180504.17499831939</v>
      </c>
      <c r="E6" s="338">
        <v>0</v>
      </c>
      <c r="F6" s="121" t="e">
        <f>'2569-คณะ,สำนัก'!H43</f>
        <v>#DIV/0!</v>
      </c>
    </row>
    <row r="7" spans="2:7" x14ac:dyDescent="0.5">
      <c r="B7" s="70" t="s">
        <v>57</v>
      </c>
      <c r="C7" s="71">
        <f>'2568-คณะ,สำนัก'!I43</f>
        <v>38218.47</v>
      </c>
      <c r="D7" s="121">
        <f>'2568-คณะ,สำนัก'!J43</f>
        <v>168290.63939659082</v>
      </c>
      <c r="E7" s="127">
        <f>'2569-คณะ,สำนัก'!I43</f>
        <v>0</v>
      </c>
      <c r="F7" s="128" t="e">
        <f>'2569-คณะ,สำนัก'!J43</f>
        <v>#DIV/0!</v>
      </c>
    </row>
    <row r="8" spans="2:7" x14ac:dyDescent="0.5">
      <c r="B8" s="70" t="s">
        <v>58</v>
      </c>
      <c r="C8" s="71">
        <f>'2568-คณะ,สำนัก'!K43</f>
        <v>37882.959999999999</v>
      </c>
      <c r="D8" s="121">
        <f>'2568-คณะ,สำนัก'!L43</f>
        <v>156034.74779053358</v>
      </c>
      <c r="E8" s="71">
        <f>'2569-คณะ,สำนัก'!K43</f>
        <v>0</v>
      </c>
      <c r="F8" s="121" t="e">
        <f>'2569-คณะ,สำนัก'!L43</f>
        <v>#DIV/0!</v>
      </c>
    </row>
    <row r="9" spans="2:7" x14ac:dyDescent="0.5">
      <c r="B9" s="70" t="s">
        <v>59</v>
      </c>
      <c r="C9" s="71">
        <f>'2568-คณะ,สำนัก'!M43</f>
        <v>44462.97</v>
      </c>
      <c r="D9" s="121">
        <f>'2568-คณะ,สำนัก'!N43</f>
        <v>185690.61417785342</v>
      </c>
      <c r="E9" s="127">
        <f>'2569-คณะ,สำนัก'!M43</f>
        <v>0</v>
      </c>
      <c r="F9" s="128" t="e">
        <f>'2569-คณะ,สำนัก'!N43</f>
        <v>#DIV/0!</v>
      </c>
      <c r="G9" s="119">
        <v>0</v>
      </c>
    </row>
    <row r="10" spans="2:7" x14ac:dyDescent="0.5">
      <c r="B10" s="70" t="s">
        <v>60</v>
      </c>
      <c r="C10" s="71">
        <f>'2568-คณะ,สำนัก'!O43</f>
        <v>47302.770000000004</v>
      </c>
      <c r="D10" s="121">
        <f>'2568-คณะ,สำนัก'!P43</f>
        <v>199591.74829565841</v>
      </c>
      <c r="E10" s="71">
        <f>'2569-คณะ,สำนัก'!O43</f>
        <v>0</v>
      </c>
      <c r="F10" s="121" t="e">
        <f>'2569-คณะ,สำนัก'!P43</f>
        <v>#DIV/0!</v>
      </c>
    </row>
    <row r="11" spans="2:7" x14ac:dyDescent="0.5">
      <c r="B11" s="70" t="s">
        <v>61</v>
      </c>
      <c r="C11" s="71">
        <f>'2568-คณะ,สำนัก'!Q43</f>
        <v>48300.04</v>
      </c>
      <c r="D11" s="121">
        <f>'2568-คณะ,สำนัก'!R43</f>
        <v>200353.37501704722</v>
      </c>
      <c r="E11" s="71">
        <f>'2569-คณะ,สำนัก'!Q43</f>
        <v>0</v>
      </c>
      <c r="F11" s="121" t="e">
        <f>'2569-คณะ,สำนัก'!R43</f>
        <v>#DIV/0!</v>
      </c>
    </row>
    <row r="12" spans="2:7" x14ac:dyDescent="0.5">
      <c r="B12" s="70" t="s">
        <v>62</v>
      </c>
      <c r="C12" s="71">
        <f>'2568-คณะ,สำนัก'!S43</f>
        <v>46333.15</v>
      </c>
      <c r="D12" s="121">
        <f>'2568-คณะ,สำนัก'!T43</f>
        <v>194294.606337431</v>
      </c>
      <c r="E12" s="71">
        <f>'2569-คณะ,สำนัก'!S43</f>
        <v>0</v>
      </c>
      <c r="F12" s="121" t="e">
        <f>'2569-คณะ,สำนัก'!T43</f>
        <v>#DIV/0!</v>
      </c>
    </row>
    <row r="13" spans="2:7" x14ac:dyDescent="0.5">
      <c r="B13" s="70" t="s">
        <v>63</v>
      </c>
      <c r="C13" s="71">
        <f>'2568-คณะ,สำนัก'!U43</f>
        <v>39471.89</v>
      </c>
      <c r="D13" s="121">
        <f>'2568-คณะ,สำนัก'!V43</f>
        <v>163555.87695137109</v>
      </c>
      <c r="E13" s="71">
        <f>'2569-คณะ,สำนัก'!U43</f>
        <v>0</v>
      </c>
      <c r="F13" s="121" t="e">
        <f>'2569-คณะ,สำนัก'!V43</f>
        <v>#DIV/0!</v>
      </c>
    </row>
    <row r="14" spans="2:7" ht="19.2" customHeight="1" x14ac:dyDescent="0.5">
      <c r="B14" s="70" t="s">
        <v>64</v>
      </c>
      <c r="C14" s="71">
        <f>'2568-คณะ,สำนัก'!W43</f>
        <v>28187.809999999998</v>
      </c>
      <c r="D14" s="121">
        <f>'2568-คณะ,สำนัก'!X43</f>
        <v>112565.76709747361</v>
      </c>
      <c r="E14" s="304">
        <v>0</v>
      </c>
      <c r="F14" s="121" t="e">
        <f>'2569-คณะ,สำนัก'!X43</f>
        <v>#DIV/0!</v>
      </c>
    </row>
    <row r="15" spans="2:7" x14ac:dyDescent="0.5">
      <c r="B15" s="70" t="s">
        <v>65</v>
      </c>
      <c r="C15" s="71">
        <f>'2568-คณะ,สำนัก'!Y43</f>
        <v>31932.97</v>
      </c>
      <c r="D15" s="121">
        <f>'2568-คณะ,สำนัก'!Z43</f>
        <v>127533.62926863661</v>
      </c>
      <c r="E15" s="71">
        <f>'2569-คณะ,สำนัก'!Y43</f>
        <v>0</v>
      </c>
      <c r="F15" s="121" t="e">
        <f>'2569-คณะ,สำนัก'!Z43</f>
        <v>#DIV/0!</v>
      </c>
    </row>
    <row r="30" spans="2:6" x14ac:dyDescent="0.5">
      <c r="B30" s="65" t="s">
        <v>46</v>
      </c>
      <c r="C30" s="66" t="str">
        <f>C2</f>
        <v>คณะวิศวกรรมศาสตร์</v>
      </c>
      <c r="D30" s="117"/>
      <c r="E30" s="67"/>
      <c r="F30" s="122"/>
    </row>
    <row r="31" spans="2:6" x14ac:dyDescent="0.5">
      <c r="B31" s="68"/>
      <c r="C31" s="69" t="s">
        <v>150</v>
      </c>
      <c r="D31" s="120"/>
      <c r="E31" s="69" t="s">
        <v>175</v>
      </c>
      <c r="F31" s="123"/>
    </row>
    <row r="32" spans="2:6" x14ac:dyDescent="0.5">
      <c r="B32" s="70" t="s">
        <v>54</v>
      </c>
      <c r="C32" s="71">
        <f>D4</f>
        <v>86378.942952571204</v>
      </c>
      <c r="D32" s="121"/>
      <c r="E32" s="71">
        <f>F4</f>
        <v>111439.961725341</v>
      </c>
      <c r="F32" s="124"/>
    </row>
    <row r="33" spans="2:6" x14ac:dyDescent="0.5">
      <c r="B33" s="70" t="s">
        <v>55</v>
      </c>
      <c r="C33" s="71">
        <f t="shared" ref="C33:C43" si="0">D5</f>
        <v>149028.95747357942</v>
      </c>
      <c r="D33" s="121"/>
      <c r="E33" s="71">
        <f t="shared" ref="E33:E43" si="1">F5</f>
        <v>115238.3527429336</v>
      </c>
      <c r="F33" s="124"/>
    </row>
    <row r="34" spans="2:6" x14ac:dyDescent="0.5">
      <c r="B34" s="70" t="s">
        <v>56</v>
      </c>
      <c r="C34" s="71">
        <f t="shared" si="0"/>
        <v>180504.17499831939</v>
      </c>
      <c r="D34" s="121"/>
      <c r="E34" s="71" t="e">
        <f t="shared" si="1"/>
        <v>#DIV/0!</v>
      </c>
      <c r="F34" s="124"/>
    </row>
    <row r="35" spans="2:6" x14ac:dyDescent="0.5">
      <c r="B35" s="70" t="s">
        <v>57</v>
      </c>
      <c r="C35" s="71">
        <f t="shared" si="0"/>
        <v>168290.63939659082</v>
      </c>
      <c r="D35" s="121"/>
      <c r="E35" s="71" t="e">
        <f t="shared" si="1"/>
        <v>#DIV/0!</v>
      </c>
      <c r="F35" s="124"/>
    </row>
    <row r="36" spans="2:6" x14ac:dyDescent="0.5">
      <c r="B36" s="70" t="s">
        <v>58</v>
      </c>
      <c r="C36" s="71">
        <f t="shared" si="0"/>
        <v>156034.74779053358</v>
      </c>
      <c r="D36" s="121"/>
      <c r="E36" s="71" t="e">
        <f t="shared" si="1"/>
        <v>#DIV/0!</v>
      </c>
      <c r="F36" s="124"/>
    </row>
    <row r="37" spans="2:6" x14ac:dyDescent="0.5">
      <c r="B37" s="70" t="s">
        <v>59</v>
      </c>
      <c r="C37" s="71">
        <f t="shared" si="0"/>
        <v>185690.61417785342</v>
      </c>
      <c r="D37" s="121"/>
      <c r="E37" s="71" t="e">
        <f t="shared" si="1"/>
        <v>#DIV/0!</v>
      </c>
      <c r="F37" s="124"/>
    </row>
    <row r="38" spans="2:6" x14ac:dyDescent="0.5">
      <c r="B38" s="70" t="s">
        <v>60</v>
      </c>
      <c r="C38" s="71">
        <f t="shared" si="0"/>
        <v>199591.74829565841</v>
      </c>
      <c r="D38" s="121"/>
      <c r="E38" s="71" t="e">
        <f t="shared" si="1"/>
        <v>#DIV/0!</v>
      </c>
      <c r="F38" s="124"/>
    </row>
    <row r="39" spans="2:6" x14ac:dyDescent="0.5">
      <c r="B39" s="70" t="s">
        <v>61</v>
      </c>
      <c r="C39" s="71">
        <f t="shared" si="0"/>
        <v>200353.37501704722</v>
      </c>
      <c r="D39" s="121"/>
      <c r="E39" s="71" t="e">
        <f t="shared" si="1"/>
        <v>#DIV/0!</v>
      </c>
      <c r="F39" s="124"/>
    </row>
    <row r="40" spans="2:6" x14ac:dyDescent="0.5">
      <c r="B40" s="70" t="s">
        <v>62</v>
      </c>
      <c r="C40" s="71">
        <f t="shared" si="0"/>
        <v>194294.606337431</v>
      </c>
      <c r="D40" s="121"/>
      <c r="E40" s="71" t="e">
        <f t="shared" si="1"/>
        <v>#DIV/0!</v>
      </c>
      <c r="F40" s="124"/>
    </row>
    <row r="41" spans="2:6" x14ac:dyDescent="0.5">
      <c r="B41" s="70" t="s">
        <v>63</v>
      </c>
      <c r="C41" s="71">
        <f t="shared" si="0"/>
        <v>163555.87695137109</v>
      </c>
      <c r="D41" s="121"/>
      <c r="E41" s="71" t="e">
        <f t="shared" si="1"/>
        <v>#DIV/0!</v>
      </c>
      <c r="F41" s="124"/>
    </row>
    <row r="42" spans="2:6" x14ac:dyDescent="0.5">
      <c r="B42" s="70" t="s">
        <v>64</v>
      </c>
      <c r="C42" s="71">
        <f t="shared" si="0"/>
        <v>112565.76709747361</v>
      </c>
      <c r="D42" s="121"/>
      <c r="E42" s="71" t="e">
        <f t="shared" si="1"/>
        <v>#DIV/0!</v>
      </c>
      <c r="F42" s="124"/>
    </row>
    <row r="43" spans="2:6" x14ac:dyDescent="0.5">
      <c r="B43" s="70" t="s">
        <v>65</v>
      </c>
      <c r="C43" s="71">
        <f t="shared" si="0"/>
        <v>127533.62926863661</v>
      </c>
      <c r="D43" s="121"/>
      <c r="E43" s="71" t="e">
        <f t="shared" si="1"/>
        <v>#DIV/0!</v>
      </c>
      <c r="F43" s="1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T30" sqref="T30"/>
    </sheetView>
  </sheetViews>
  <sheetFormatPr defaultRowHeight="19.8" x14ac:dyDescent="0.5"/>
  <cols>
    <col min="1" max="1" width="0" style="119" hidden="1" customWidth="1"/>
    <col min="2" max="2" width="9" style="125" customWidth="1"/>
    <col min="3" max="3" width="12.77734375" style="125" customWidth="1"/>
    <col min="4" max="4" width="12.77734375" style="126" hidden="1" customWidth="1"/>
    <col min="5" max="5" width="12.77734375" style="125" customWidth="1"/>
    <col min="6" max="6" width="12.77734375" style="126" hidden="1" customWidth="1"/>
    <col min="7" max="14" width="10.77734375" style="119" customWidth="1"/>
    <col min="15" max="17" width="8.88671875" style="119"/>
    <col min="18" max="18" width="0" style="119" hidden="1" customWidth="1"/>
    <col min="19" max="16384" width="8.88671875" style="119"/>
  </cols>
  <sheetData>
    <row r="2" spans="2:6" x14ac:dyDescent="0.5">
      <c r="B2" s="65" t="s">
        <v>46</v>
      </c>
      <c r="C2" s="66" t="str">
        <f>'2569-คณะ,สำนัก'!B41</f>
        <v>ศูนย์อาคารที่พัก</v>
      </c>
      <c r="D2" s="117"/>
      <c r="E2" s="67"/>
      <c r="F2" s="118"/>
    </row>
    <row r="3" spans="2:6" ht="21.6" x14ac:dyDescent="0.5">
      <c r="B3" s="68"/>
      <c r="C3" s="69" t="s">
        <v>149</v>
      </c>
      <c r="D3" s="120" t="s">
        <v>121</v>
      </c>
      <c r="E3" s="69" t="s">
        <v>174</v>
      </c>
      <c r="F3" s="120" t="s">
        <v>150</v>
      </c>
    </row>
    <row r="4" spans="2:6" x14ac:dyDescent="0.5">
      <c r="B4" s="70" t="s">
        <v>54</v>
      </c>
      <c r="C4" s="71">
        <f>'2568-คณะ,สำนัก'!C41</f>
        <v>9715.1200000000008</v>
      </c>
      <c r="D4" s="121">
        <f>'2568-คณะ,สำนัก'!D41</f>
        <v>40803.504000000008</v>
      </c>
      <c r="E4" s="71">
        <f>'2569-คณะ,สำนัก'!C41</f>
        <v>9733.84</v>
      </c>
      <c r="F4" s="121">
        <f>'2569-คณะ,สำนัก'!D41</f>
        <v>38059.314400000003</v>
      </c>
    </row>
    <row r="5" spans="2:6" x14ac:dyDescent="0.5">
      <c r="B5" s="70" t="s">
        <v>55</v>
      </c>
      <c r="C5" s="71">
        <f>'2568-คณะ,สำนัก'!E41</f>
        <v>12101.18</v>
      </c>
      <c r="D5" s="121">
        <f>'2568-คณะ,สำนัก'!F41</f>
        <v>52519.121200000001</v>
      </c>
      <c r="E5" s="71">
        <f>'2569-คณะ,สำนัก'!E41</f>
        <v>10144.73</v>
      </c>
      <c r="F5" s="121">
        <f>'2569-คณะ,สำนัก'!F41</f>
        <v>41593.392999999996</v>
      </c>
    </row>
    <row r="6" spans="2:6" x14ac:dyDescent="0.5">
      <c r="B6" s="70" t="s">
        <v>56</v>
      </c>
      <c r="C6" s="71">
        <f>'2568-คณะ,สำนัก'!G41</f>
        <v>18121.52</v>
      </c>
      <c r="D6" s="121">
        <f>'2568-คณะ,สำนัก'!H41</f>
        <v>77922.535999999993</v>
      </c>
      <c r="E6" s="71">
        <f>'2569-คณะ,สำนัก'!G41</f>
        <v>0</v>
      </c>
      <c r="F6" s="121" t="e">
        <f>'2569-คณะ,สำนัก'!H41</f>
        <v>#DIV/0!</v>
      </c>
    </row>
    <row r="7" spans="2:6" x14ac:dyDescent="0.5">
      <c r="B7" s="70" t="s">
        <v>57</v>
      </c>
      <c r="C7" s="71">
        <f>'2568-คณะ,สำนัก'!I41</f>
        <v>14272.63</v>
      </c>
      <c r="D7" s="121">
        <f>'2568-คณะ,สำนัก'!J41</f>
        <v>62799.572</v>
      </c>
      <c r="E7" s="71">
        <f>'2569-คณะ,สำนัก'!I41</f>
        <v>0</v>
      </c>
      <c r="F7" s="121" t="e">
        <f>'2569-คณะ,สำนัก'!J41</f>
        <v>#DIV/0!</v>
      </c>
    </row>
    <row r="8" spans="2:6" x14ac:dyDescent="0.5">
      <c r="B8" s="70" t="s">
        <v>58</v>
      </c>
      <c r="C8" s="71">
        <f>'2568-คณะ,สำนัก'!K41</f>
        <v>16841.2</v>
      </c>
      <c r="D8" s="121">
        <f>'2568-คณะ,สำนัก'!L41</f>
        <v>69385.744000000006</v>
      </c>
      <c r="E8" s="71">
        <f>'2569-คณะ,สำนัก'!K41</f>
        <v>0</v>
      </c>
      <c r="F8" s="121" t="e">
        <f>'2569-คณะ,สำนัก'!L41</f>
        <v>#DIV/0!</v>
      </c>
    </row>
    <row r="9" spans="2:6" x14ac:dyDescent="0.5">
      <c r="B9" s="70" t="s">
        <v>59</v>
      </c>
      <c r="C9" s="71">
        <f>'2568-คณะ,สำนัก'!M41</f>
        <v>18938.830000000002</v>
      </c>
      <c r="D9" s="121">
        <f>'2568-คณะ,สำนัก'!N41</f>
        <v>79164.309399999998</v>
      </c>
      <c r="E9" s="71">
        <f>'2569-คณะ,สำนัก'!M41</f>
        <v>0</v>
      </c>
      <c r="F9" s="121" t="e">
        <f>'2569-คณะ,สำนัก'!N41</f>
        <v>#DIV/0!</v>
      </c>
    </row>
    <row r="10" spans="2:6" x14ac:dyDescent="0.5">
      <c r="B10" s="70" t="s">
        <v>60</v>
      </c>
      <c r="C10" s="71">
        <f>'2568-คณะ,สำนัก'!O41</f>
        <v>19013.13</v>
      </c>
      <c r="D10" s="121">
        <f>'2568-คณะ,สำนัก'!P41</f>
        <v>80235.408599999995</v>
      </c>
      <c r="E10" s="71">
        <f>'2569-คณะ,สำนัก'!O41</f>
        <v>0</v>
      </c>
      <c r="F10" s="121" t="e">
        <f>'2569-คณะ,สำนัก'!P41</f>
        <v>#DIV/0!</v>
      </c>
    </row>
    <row r="11" spans="2:6" x14ac:dyDescent="0.5">
      <c r="B11" s="70" t="s">
        <v>61</v>
      </c>
      <c r="C11" s="71">
        <f>'2568-คณะ,สำนัก'!Q41</f>
        <v>18720.150000000001</v>
      </c>
      <c r="D11" s="121">
        <f>'2568-คณะ,สำนัก'!R41</f>
        <v>77688.622500000012</v>
      </c>
      <c r="E11" s="71">
        <f>'2569-คณะ,สำนัก'!Q41</f>
        <v>0</v>
      </c>
      <c r="F11" s="121" t="e">
        <f>'2569-คณะ,สำนัก'!R41</f>
        <v>#DIV/0!</v>
      </c>
    </row>
    <row r="12" spans="2:6" x14ac:dyDescent="0.5">
      <c r="B12" s="70" t="s">
        <v>62</v>
      </c>
      <c r="C12" s="71">
        <f>'2568-คณะ,สำนัก'!S41</f>
        <v>14337.13</v>
      </c>
      <c r="D12" s="121">
        <f>'2568-คณะ,สำนัก'!T41</f>
        <v>60072.574700000005</v>
      </c>
      <c r="E12" s="71">
        <f>'2569-คณะ,สำนัก'!S41</f>
        <v>0</v>
      </c>
      <c r="F12" s="121" t="e">
        <f>'2569-คณะ,สำนัก'!T41</f>
        <v>#DIV/0!</v>
      </c>
    </row>
    <row r="13" spans="2:6" x14ac:dyDescent="0.5">
      <c r="B13" s="70" t="s">
        <v>63</v>
      </c>
      <c r="C13" s="71">
        <f>'2568-คณะ,สำนัก'!U41</f>
        <v>14955.59</v>
      </c>
      <c r="D13" s="121">
        <f>'2568-คณะ,สำนัก'!V41</f>
        <v>61916.142599999999</v>
      </c>
      <c r="E13" s="71">
        <f>'2569-คณะ,สำนัก'!U41</f>
        <v>0</v>
      </c>
      <c r="F13" s="121" t="e">
        <f>'2569-คณะ,สำนัก'!V41</f>
        <v>#DIV/0!</v>
      </c>
    </row>
    <row r="14" spans="2:6" ht="19.2" customHeight="1" x14ac:dyDescent="0.5">
      <c r="B14" s="70" t="s">
        <v>64</v>
      </c>
      <c r="C14" s="71">
        <f>'2568-คณะ,สำนัก'!W41</f>
        <v>10065.629999999999</v>
      </c>
      <c r="D14" s="121">
        <f>'2568-คณะ,สำนัก'!X41</f>
        <v>40161.863700000002</v>
      </c>
      <c r="E14" s="71">
        <f>'2569-คณะ,สำนัก'!W41</f>
        <v>0</v>
      </c>
      <c r="F14" s="121" t="e">
        <f>'2569-คณะ,สำนัก'!X41</f>
        <v>#DIV/0!</v>
      </c>
    </row>
    <row r="15" spans="2:6" x14ac:dyDescent="0.5">
      <c r="B15" s="70" t="s">
        <v>65</v>
      </c>
      <c r="C15" s="71">
        <f>'2568-คณะ,สำนัก'!Y41</f>
        <v>8280.99</v>
      </c>
      <c r="D15" s="121">
        <f>'2568-คณะ,สำนัก'!Z41</f>
        <v>33041.150099999999</v>
      </c>
      <c r="E15" s="71">
        <f>'2569-คณะ,สำนัก'!Y41</f>
        <v>0</v>
      </c>
      <c r="F15" s="121" t="e">
        <f>'2569-คณะ,สำนัก'!Z41</f>
        <v>#DIV/0!</v>
      </c>
    </row>
    <row r="30" spans="2:6" x14ac:dyDescent="0.5">
      <c r="B30" s="65" t="s">
        <v>46</v>
      </c>
      <c r="C30" s="66" t="str">
        <f>C2</f>
        <v>ศูนย์อาคารที่พัก</v>
      </c>
      <c r="D30" s="117"/>
      <c r="E30" s="67"/>
      <c r="F30" s="122"/>
    </row>
    <row r="31" spans="2:6" x14ac:dyDescent="0.5">
      <c r="B31" s="68"/>
      <c r="C31" s="69" t="s">
        <v>150</v>
      </c>
      <c r="D31" s="120"/>
      <c r="E31" s="69" t="s">
        <v>175</v>
      </c>
      <c r="F31" s="123"/>
    </row>
    <row r="32" spans="2:6" x14ac:dyDescent="0.5">
      <c r="B32" s="70" t="s">
        <v>54</v>
      </c>
      <c r="C32" s="71">
        <f>D4</f>
        <v>40803.504000000008</v>
      </c>
      <c r="D32" s="121"/>
      <c r="E32" s="71">
        <f>F4</f>
        <v>38059.314400000003</v>
      </c>
      <c r="F32" s="124"/>
    </row>
    <row r="33" spans="2:6" x14ac:dyDescent="0.5">
      <c r="B33" s="70" t="s">
        <v>55</v>
      </c>
      <c r="C33" s="71">
        <f t="shared" ref="C33:C43" si="0">D5</f>
        <v>52519.121200000001</v>
      </c>
      <c r="D33" s="121"/>
      <c r="E33" s="71">
        <f t="shared" ref="E33:E43" si="1">F5</f>
        <v>41593.392999999996</v>
      </c>
      <c r="F33" s="124"/>
    </row>
    <row r="34" spans="2:6" x14ac:dyDescent="0.5">
      <c r="B34" s="70" t="s">
        <v>56</v>
      </c>
      <c r="C34" s="71">
        <f t="shared" si="0"/>
        <v>77922.535999999993</v>
      </c>
      <c r="D34" s="121"/>
      <c r="E34" s="71" t="e">
        <f t="shared" si="1"/>
        <v>#DIV/0!</v>
      </c>
      <c r="F34" s="124"/>
    </row>
    <row r="35" spans="2:6" x14ac:dyDescent="0.5">
      <c r="B35" s="70" t="s">
        <v>57</v>
      </c>
      <c r="C35" s="71">
        <f t="shared" si="0"/>
        <v>62799.572</v>
      </c>
      <c r="D35" s="121"/>
      <c r="E35" s="71" t="e">
        <f t="shared" si="1"/>
        <v>#DIV/0!</v>
      </c>
      <c r="F35" s="124"/>
    </row>
    <row r="36" spans="2:6" x14ac:dyDescent="0.5">
      <c r="B36" s="70" t="s">
        <v>58</v>
      </c>
      <c r="C36" s="71">
        <f t="shared" si="0"/>
        <v>69385.744000000006</v>
      </c>
      <c r="D36" s="121"/>
      <c r="E36" s="71" t="e">
        <f t="shared" si="1"/>
        <v>#DIV/0!</v>
      </c>
      <c r="F36" s="124"/>
    </row>
    <row r="37" spans="2:6" x14ac:dyDescent="0.5">
      <c r="B37" s="70" t="s">
        <v>59</v>
      </c>
      <c r="C37" s="71">
        <f t="shared" si="0"/>
        <v>79164.309399999998</v>
      </c>
      <c r="D37" s="121"/>
      <c r="E37" s="71" t="e">
        <f t="shared" si="1"/>
        <v>#DIV/0!</v>
      </c>
      <c r="F37" s="124"/>
    </row>
    <row r="38" spans="2:6" x14ac:dyDescent="0.5">
      <c r="B38" s="70" t="s">
        <v>60</v>
      </c>
      <c r="C38" s="71">
        <f t="shared" si="0"/>
        <v>80235.408599999995</v>
      </c>
      <c r="D38" s="121"/>
      <c r="E38" s="71" t="e">
        <f t="shared" si="1"/>
        <v>#DIV/0!</v>
      </c>
      <c r="F38" s="124"/>
    </row>
    <row r="39" spans="2:6" x14ac:dyDescent="0.5">
      <c r="B39" s="70" t="s">
        <v>61</v>
      </c>
      <c r="C39" s="71">
        <f t="shared" si="0"/>
        <v>77688.622500000012</v>
      </c>
      <c r="D39" s="121"/>
      <c r="E39" s="71" t="e">
        <f t="shared" si="1"/>
        <v>#DIV/0!</v>
      </c>
      <c r="F39" s="124"/>
    </row>
    <row r="40" spans="2:6" x14ac:dyDescent="0.5">
      <c r="B40" s="70" t="s">
        <v>62</v>
      </c>
      <c r="C40" s="71">
        <f t="shared" si="0"/>
        <v>60072.574700000005</v>
      </c>
      <c r="D40" s="121"/>
      <c r="E40" s="71" t="e">
        <f t="shared" si="1"/>
        <v>#DIV/0!</v>
      </c>
      <c r="F40" s="124"/>
    </row>
    <row r="41" spans="2:6" x14ac:dyDescent="0.5">
      <c r="B41" s="70" t="s">
        <v>63</v>
      </c>
      <c r="C41" s="71">
        <f t="shared" si="0"/>
        <v>61916.142599999999</v>
      </c>
      <c r="D41" s="121"/>
      <c r="E41" s="71" t="e">
        <f t="shared" si="1"/>
        <v>#DIV/0!</v>
      </c>
      <c r="F41" s="124"/>
    </row>
    <row r="42" spans="2:6" x14ac:dyDescent="0.5">
      <c r="B42" s="70" t="s">
        <v>64</v>
      </c>
      <c r="C42" s="71">
        <f t="shared" si="0"/>
        <v>40161.863700000002</v>
      </c>
      <c r="D42" s="121"/>
      <c r="E42" s="71" t="e">
        <f t="shared" si="1"/>
        <v>#DIV/0!</v>
      </c>
      <c r="F42" s="124"/>
    </row>
    <row r="43" spans="2:6" x14ac:dyDescent="0.5">
      <c r="B43" s="70" t="s">
        <v>65</v>
      </c>
      <c r="C43" s="71">
        <f t="shared" si="0"/>
        <v>33041.150099999999</v>
      </c>
      <c r="D43" s="121"/>
      <c r="E43" s="71" t="e">
        <f t="shared" si="1"/>
        <v>#DIV/0!</v>
      </c>
      <c r="F43" s="1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U32" sqref="U32"/>
    </sheetView>
  </sheetViews>
  <sheetFormatPr defaultRowHeight="19.8" x14ac:dyDescent="0.5"/>
  <cols>
    <col min="1" max="1" width="0" style="119" hidden="1" customWidth="1"/>
    <col min="2" max="2" width="9" style="125" customWidth="1"/>
    <col min="3" max="3" width="12.77734375" style="125" customWidth="1"/>
    <col min="4" max="4" width="12.77734375" style="126" hidden="1" customWidth="1"/>
    <col min="5" max="5" width="12.77734375" style="125" customWidth="1"/>
    <col min="6" max="6" width="12.77734375" style="126" hidden="1" customWidth="1"/>
    <col min="7" max="14" width="10.77734375" style="119" customWidth="1"/>
    <col min="15" max="16384" width="8.88671875" style="119"/>
  </cols>
  <sheetData>
    <row r="2" spans="2:6" x14ac:dyDescent="0.5">
      <c r="B2" s="65" t="s">
        <v>46</v>
      </c>
      <c r="C2" s="66" t="str">
        <f>'2569-คณะ,สำนัก'!B39</f>
        <v>ศูนย์วิจัยพลังงาน</v>
      </c>
      <c r="D2" s="117"/>
      <c r="E2" s="67"/>
      <c r="F2" s="118"/>
    </row>
    <row r="3" spans="2:6" ht="21.6" x14ac:dyDescent="0.5">
      <c r="B3" s="68"/>
      <c r="C3" s="69" t="s">
        <v>149</v>
      </c>
      <c r="D3" s="120" t="s">
        <v>121</v>
      </c>
      <c r="E3" s="69" t="s">
        <v>174</v>
      </c>
      <c r="F3" s="120" t="s">
        <v>150</v>
      </c>
    </row>
    <row r="4" spans="2:6" x14ac:dyDescent="0.5">
      <c r="B4" s="70" t="s">
        <v>54</v>
      </c>
      <c r="C4" s="71">
        <f>'2568-คณะ,สำนัก'!C39</f>
        <v>797</v>
      </c>
      <c r="D4" s="121">
        <f>'2568-คณะ,สำนัก'!D39</f>
        <v>3347.4</v>
      </c>
      <c r="E4" s="71">
        <f>'2569-คณะ,สำนัก'!C39</f>
        <v>888</v>
      </c>
      <c r="F4" s="121">
        <f>'2569-คณะ,สำนัก'!D39</f>
        <v>3472.08</v>
      </c>
    </row>
    <row r="5" spans="2:6" x14ac:dyDescent="0.5">
      <c r="B5" s="70" t="s">
        <v>55</v>
      </c>
      <c r="C5" s="71">
        <f>'2568-คณะ,สำนัก'!E39</f>
        <v>529</v>
      </c>
      <c r="D5" s="121">
        <f>'2568-คณะ,สำนัก'!F39</f>
        <v>2295.86</v>
      </c>
      <c r="E5" s="127">
        <f>'2569-คณะ,สำนัก'!E39</f>
        <v>571</v>
      </c>
      <c r="F5" s="127">
        <f>'2569-คณะ,สำนัก'!F39</f>
        <v>2341.1</v>
      </c>
    </row>
    <row r="6" spans="2:6" x14ac:dyDescent="0.5">
      <c r="B6" s="70" t="s">
        <v>56</v>
      </c>
      <c r="C6" s="71">
        <f>'2568-คณะ,สำนัก'!G39</f>
        <v>543</v>
      </c>
      <c r="D6" s="121">
        <f>'2568-คณะ,สำนัก'!H39</f>
        <v>2334.9</v>
      </c>
      <c r="E6" s="338">
        <v>0</v>
      </c>
      <c r="F6" s="121" t="e">
        <f>'2569-คณะ,สำนัก'!H39</f>
        <v>#DIV/0!</v>
      </c>
    </row>
    <row r="7" spans="2:6" x14ac:dyDescent="0.5">
      <c r="B7" s="70" t="s">
        <v>57</v>
      </c>
      <c r="C7" s="71">
        <f>'2568-คณะ,สำนัก'!I39</f>
        <v>855</v>
      </c>
      <c r="D7" s="121">
        <f>'2568-คณะ,สำนัก'!J39</f>
        <v>3762.0000000000005</v>
      </c>
      <c r="E7" s="71">
        <f>'2569-คณะ,สำนัก'!I39</f>
        <v>0</v>
      </c>
      <c r="F7" s="121" t="e">
        <f>'2569-คณะ,สำนัก'!J39</f>
        <v>#DIV/0!</v>
      </c>
    </row>
    <row r="8" spans="2:6" x14ac:dyDescent="0.5">
      <c r="B8" s="70" t="s">
        <v>58</v>
      </c>
      <c r="C8" s="71">
        <f>'2568-คณะ,สำนัก'!K39</f>
        <v>391</v>
      </c>
      <c r="D8" s="121">
        <f>'2568-คณะ,สำนัก'!L39</f>
        <v>1610.92</v>
      </c>
      <c r="E8" s="71">
        <f>'2569-คณะ,สำนัก'!K39</f>
        <v>0</v>
      </c>
      <c r="F8" s="121" t="e">
        <f>'2569-คณะ,สำนัก'!L39</f>
        <v>#DIV/0!</v>
      </c>
    </row>
    <row r="9" spans="2:6" x14ac:dyDescent="0.5">
      <c r="B9" s="70" t="s">
        <v>59</v>
      </c>
      <c r="C9" s="71">
        <f>'2568-คณะ,สำนัก'!M39</f>
        <v>337</v>
      </c>
      <c r="D9" s="121">
        <f>'2568-คณะ,สำนัก'!N39</f>
        <v>1408.6599999999999</v>
      </c>
      <c r="E9" s="127">
        <f>'2569-คณะ,สำนัก'!M39</f>
        <v>0</v>
      </c>
      <c r="F9" s="128" t="e">
        <f>'2569-คณะ,สำนัก'!N39</f>
        <v>#DIV/0!</v>
      </c>
    </row>
    <row r="10" spans="2:6" x14ac:dyDescent="0.5">
      <c r="B10" s="70" t="s">
        <v>60</v>
      </c>
      <c r="C10" s="71">
        <f>'2568-คณะ,สำนัก'!O39</f>
        <v>349</v>
      </c>
      <c r="D10" s="121">
        <f>'2568-คณะ,สำนัก'!P39</f>
        <v>1472.78</v>
      </c>
      <c r="E10" s="127">
        <f>'2569-คณะ,สำนัก'!O39</f>
        <v>0</v>
      </c>
      <c r="F10" s="128" t="e">
        <f>'2569-คณะ,สำนัก'!P39</f>
        <v>#DIV/0!</v>
      </c>
    </row>
    <row r="11" spans="2:6" x14ac:dyDescent="0.5">
      <c r="B11" s="70" t="s">
        <v>61</v>
      </c>
      <c r="C11" s="71">
        <f>'2568-คณะ,สำนัก'!Q39</f>
        <v>98</v>
      </c>
      <c r="D11" s="121">
        <f>'2568-คณะ,สำนัก'!R39</f>
        <v>406.70000000000005</v>
      </c>
      <c r="E11" s="127">
        <f>'2569-คณะ,สำนัก'!Q39</f>
        <v>0</v>
      </c>
      <c r="F11" s="128" t="e">
        <f>'2569-คณะ,สำนัก'!R39</f>
        <v>#DIV/0!</v>
      </c>
    </row>
    <row r="12" spans="2:6" x14ac:dyDescent="0.5">
      <c r="B12" s="70" t="s">
        <v>62</v>
      </c>
      <c r="C12" s="71">
        <f>'2568-คณะ,สำนัก'!S39</f>
        <v>119</v>
      </c>
      <c r="D12" s="121">
        <f>'2568-คณะ,สำนัก'!T39</f>
        <v>498.61000000000007</v>
      </c>
      <c r="E12" s="127">
        <f>'2569-คณะ,สำนัก'!S39</f>
        <v>0</v>
      </c>
      <c r="F12" s="128" t="e">
        <f>'2569-คณะ,สำนัก'!T39</f>
        <v>#DIV/0!</v>
      </c>
    </row>
    <row r="13" spans="2:6" x14ac:dyDescent="0.5">
      <c r="B13" s="70" t="s">
        <v>63</v>
      </c>
      <c r="C13" s="71">
        <f>'2568-คณะ,สำนัก'!U39</f>
        <v>1084</v>
      </c>
      <c r="D13" s="121">
        <f>'2568-คณะ,สำนัก'!V39</f>
        <v>4487.7599999999993</v>
      </c>
      <c r="E13" s="71">
        <f>'2569-คณะ,สำนัก'!U39</f>
        <v>0</v>
      </c>
      <c r="F13" s="121" t="e">
        <f>'2569-คณะ,สำนัก'!V39</f>
        <v>#DIV/0!</v>
      </c>
    </row>
    <row r="14" spans="2:6" ht="19.2" customHeight="1" x14ac:dyDescent="0.5">
      <c r="B14" s="70" t="s">
        <v>64</v>
      </c>
      <c r="C14" s="71">
        <f>'2568-คณะ,สำนัก'!W39</f>
        <v>700</v>
      </c>
      <c r="D14" s="121">
        <f>'2568-คณะ,สำนัก'!X39</f>
        <v>2793</v>
      </c>
      <c r="E14" s="304">
        <v>0</v>
      </c>
      <c r="F14" s="121" t="e">
        <f>'2569-คณะ,สำนัก'!X39</f>
        <v>#DIV/0!</v>
      </c>
    </row>
    <row r="15" spans="2:6" x14ac:dyDescent="0.5">
      <c r="B15" s="70" t="s">
        <v>65</v>
      </c>
      <c r="C15" s="71">
        <f>'2568-คณะ,สำนัก'!Y39</f>
        <v>661</v>
      </c>
      <c r="D15" s="121">
        <f>'2568-คณะ,สำนัก'!Z39</f>
        <v>2637.3900000000003</v>
      </c>
      <c r="E15" s="71">
        <f>'2569-คณะ,สำนัก'!Y39</f>
        <v>0</v>
      </c>
      <c r="F15" s="121" t="e">
        <f>'2569-คณะ,สำนัก'!Z39</f>
        <v>#DIV/0!</v>
      </c>
    </row>
    <row r="30" spans="2:6" x14ac:dyDescent="0.5">
      <c r="B30" s="65" t="s">
        <v>46</v>
      </c>
      <c r="C30" s="66" t="str">
        <f>C2</f>
        <v>ศูนย์วิจัยพลังงาน</v>
      </c>
      <c r="D30" s="117"/>
      <c r="E30" s="67"/>
      <c r="F30" s="122"/>
    </row>
    <row r="31" spans="2:6" x14ac:dyDescent="0.5">
      <c r="B31" s="68"/>
      <c r="C31" s="69" t="s">
        <v>150</v>
      </c>
      <c r="D31" s="120"/>
      <c r="E31" s="69" t="s">
        <v>175</v>
      </c>
      <c r="F31" s="123"/>
    </row>
    <row r="32" spans="2:6" x14ac:dyDescent="0.5">
      <c r="B32" s="70" t="s">
        <v>54</v>
      </c>
      <c r="C32" s="71">
        <f>D4</f>
        <v>3347.4</v>
      </c>
      <c r="D32" s="121"/>
      <c r="E32" s="71">
        <f>F4</f>
        <v>3472.08</v>
      </c>
      <c r="F32" s="124"/>
    </row>
    <row r="33" spans="2:6" x14ac:dyDescent="0.5">
      <c r="B33" s="70" t="s">
        <v>55</v>
      </c>
      <c r="C33" s="71">
        <f t="shared" ref="C33:C43" si="0">D5</f>
        <v>2295.86</v>
      </c>
      <c r="D33" s="121"/>
      <c r="E33" s="71">
        <f t="shared" ref="E33:E43" si="1">F5</f>
        <v>2341.1</v>
      </c>
      <c r="F33" s="124"/>
    </row>
    <row r="34" spans="2:6" x14ac:dyDescent="0.5">
      <c r="B34" s="70" t="s">
        <v>56</v>
      </c>
      <c r="C34" s="71">
        <f t="shared" si="0"/>
        <v>2334.9</v>
      </c>
      <c r="D34" s="121"/>
      <c r="E34" s="71" t="e">
        <f t="shared" si="1"/>
        <v>#DIV/0!</v>
      </c>
      <c r="F34" s="124"/>
    </row>
    <row r="35" spans="2:6" x14ac:dyDescent="0.5">
      <c r="B35" s="70" t="s">
        <v>57</v>
      </c>
      <c r="C35" s="71">
        <f t="shared" si="0"/>
        <v>3762.0000000000005</v>
      </c>
      <c r="D35" s="121"/>
      <c r="E35" s="71" t="e">
        <f t="shared" si="1"/>
        <v>#DIV/0!</v>
      </c>
      <c r="F35" s="124"/>
    </row>
    <row r="36" spans="2:6" x14ac:dyDescent="0.5">
      <c r="B36" s="70" t="s">
        <v>58</v>
      </c>
      <c r="C36" s="71">
        <f t="shared" si="0"/>
        <v>1610.92</v>
      </c>
      <c r="D36" s="121"/>
      <c r="E36" s="71" t="e">
        <f t="shared" si="1"/>
        <v>#DIV/0!</v>
      </c>
      <c r="F36" s="124"/>
    </row>
    <row r="37" spans="2:6" x14ac:dyDescent="0.5">
      <c r="B37" s="70" t="s">
        <v>59</v>
      </c>
      <c r="C37" s="71">
        <f t="shared" si="0"/>
        <v>1408.6599999999999</v>
      </c>
      <c r="D37" s="121"/>
      <c r="E37" s="71" t="e">
        <f t="shared" si="1"/>
        <v>#DIV/0!</v>
      </c>
      <c r="F37" s="124"/>
    </row>
    <row r="38" spans="2:6" x14ac:dyDescent="0.5">
      <c r="B38" s="70" t="s">
        <v>60</v>
      </c>
      <c r="C38" s="71">
        <f t="shared" si="0"/>
        <v>1472.78</v>
      </c>
      <c r="D38" s="121"/>
      <c r="E38" s="71" t="e">
        <f t="shared" si="1"/>
        <v>#DIV/0!</v>
      </c>
      <c r="F38" s="124"/>
    </row>
    <row r="39" spans="2:6" x14ac:dyDescent="0.5">
      <c r="B39" s="70" t="s">
        <v>61</v>
      </c>
      <c r="C39" s="71">
        <f t="shared" si="0"/>
        <v>406.70000000000005</v>
      </c>
      <c r="D39" s="121"/>
      <c r="E39" s="71" t="e">
        <f t="shared" si="1"/>
        <v>#DIV/0!</v>
      </c>
      <c r="F39" s="124"/>
    </row>
    <row r="40" spans="2:6" x14ac:dyDescent="0.5">
      <c r="B40" s="70" t="s">
        <v>62</v>
      </c>
      <c r="C40" s="71">
        <f t="shared" si="0"/>
        <v>498.61000000000007</v>
      </c>
      <c r="D40" s="121"/>
      <c r="E40" s="71" t="e">
        <f t="shared" si="1"/>
        <v>#DIV/0!</v>
      </c>
      <c r="F40" s="124"/>
    </row>
    <row r="41" spans="2:6" x14ac:dyDescent="0.5">
      <c r="B41" s="70" t="s">
        <v>63</v>
      </c>
      <c r="C41" s="71">
        <f t="shared" si="0"/>
        <v>4487.7599999999993</v>
      </c>
      <c r="D41" s="121"/>
      <c r="E41" s="71" t="e">
        <f t="shared" si="1"/>
        <v>#DIV/0!</v>
      </c>
      <c r="F41" s="124"/>
    </row>
    <row r="42" spans="2:6" x14ac:dyDescent="0.5">
      <c r="B42" s="70" t="s">
        <v>64</v>
      </c>
      <c r="C42" s="71">
        <f t="shared" si="0"/>
        <v>2793</v>
      </c>
      <c r="D42" s="121"/>
      <c r="E42" s="71" t="e">
        <f t="shared" si="1"/>
        <v>#DIV/0!</v>
      </c>
      <c r="F42" s="124"/>
    </row>
    <row r="43" spans="2:6" x14ac:dyDescent="0.5">
      <c r="B43" s="70" t="s">
        <v>65</v>
      </c>
      <c r="C43" s="71">
        <f t="shared" si="0"/>
        <v>2637.3900000000003</v>
      </c>
      <c r="D43" s="121"/>
      <c r="E43" s="71" t="e">
        <f t="shared" si="1"/>
        <v>#DIV/0!</v>
      </c>
      <c r="F43" s="1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E15" sqref="E15"/>
    </sheetView>
  </sheetViews>
  <sheetFormatPr defaultRowHeight="19.8" x14ac:dyDescent="0.5"/>
  <cols>
    <col min="1" max="1" width="0" style="119" hidden="1" customWidth="1"/>
    <col min="2" max="2" width="9" style="125" customWidth="1"/>
    <col min="3" max="3" width="12.77734375" style="125" customWidth="1"/>
    <col min="4" max="4" width="12.77734375" style="126" hidden="1" customWidth="1"/>
    <col min="5" max="5" width="12.77734375" style="125" customWidth="1"/>
    <col min="6" max="6" width="12.77734375" style="126" hidden="1" customWidth="1"/>
    <col min="7" max="14" width="10.77734375" style="119" customWidth="1"/>
    <col min="15" max="16384" width="8.88671875" style="119"/>
  </cols>
  <sheetData>
    <row r="2" spans="2:6" x14ac:dyDescent="0.5">
      <c r="B2" s="65" t="s">
        <v>46</v>
      </c>
      <c r="C2" s="66" t="str">
        <f>'2569-คณะ,สำนัก'!B37</f>
        <v>สำนักวิจัยและส่งเสริมการเกษตร</v>
      </c>
      <c r="D2" s="117"/>
      <c r="E2" s="67"/>
      <c r="F2" s="118"/>
    </row>
    <row r="3" spans="2:6" ht="21.6" x14ac:dyDescent="0.5">
      <c r="B3" s="68"/>
      <c r="C3" s="69" t="s">
        <v>149</v>
      </c>
      <c r="D3" s="120" t="s">
        <v>121</v>
      </c>
      <c r="E3" s="69" t="s">
        <v>174</v>
      </c>
      <c r="F3" s="120" t="s">
        <v>150</v>
      </c>
    </row>
    <row r="4" spans="2:6" x14ac:dyDescent="0.5">
      <c r="B4" s="70" t="s">
        <v>54</v>
      </c>
      <c r="C4" s="71">
        <f>'2568-คณะ,สำนัก'!C37</f>
        <v>3682.0000000000018</v>
      </c>
      <c r="D4" s="121">
        <f>'2568-คณะ,สำนัก'!D37</f>
        <v>15464.400000000009</v>
      </c>
      <c r="E4" s="71">
        <f>'2569-คณะ,สำนัก'!C37</f>
        <v>7297</v>
      </c>
      <c r="F4" s="121">
        <f>'2569-คณะ,สำนัก'!D37</f>
        <v>28531.270000000004</v>
      </c>
    </row>
    <row r="5" spans="2:6" x14ac:dyDescent="0.5">
      <c r="B5" s="70" t="s">
        <v>55</v>
      </c>
      <c r="C5" s="71">
        <f>'2568-คณะ,สำนัก'!E37</f>
        <v>3766</v>
      </c>
      <c r="D5" s="121">
        <f>'2568-คณะ,สำนัก'!F37</f>
        <v>16344.439999999999</v>
      </c>
      <c r="E5" s="71">
        <f>'2569-คณะ,สำนัก'!E37</f>
        <v>1975</v>
      </c>
      <c r="F5" s="121">
        <f>'2569-คณะ,สำนัก'!F37</f>
        <v>8097.4999999999991</v>
      </c>
    </row>
    <row r="6" spans="2:6" x14ac:dyDescent="0.5">
      <c r="B6" s="70" t="s">
        <v>56</v>
      </c>
      <c r="C6" s="71">
        <f>'2568-คณะ,สำนัก'!G37</f>
        <v>4598</v>
      </c>
      <c r="D6" s="121">
        <f>'2568-คณะ,สำนัก'!H37</f>
        <v>19771.400000000001</v>
      </c>
      <c r="E6" s="338">
        <v>0</v>
      </c>
      <c r="F6" s="121" t="e">
        <f>'2569-คณะ,สำนัก'!H37</f>
        <v>#DIV/0!</v>
      </c>
    </row>
    <row r="7" spans="2:6" x14ac:dyDescent="0.5">
      <c r="B7" s="70" t="s">
        <v>57</v>
      </c>
      <c r="C7" s="71">
        <f>'2568-คณะ,สำนัก'!I37</f>
        <v>9146</v>
      </c>
      <c r="D7" s="121">
        <f>'2568-คณะ,สำนัก'!J37</f>
        <v>40242.400000000009</v>
      </c>
      <c r="E7" s="71">
        <f>'2569-คณะ,สำนัก'!I37</f>
        <v>0</v>
      </c>
      <c r="F7" s="121" t="e">
        <f>'2569-คณะ,สำนัก'!J37</f>
        <v>#DIV/0!</v>
      </c>
    </row>
    <row r="8" spans="2:6" x14ac:dyDescent="0.5">
      <c r="B8" s="70" t="s">
        <v>58</v>
      </c>
      <c r="C8" s="71">
        <f>'2568-คณะ,สำนัก'!K37</f>
        <v>8513</v>
      </c>
      <c r="D8" s="121">
        <f>'2568-คณะ,สำนัก'!L37</f>
        <v>35073.560000000005</v>
      </c>
      <c r="E8" s="71">
        <f>'2569-คณะ,สำนัก'!K37</f>
        <v>0</v>
      </c>
      <c r="F8" s="121" t="e">
        <f>'2569-คณะ,สำนัก'!L37</f>
        <v>#DIV/0!</v>
      </c>
    </row>
    <row r="9" spans="2:6" x14ac:dyDescent="0.5">
      <c r="B9" s="70" t="s">
        <v>59</v>
      </c>
      <c r="C9" s="71">
        <f>'2568-คณะ,สำนัก'!M37</f>
        <v>8825</v>
      </c>
      <c r="D9" s="121">
        <f>'2568-คณะ,สำนัก'!N37</f>
        <v>36888.5</v>
      </c>
      <c r="E9" s="71">
        <f>'2569-คณะ,สำนัก'!M37</f>
        <v>0</v>
      </c>
      <c r="F9" s="121" t="e">
        <f>'2569-คณะ,สำนัก'!N37</f>
        <v>#DIV/0!</v>
      </c>
    </row>
    <row r="10" spans="2:6" x14ac:dyDescent="0.5">
      <c r="B10" s="70" t="s">
        <v>60</v>
      </c>
      <c r="C10" s="71">
        <f>'2568-คณะ,สำนัก'!O37</f>
        <v>5537</v>
      </c>
      <c r="D10" s="121">
        <f>'2568-คณะ,สำนัก'!P37</f>
        <v>23366.14</v>
      </c>
      <c r="E10" s="127">
        <f>'2569-คณะ,สำนัก'!O37</f>
        <v>0</v>
      </c>
      <c r="F10" s="128" t="e">
        <f>'2569-คณะ,สำนัก'!P37</f>
        <v>#DIV/0!</v>
      </c>
    </row>
    <row r="11" spans="2:6" x14ac:dyDescent="0.5">
      <c r="B11" s="70" t="s">
        <v>61</v>
      </c>
      <c r="C11" s="71">
        <f>'2568-คณะ,สำนัก'!Q37</f>
        <v>6015</v>
      </c>
      <c r="D11" s="121">
        <f>'2568-คณะ,สำนัก'!R37</f>
        <v>24962.25</v>
      </c>
      <c r="E11" s="127">
        <f>'2569-คณะ,สำนัก'!Q37</f>
        <v>0</v>
      </c>
      <c r="F11" s="128" t="e">
        <f>'2569-คณะ,สำนัก'!R37</f>
        <v>#DIV/0!</v>
      </c>
    </row>
    <row r="12" spans="2:6" x14ac:dyDescent="0.5">
      <c r="B12" s="70" t="s">
        <v>62</v>
      </c>
      <c r="C12" s="71">
        <f>'2568-คณะ,สำนัก'!S37</f>
        <v>2118</v>
      </c>
      <c r="D12" s="121">
        <f>'2568-คณะ,สำนัก'!T37</f>
        <v>8874.42</v>
      </c>
      <c r="E12" s="127">
        <f>'2569-คณะ,สำนัก'!S37</f>
        <v>0</v>
      </c>
      <c r="F12" s="128" t="e">
        <f>'2569-คณะ,สำนัก'!T37</f>
        <v>#DIV/0!</v>
      </c>
    </row>
    <row r="13" spans="2:6" x14ac:dyDescent="0.5">
      <c r="B13" s="70" t="s">
        <v>63</v>
      </c>
      <c r="C13" s="71">
        <f>'2568-คณะ,สำนัก'!U37</f>
        <v>6294</v>
      </c>
      <c r="D13" s="121">
        <f>'2568-คณะ,สำนัก'!V37</f>
        <v>26057.16</v>
      </c>
      <c r="E13" s="71">
        <f>'2569-คณะ,สำนัก'!U37</f>
        <v>0</v>
      </c>
      <c r="F13" s="121" t="e">
        <f>'2569-คณะ,สำนัก'!V37</f>
        <v>#DIV/0!</v>
      </c>
    </row>
    <row r="14" spans="2:6" ht="19.2" customHeight="1" x14ac:dyDescent="0.5">
      <c r="B14" s="70" t="s">
        <v>64</v>
      </c>
      <c r="C14" s="71">
        <f>'2568-คณะ,สำนัก'!W37</f>
        <v>2357</v>
      </c>
      <c r="D14" s="121">
        <f>'2568-คณะ,สำนัก'!X37</f>
        <v>9404.43</v>
      </c>
      <c r="E14" s="304">
        <v>0</v>
      </c>
      <c r="F14" s="121" t="e">
        <f>'2569-คณะ,สำนัก'!X37</f>
        <v>#DIV/0!</v>
      </c>
    </row>
    <row r="15" spans="2:6" x14ac:dyDescent="0.5">
      <c r="B15" s="70" t="s">
        <v>65</v>
      </c>
      <c r="C15" s="71">
        <f>'2568-คณะ,สำนัก'!Y37</f>
        <v>3440</v>
      </c>
      <c r="D15" s="121">
        <f>'2568-คณะ,สำนัก'!Z37</f>
        <v>13725.6</v>
      </c>
      <c r="E15" s="71">
        <f>'2569-คณะ,สำนัก'!Y37</f>
        <v>0</v>
      </c>
      <c r="F15" s="121" t="e">
        <f>'2569-คณะ,สำนัก'!Z37</f>
        <v>#DIV/0!</v>
      </c>
    </row>
    <row r="30" spans="2:6" x14ac:dyDescent="0.5">
      <c r="B30" s="65" t="s">
        <v>46</v>
      </c>
      <c r="C30" s="66" t="str">
        <f>C2</f>
        <v>สำนักวิจัยและส่งเสริมการเกษตร</v>
      </c>
      <c r="D30" s="117"/>
      <c r="E30" s="67"/>
      <c r="F30" s="122"/>
    </row>
    <row r="31" spans="2:6" x14ac:dyDescent="0.5">
      <c r="B31" s="68"/>
      <c r="C31" s="69" t="s">
        <v>150</v>
      </c>
      <c r="D31" s="120"/>
      <c r="E31" s="69" t="s">
        <v>175</v>
      </c>
      <c r="F31" s="123"/>
    </row>
    <row r="32" spans="2:6" x14ac:dyDescent="0.5">
      <c r="B32" s="70" t="s">
        <v>54</v>
      </c>
      <c r="C32" s="71">
        <f>D4</f>
        <v>15464.400000000009</v>
      </c>
      <c r="D32" s="121"/>
      <c r="E32" s="71">
        <f>F4</f>
        <v>28531.270000000004</v>
      </c>
      <c r="F32" s="124"/>
    </row>
    <row r="33" spans="2:6" x14ac:dyDescent="0.5">
      <c r="B33" s="70" t="s">
        <v>55</v>
      </c>
      <c r="C33" s="71">
        <f t="shared" ref="C33:C43" si="0">D5</f>
        <v>16344.439999999999</v>
      </c>
      <c r="D33" s="121"/>
      <c r="E33" s="71">
        <f t="shared" ref="E33:E43" si="1">F5</f>
        <v>8097.4999999999991</v>
      </c>
      <c r="F33" s="124"/>
    </row>
    <row r="34" spans="2:6" x14ac:dyDescent="0.5">
      <c r="B34" s="70" t="s">
        <v>56</v>
      </c>
      <c r="C34" s="71">
        <f t="shared" si="0"/>
        <v>19771.400000000001</v>
      </c>
      <c r="D34" s="121"/>
      <c r="E34" s="71" t="e">
        <f t="shared" si="1"/>
        <v>#DIV/0!</v>
      </c>
      <c r="F34" s="124"/>
    </row>
    <row r="35" spans="2:6" x14ac:dyDescent="0.5">
      <c r="B35" s="70" t="s">
        <v>57</v>
      </c>
      <c r="C35" s="71">
        <f t="shared" si="0"/>
        <v>40242.400000000009</v>
      </c>
      <c r="D35" s="121"/>
      <c r="E35" s="71" t="e">
        <f t="shared" si="1"/>
        <v>#DIV/0!</v>
      </c>
      <c r="F35" s="124"/>
    </row>
    <row r="36" spans="2:6" x14ac:dyDescent="0.5">
      <c r="B36" s="70" t="s">
        <v>58</v>
      </c>
      <c r="C36" s="71">
        <f t="shared" si="0"/>
        <v>35073.560000000005</v>
      </c>
      <c r="D36" s="121"/>
      <c r="E36" s="71" t="e">
        <f t="shared" si="1"/>
        <v>#DIV/0!</v>
      </c>
      <c r="F36" s="124"/>
    </row>
    <row r="37" spans="2:6" x14ac:dyDescent="0.5">
      <c r="B37" s="70" t="s">
        <v>59</v>
      </c>
      <c r="C37" s="71">
        <f t="shared" si="0"/>
        <v>36888.5</v>
      </c>
      <c r="D37" s="121"/>
      <c r="E37" s="71" t="e">
        <f t="shared" si="1"/>
        <v>#DIV/0!</v>
      </c>
      <c r="F37" s="124"/>
    </row>
    <row r="38" spans="2:6" x14ac:dyDescent="0.5">
      <c r="B38" s="70" t="s">
        <v>60</v>
      </c>
      <c r="C38" s="71">
        <f t="shared" si="0"/>
        <v>23366.14</v>
      </c>
      <c r="D38" s="121"/>
      <c r="E38" s="71" t="e">
        <f t="shared" si="1"/>
        <v>#DIV/0!</v>
      </c>
      <c r="F38" s="124"/>
    </row>
    <row r="39" spans="2:6" x14ac:dyDescent="0.5">
      <c r="B39" s="70" t="s">
        <v>61</v>
      </c>
      <c r="C39" s="71">
        <f t="shared" si="0"/>
        <v>24962.25</v>
      </c>
      <c r="D39" s="121"/>
      <c r="E39" s="71" t="e">
        <f t="shared" si="1"/>
        <v>#DIV/0!</v>
      </c>
      <c r="F39" s="124"/>
    </row>
    <row r="40" spans="2:6" x14ac:dyDescent="0.5">
      <c r="B40" s="70" t="s">
        <v>62</v>
      </c>
      <c r="C40" s="71">
        <f t="shared" si="0"/>
        <v>8874.42</v>
      </c>
      <c r="D40" s="121"/>
      <c r="E40" s="71" t="e">
        <f t="shared" si="1"/>
        <v>#DIV/0!</v>
      </c>
      <c r="F40" s="124"/>
    </row>
    <row r="41" spans="2:6" x14ac:dyDescent="0.5">
      <c r="B41" s="70" t="s">
        <v>63</v>
      </c>
      <c r="C41" s="71">
        <f t="shared" si="0"/>
        <v>26057.16</v>
      </c>
      <c r="D41" s="121"/>
      <c r="E41" s="71" t="e">
        <f t="shared" si="1"/>
        <v>#DIV/0!</v>
      </c>
      <c r="F41" s="124"/>
    </row>
    <row r="42" spans="2:6" x14ac:dyDescent="0.5">
      <c r="B42" s="70" t="s">
        <v>64</v>
      </c>
      <c r="C42" s="71">
        <f t="shared" si="0"/>
        <v>9404.43</v>
      </c>
      <c r="D42" s="121"/>
      <c r="E42" s="71" t="e">
        <f t="shared" si="1"/>
        <v>#DIV/0!</v>
      </c>
      <c r="F42" s="124"/>
    </row>
    <row r="43" spans="2:6" x14ac:dyDescent="0.5">
      <c r="B43" s="70" t="s">
        <v>65</v>
      </c>
      <c r="C43" s="71">
        <f t="shared" si="0"/>
        <v>13725.6</v>
      </c>
      <c r="D43" s="121"/>
      <c r="E43" s="71" t="e">
        <f t="shared" si="1"/>
        <v>#DIV/0!</v>
      </c>
      <c r="F43" s="1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32" sqref="R32"/>
    </sheetView>
  </sheetViews>
  <sheetFormatPr defaultRowHeight="19.8" x14ac:dyDescent="0.5"/>
  <cols>
    <col min="1" max="1" width="0" style="119" hidden="1" customWidth="1"/>
    <col min="2" max="2" width="9" style="125" customWidth="1"/>
    <col min="3" max="3" width="12.77734375" style="125" customWidth="1"/>
    <col min="4" max="4" width="12.77734375" style="126" hidden="1" customWidth="1"/>
    <col min="5" max="5" width="12.77734375" style="125" customWidth="1"/>
    <col min="6" max="6" width="12.77734375" style="126" hidden="1" customWidth="1"/>
    <col min="7" max="14" width="10.77734375" style="119" customWidth="1"/>
    <col min="15" max="16384" width="8.88671875" style="119"/>
  </cols>
  <sheetData>
    <row r="2" spans="2:6" x14ac:dyDescent="0.5">
      <c r="B2" s="65" t="s">
        <v>46</v>
      </c>
      <c r="C2" s="66" t="str">
        <f>'2569-คณะ,สำนัก'!B35</f>
        <v>คณะผลิตกรรมการเกษตร</v>
      </c>
      <c r="D2" s="117"/>
      <c r="E2" s="67"/>
      <c r="F2" s="118"/>
    </row>
    <row r="3" spans="2:6" ht="21.6" x14ac:dyDescent="0.5">
      <c r="B3" s="68"/>
      <c r="C3" s="69" t="s">
        <v>149</v>
      </c>
      <c r="D3" s="120" t="s">
        <v>121</v>
      </c>
      <c r="E3" s="69" t="s">
        <v>174</v>
      </c>
      <c r="F3" s="120" t="s">
        <v>150</v>
      </c>
    </row>
    <row r="4" spans="2:6" x14ac:dyDescent="0.5">
      <c r="B4" s="70" t="s">
        <v>54</v>
      </c>
      <c r="C4" s="71">
        <f>'2568-คณะ,สำนัก'!C35</f>
        <v>35484.959999999999</v>
      </c>
      <c r="D4" s="121">
        <f>'2568-คณะ,สำนัก'!D35</f>
        <v>148953.76242620763</v>
      </c>
      <c r="E4" s="71">
        <f>'2569-คณะ,สำนัก'!C35</f>
        <v>35883.43</v>
      </c>
      <c r="F4" s="121">
        <f>'2569-คณะ,สำนัก'!D35</f>
        <v>140402.17813253781</v>
      </c>
    </row>
    <row r="5" spans="2:6" x14ac:dyDescent="0.5">
      <c r="B5" s="70" t="s">
        <v>55</v>
      </c>
      <c r="C5" s="71">
        <f>'2568-คณะ,สำนัก'!E35</f>
        <v>37479.85</v>
      </c>
      <c r="D5" s="121">
        <f>'2568-คณะ,สำนัก'!F35</f>
        <v>162757.70224583452</v>
      </c>
      <c r="E5" s="71">
        <f>'2569-คณะ,สำนัก'!E35</f>
        <v>36999.199999999997</v>
      </c>
      <c r="F5" s="121">
        <f>'2569-คณะ,สำนัก'!F35</f>
        <v>151737.57311540798</v>
      </c>
    </row>
    <row r="6" spans="2:6" x14ac:dyDescent="0.5">
      <c r="B6" s="70" t="s">
        <v>56</v>
      </c>
      <c r="C6" s="71">
        <f>'2568-คณะ,สำนัก'!G35</f>
        <v>53504.45</v>
      </c>
      <c r="D6" s="121">
        <f>'2568-คณะ,สำนัก'!H35</f>
        <v>229978.12301180349</v>
      </c>
      <c r="E6" s="338">
        <v>0</v>
      </c>
      <c r="F6" s="121" t="e">
        <f>'2569-คณะ,สำนัก'!H35</f>
        <v>#DIV/0!</v>
      </c>
    </row>
    <row r="7" spans="2:6" x14ac:dyDescent="0.5">
      <c r="B7" s="70" t="s">
        <v>57</v>
      </c>
      <c r="C7" s="71">
        <f>'2568-คณะ,สำนัก'!I35</f>
        <v>50065.36</v>
      </c>
      <c r="D7" s="121">
        <f>'2568-คณะ,สำนัก'!J35</f>
        <v>220399.27906171043</v>
      </c>
      <c r="E7" s="71">
        <f>'2569-คณะ,สำนัก'!I35</f>
        <v>0</v>
      </c>
      <c r="F7" s="121" t="e">
        <f>'2569-คณะ,สำนัก'!J35</f>
        <v>#DIV/0!</v>
      </c>
    </row>
    <row r="8" spans="2:6" x14ac:dyDescent="0.5">
      <c r="B8" s="70" t="s">
        <v>58</v>
      </c>
      <c r="C8" s="71">
        <f>'2568-คณะ,สำนัก'!K35</f>
        <v>45290.229999999996</v>
      </c>
      <c r="D8" s="121">
        <f>'2568-คณะ,สำนัก'!L35</f>
        <v>186558.99388995432</v>
      </c>
      <c r="E8" s="71">
        <f>'2569-คณะ,สำนัก'!K35</f>
        <v>0</v>
      </c>
      <c r="F8" s="121" t="e">
        <f>'2569-คณะ,สำนัก'!L35</f>
        <v>#DIV/0!</v>
      </c>
    </row>
    <row r="9" spans="2:6" x14ac:dyDescent="0.5">
      <c r="B9" s="70" t="s">
        <v>59</v>
      </c>
      <c r="C9" s="71">
        <f>'2568-คณะ,สำนัก'!M35</f>
        <v>49941.74</v>
      </c>
      <c r="D9" s="121">
        <f>'2568-คณะ,สำนัก'!N35</f>
        <v>208613.35435330283</v>
      </c>
      <c r="E9" s="127">
        <f>'2569-คณะ,สำนัก'!M35</f>
        <v>0</v>
      </c>
      <c r="F9" s="128" t="e">
        <f>'2569-คณะ,สำนัก'!N35</f>
        <v>#DIV/0!</v>
      </c>
    </row>
    <row r="10" spans="2:6" x14ac:dyDescent="0.5">
      <c r="B10" s="70" t="s">
        <v>60</v>
      </c>
      <c r="C10" s="71">
        <f>'2568-คณะ,สำนัก'!O35</f>
        <v>57878.94</v>
      </c>
      <c r="D10" s="121">
        <f>'2568-คณะ,สำนัก'!P35</f>
        <v>244225.58488128477</v>
      </c>
      <c r="E10" s="127">
        <f>'2569-คณะ,สำนัก'!O35</f>
        <v>0</v>
      </c>
      <c r="F10" s="128" t="e">
        <f>'2569-คณะ,สำนัก'!P35</f>
        <v>#DIV/0!</v>
      </c>
    </row>
    <row r="11" spans="2:6" x14ac:dyDescent="0.5">
      <c r="B11" s="70" t="s">
        <v>61</v>
      </c>
      <c r="C11" s="71">
        <f>'2568-คณะ,สำนัก'!Q35</f>
        <v>55051.630000000005</v>
      </c>
      <c r="D11" s="121">
        <f>'2568-คณะ,สำนัก'!R35</f>
        <v>228381.25153795342</v>
      </c>
      <c r="E11" s="71">
        <f>'2569-คณะ,สำนัก'!Q35</f>
        <v>0</v>
      </c>
      <c r="F11" s="121" t="e">
        <f>'2569-คณะ,สำนัก'!R35</f>
        <v>#DIV/0!</v>
      </c>
    </row>
    <row r="12" spans="2:6" x14ac:dyDescent="0.5">
      <c r="B12" s="70" t="s">
        <v>62</v>
      </c>
      <c r="C12" s="71">
        <f>'2568-คณะ,สำนัก'!S35</f>
        <v>62879.22</v>
      </c>
      <c r="D12" s="121">
        <f>'2568-คณะ,สำนัก'!T35</f>
        <v>263621.65656428278</v>
      </c>
      <c r="E12" s="71">
        <f>'2569-คณะ,สำนัก'!S35</f>
        <v>0</v>
      </c>
      <c r="F12" s="121" t="e">
        <f>'2569-คณะ,สำนัก'!T35</f>
        <v>#DIV/0!</v>
      </c>
    </row>
    <row r="13" spans="2:6" x14ac:dyDescent="0.5">
      <c r="B13" s="70" t="s">
        <v>63</v>
      </c>
      <c r="C13" s="71">
        <f>'2568-คณะ,สำนัก'!U35</f>
        <v>49725.93</v>
      </c>
      <c r="D13" s="121">
        <f>'2568-คณะ,สำนัก'!V35</f>
        <v>206018.07861702066</v>
      </c>
      <c r="E13" s="71">
        <f>'2569-คณะ,สำนัก'!U35</f>
        <v>0</v>
      </c>
      <c r="F13" s="121" t="e">
        <f>'2569-คณะ,สำนัก'!V35</f>
        <v>#DIV/0!</v>
      </c>
    </row>
    <row r="14" spans="2:6" ht="19.2" customHeight="1" x14ac:dyDescent="0.5">
      <c r="B14" s="70" t="s">
        <v>64</v>
      </c>
      <c r="C14" s="71">
        <f>'2568-คณะ,สำนัก'!W35</f>
        <v>35447.14</v>
      </c>
      <c r="D14" s="121">
        <f>'2568-คณะ,สำนัก'!X35</f>
        <v>141512.6041553184</v>
      </c>
      <c r="E14" s="304">
        <v>0</v>
      </c>
      <c r="F14" s="121" t="e">
        <f>'2569-คณะ,สำนัก'!X35</f>
        <v>#DIV/0!</v>
      </c>
    </row>
    <row r="15" spans="2:6" x14ac:dyDescent="0.5">
      <c r="B15" s="70" t="s">
        <v>65</v>
      </c>
      <c r="C15" s="71">
        <f>'2568-คณะ,สำนัก'!Y35</f>
        <v>34284.520000000004</v>
      </c>
      <c r="D15" s="121">
        <f>'2568-คณะ,สำนัก'!Z35</f>
        <v>136895.3828450256</v>
      </c>
      <c r="E15" s="71">
        <f>'2569-คณะ,สำนัก'!Y35</f>
        <v>0</v>
      </c>
      <c r="F15" s="121" t="e">
        <f>'2569-คณะ,สำนัก'!Z35</f>
        <v>#DIV/0!</v>
      </c>
    </row>
    <row r="30" spans="2:6" x14ac:dyDescent="0.5">
      <c r="B30" s="65" t="s">
        <v>46</v>
      </c>
      <c r="C30" s="66" t="str">
        <f>C2</f>
        <v>คณะผลิตกรรมการเกษตร</v>
      </c>
      <c r="D30" s="117"/>
      <c r="E30" s="67"/>
      <c r="F30" s="122"/>
    </row>
    <row r="31" spans="2:6" x14ac:dyDescent="0.5">
      <c r="B31" s="68"/>
      <c r="C31" s="69" t="s">
        <v>150</v>
      </c>
      <c r="D31" s="120"/>
      <c r="E31" s="69" t="s">
        <v>175</v>
      </c>
      <c r="F31" s="123"/>
    </row>
    <row r="32" spans="2:6" x14ac:dyDescent="0.5">
      <c r="B32" s="70" t="s">
        <v>54</v>
      </c>
      <c r="C32" s="71">
        <f>D4</f>
        <v>148953.76242620763</v>
      </c>
      <c r="D32" s="121"/>
      <c r="E32" s="71">
        <f t="shared" ref="E32:E43" si="0">F4</f>
        <v>140402.17813253781</v>
      </c>
      <c r="F32" s="124"/>
    </row>
    <row r="33" spans="2:6" x14ac:dyDescent="0.5">
      <c r="B33" s="70" t="s">
        <v>55</v>
      </c>
      <c r="C33" s="71">
        <f t="shared" ref="C33:C43" si="1">D5</f>
        <v>162757.70224583452</v>
      </c>
      <c r="D33" s="121"/>
      <c r="E33" s="71">
        <f t="shared" si="0"/>
        <v>151737.57311540798</v>
      </c>
      <c r="F33" s="124"/>
    </row>
    <row r="34" spans="2:6" x14ac:dyDescent="0.5">
      <c r="B34" s="70" t="s">
        <v>56</v>
      </c>
      <c r="C34" s="71">
        <f t="shared" si="1"/>
        <v>229978.12301180349</v>
      </c>
      <c r="D34" s="121"/>
      <c r="E34" s="71" t="e">
        <f t="shared" si="0"/>
        <v>#DIV/0!</v>
      </c>
      <c r="F34" s="124"/>
    </row>
    <row r="35" spans="2:6" x14ac:dyDescent="0.5">
      <c r="B35" s="70" t="s">
        <v>57</v>
      </c>
      <c r="C35" s="71">
        <f t="shared" si="1"/>
        <v>220399.27906171043</v>
      </c>
      <c r="D35" s="121"/>
      <c r="E35" s="71" t="e">
        <f t="shared" si="0"/>
        <v>#DIV/0!</v>
      </c>
      <c r="F35" s="124"/>
    </row>
    <row r="36" spans="2:6" x14ac:dyDescent="0.5">
      <c r="B36" s="70" t="s">
        <v>58</v>
      </c>
      <c r="C36" s="71">
        <f t="shared" si="1"/>
        <v>186558.99388995432</v>
      </c>
      <c r="D36" s="121"/>
      <c r="E36" s="71" t="e">
        <f t="shared" si="0"/>
        <v>#DIV/0!</v>
      </c>
      <c r="F36" s="124"/>
    </row>
    <row r="37" spans="2:6" x14ac:dyDescent="0.5">
      <c r="B37" s="70" t="s">
        <v>59</v>
      </c>
      <c r="C37" s="71">
        <f t="shared" si="1"/>
        <v>208613.35435330283</v>
      </c>
      <c r="D37" s="121"/>
      <c r="E37" s="71" t="e">
        <f t="shared" si="0"/>
        <v>#DIV/0!</v>
      </c>
      <c r="F37" s="124"/>
    </row>
    <row r="38" spans="2:6" x14ac:dyDescent="0.5">
      <c r="B38" s="70" t="s">
        <v>60</v>
      </c>
      <c r="C38" s="71">
        <f t="shared" si="1"/>
        <v>244225.58488128477</v>
      </c>
      <c r="D38" s="121"/>
      <c r="E38" s="71" t="e">
        <f t="shared" si="0"/>
        <v>#DIV/0!</v>
      </c>
      <c r="F38" s="124"/>
    </row>
    <row r="39" spans="2:6" x14ac:dyDescent="0.5">
      <c r="B39" s="70" t="s">
        <v>61</v>
      </c>
      <c r="C39" s="71">
        <f t="shared" si="1"/>
        <v>228381.25153795342</v>
      </c>
      <c r="D39" s="121"/>
      <c r="E39" s="71" t="e">
        <f t="shared" si="0"/>
        <v>#DIV/0!</v>
      </c>
      <c r="F39" s="124"/>
    </row>
    <row r="40" spans="2:6" x14ac:dyDescent="0.5">
      <c r="B40" s="70" t="s">
        <v>62</v>
      </c>
      <c r="C40" s="71">
        <f t="shared" si="1"/>
        <v>263621.65656428278</v>
      </c>
      <c r="D40" s="121"/>
      <c r="E40" s="71" t="e">
        <f t="shared" si="0"/>
        <v>#DIV/0!</v>
      </c>
      <c r="F40" s="124"/>
    </row>
    <row r="41" spans="2:6" x14ac:dyDescent="0.5">
      <c r="B41" s="70" t="s">
        <v>63</v>
      </c>
      <c r="C41" s="71">
        <f t="shared" si="1"/>
        <v>206018.07861702066</v>
      </c>
      <c r="D41" s="121"/>
      <c r="E41" s="71" t="e">
        <f t="shared" si="0"/>
        <v>#DIV/0!</v>
      </c>
      <c r="F41" s="124"/>
    </row>
    <row r="42" spans="2:6" x14ac:dyDescent="0.5">
      <c r="B42" s="70" t="s">
        <v>64</v>
      </c>
      <c r="C42" s="71">
        <f t="shared" si="1"/>
        <v>141512.6041553184</v>
      </c>
      <c r="D42" s="121"/>
      <c r="E42" s="71" t="e">
        <f t="shared" si="0"/>
        <v>#DIV/0!</v>
      </c>
      <c r="F42" s="124"/>
    </row>
    <row r="43" spans="2:6" x14ac:dyDescent="0.5">
      <c r="B43" s="70" t="s">
        <v>65</v>
      </c>
      <c r="C43" s="71">
        <f t="shared" si="1"/>
        <v>136895.3828450256</v>
      </c>
      <c r="D43" s="121"/>
      <c r="E43" s="71" t="e">
        <f t="shared" si="0"/>
        <v>#DIV/0!</v>
      </c>
      <c r="F43" s="1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T4" sqref="T4"/>
    </sheetView>
  </sheetViews>
  <sheetFormatPr defaultRowHeight="19.8" x14ac:dyDescent="0.5"/>
  <cols>
    <col min="1" max="1" width="0" style="119" hidden="1" customWidth="1"/>
    <col min="2" max="2" width="9" style="125" customWidth="1"/>
    <col min="3" max="3" width="12.77734375" style="125" customWidth="1"/>
    <col min="4" max="4" width="12.77734375" style="126" hidden="1" customWidth="1"/>
    <col min="5" max="5" width="12.77734375" style="125" customWidth="1"/>
    <col min="6" max="6" width="12.77734375" style="126" hidden="1" customWidth="1"/>
    <col min="7" max="14" width="10.77734375" style="119" customWidth="1"/>
    <col min="15" max="16384" width="8.88671875" style="119"/>
  </cols>
  <sheetData>
    <row r="2" spans="2:6" x14ac:dyDescent="0.5">
      <c r="B2" s="65" t="s">
        <v>46</v>
      </c>
      <c r="C2" s="66" t="str">
        <f>'2569-คณะ,สำนัก'!B33</f>
        <v>คณะสถาปัตยกรรมศาสตร์และการออกแบบสิ่งแวดล้อม</v>
      </c>
      <c r="D2" s="117"/>
      <c r="E2" s="67"/>
      <c r="F2" s="118"/>
    </row>
    <row r="3" spans="2:6" ht="21.6" x14ac:dyDescent="0.5">
      <c r="B3" s="68"/>
      <c r="C3" s="69" t="s">
        <v>149</v>
      </c>
      <c r="D3" s="120" t="s">
        <v>121</v>
      </c>
      <c r="E3" s="69" t="s">
        <v>174</v>
      </c>
      <c r="F3" s="120" t="s">
        <v>150</v>
      </c>
    </row>
    <row r="4" spans="2:6" x14ac:dyDescent="0.5">
      <c r="B4" s="70" t="s">
        <v>54</v>
      </c>
      <c r="C4" s="71">
        <f>'2568-คณะ,สำนัก'!C33</f>
        <v>5801.26</v>
      </c>
      <c r="D4" s="121">
        <f>'2568-คณะ,สำนัก'!D33</f>
        <v>24364.179890430001</v>
      </c>
      <c r="E4" s="71">
        <f>'2569-คณะ,สำนัก'!C33</f>
        <v>5644.6100000000006</v>
      </c>
      <c r="F4" s="121">
        <f>'2569-คณะ,สำนัก'!D33</f>
        <v>22071.667929436</v>
      </c>
    </row>
    <row r="5" spans="2:6" x14ac:dyDescent="0.5">
      <c r="B5" s="70" t="s">
        <v>55</v>
      </c>
      <c r="C5" s="71">
        <f>'2568-คณะ,สำนัก'!E33</f>
        <v>7391.89</v>
      </c>
      <c r="D5" s="121">
        <f>'2568-คณะ,สำนัก'!F33</f>
        <v>32082.51401789</v>
      </c>
      <c r="E5" s="71">
        <f>'2569-คณะ,สำนัก'!E33</f>
        <v>7449.07</v>
      </c>
      <c r="F5" s="121">
        <f>'2569-คณะ,สำนัก'!F33</f>
        <v>30541.437997879995</v>
      </c>
    </row>
    <row r="6" spans="2:6" x14ac:dyDescent="0.5">
      <c r="B6" s="70" t="s">
        <v>56</v>
      </c>
      <c r="C6" s="71">
        <f>'2568-คณะ,สำนัก'!G33</f>
        <v>11779.85</v>
      </c>
      <c r="D6" s="121">
        <f>'2568-คณะ,สำนัก'!H33</f>
        <v>50652.187235149999</v>
      </c>
      <c r="E6" s="338">
        <v>0</v>
      </c>
      <c r="F6" s="121" t="e">
        <f>'2569-คณะ,สำนัก'!H33</f>
        <v>#DIV/0!</v>
      </c>
    </row>
    <row r="7" spans="2:6" x14ac:dyDescent="0.5">
      <c r="B7" s="70" t="s">
        <v>57</v>
      </c>
      <c r="C7" s="71">
        <f>'2568-คณะ,สำนัก'!I33</f>
        <v>13076.78</v>
      </c>
      <c r="D7" s="121">
        <f>'2568-คณะ,สำนัก'!J33</f>
        <v>57540.169144768006</v>
      </c>
      <c r="E7" s="71">
        <f>'2569-คณะ,สำนัก'!I33</f>
        <v>0</v>
      </c>
      <c r="F7" s="121" t="e">
        <f>'2569-คณะ,สำนัก'!J33</f>
        <v>#DIV/0!</v>
      </c>
    </row>
    <row r="8" spans="2:6" x14ac:dyDescent="0.5">
      <c r="B8" s="70" t="s">
        <v>58</v>
      </c>
      <c r="C8" s="71">
        <f>'2568-คณะ,สำนัก'!K33</f>
        <v>10009.33</v>
      </c>
      <c r="D8" s="121">
        <f>'2568-คณะ,สำนัก'!L33</f>
        <v>41237.988489759999</v>
      </c>
      <c r="E8" s="71">
        <f>'2569-คณะ,สำนัก'!K33</f>
        <v>0</v>
      </c>
      <c r="F8" s="121" t="e">
        <f>'2569-คณะ,สำนัก'!L33</f>
        <v>#DIV/0!</v>
      </c>
    </row>
    <row r="9" spans="2:6" x14ac:dyDescent="0.5">
      <c r="B9" s="70" t="s">
        <v>59</v>
      </c>
      <c r="C9" s="71">
        <f>'2568-คณะ,สำนัก'!M33</f>
        <v>12170.13</v>
      </c>
      <c r="D9" s="121">
        <f>'2568-คณะ,สำนัก'!N33</f>
        <v>50870.274322679994</v>
      </c>
      <c r="E9" s="71">
        <f>'2569-คณะ,สำนัก'!M33</f>
        <v>0</v>
      </c>
      <c r="F9" s="121" t="e">
        <f>'2569-คณะ,สำนัก'!N33</f>
        <v>#DIV/0!</v>
      </c>
    </row>
    <row r="10" spans="2:6" x14ac:dyDescent="0.5">
      <c r="B10" s="70" t="s">
        <v>60</v>
      </c>
      <c r="C10" s="71">
        <f>'2568-คณะ,สำนัก'!O33</f>
        <v>11548.89</v>
      </c>
      <c r="D10" s="121">
        <f>'2568-คณะ,สำนัก'!P33</f>
        <v>48737.753213583994</v>
      </c>
      <c r="E10" s="71">
        <f>'2569-คณะ,สำนัก'!O33</f>
        <v>0</v>
      </c>
      <c r="F10" s="121" t="e">
        <f>'2569-คณะ,สำนัก'!P33</f>
        <v>#DIV/0!</v>
      </c>
    </row>
    <row r="11" spans="2:6" x14ac:dyDescent="0.5">
      <c r="B11" s="70" t="s">
        <v>61</v>
      </c>
      <c r="C11" s="71">
        <f>'2568-คณะ,สำนัก'!Q33</f>
        <v>13473.06</v>
      </c>
      <c r="D11" s="121">
        <f>'2568-คณะ,สำนัก'!R33</f>
        <v>55912.539964648</v>
      </c>
      <c r="E11" s="71">
        <f>'2569-คณะ,สำนัก'!Q33</f>
        <v>0</v>
      </c>
      <c r="F11" s="121" t="e">
        <f>'2569-คณะ,สำนัก'!R33</f>
        <v>#DIV/0!</v>
      </c>
    </row>
    <row r="12" spans="2:6" x14ac:dyDescent="0.5">
      <c r="B12" s="70" t="s">
        <v>62</v>
      </c>
      <c r="C12" s="71">
        <f>'2568-คณะ,สำนัก'!S33</f>
        <v>13170.79</v>
      </c>
      <c r="D12" s="121">
        <f>'2568-คณะ,สำนัก'!T33</f>
        <v>55187.020986620017</v>
      </c>
      <c r="E12" s="71">
        <f>'2569-คณะ,สำนัก'!S33</f>
        <v>0</v>
      </c>
      <c r="F12" s="121" t="e">
        <f>'2569-คณะ,สำนัก'!T33</f>
        <v>#DIV/0!</v>
      </c>
    </row>
    <row r="13" spans="2:6" x14ac:dyDescent="0.5">
      <c r="B13" s="70" t="s">
        <v>63</v>
      </c>
      <c r="C13" s="71">
        <f>'2568-คณะ,สำนัก'!U33</f>
        <v>17323.099999999999</v>
      </c>
      <c r="D13" s="121">
        <f>'2568-คณะ,สำนัก'!V33</f>
        <v>71751.043502031986</v>
      </c>
      <c r="E13" s="71">
        <f>'2569-คณะ,สำนัก'!U33</f>
        <v>0</v>
      </c>
      <c r="F13" s="121" t="e">
        <f>'2569-คณะ,สำนัก'!V33</f>
        <v>#DIV/0!</v>
      </c>
    </row>
    <row r="14" spans="2:6" ht="19.2" customHeight="1" x14ac:dyDescent="0.5">
      <c r="B14" s="70" t="s">
        <v>64</v>
      </c>
      <c r="C14" s="71">
        <f>'2568-คณะ,สำนัก'!W33</f>
        <v>6633.48</v>
      </c>
      <c r="D14" s="121">
        <f>'2568-คณะ,สำนัก'!X33</f>
        <v>26468.398313632002</v>
      </c>
      <c r="E14" s="304">
        <v>0</v>
      </c>
      <c r="F14" s="121" t="e">
        <f>'2569-คณะ,สำนัก'!X33</f>
        <v>#DIV/0!</v>
      </c>
    </row>
    <row r="15" spans="2:6" x14ac:dyDescent="0.5">
      <c r="B15" s="70" t="s">
        <v>65</v>
      </c>
      <c r="C15" s="71">
        <f>'2568-คณะ,สำนัก'!Y33</f>
        <v>5712.34</v>
      </c>
      <c r="D15" s="121">
        <f>'2568-คณะ,สำนัก'!Z33</f>
        <v>22792.752200748004</v>
      </c>
      <c r="E15" s="71">
        <f>'2569-คณะ,สำนัก'!Y33</f>
        <v>0</v>
      </c>
      <c r="F15" s="121" t="e">
        <f>'2569-คณะ,สำนัก'!Z33</f>
        <v>#DIV/0!</v>
      </c>
    </row>
    <row r="30" spans="2:6" x14ac:dyDescent="0.5">
      <c r="B30" s="65" t="s">
        <v>46</v>
      </c>
      <c r="C30" s="66" t="str">
        <f>C2</f>
        <v>คณะสถาปัตยกรรมศาสตร์และการออกแบบสิ่งแวดล้อม</v>
      </c>
      <c r="D30" s="117"/>
      <c r="E30" s="67"/>
      <c r="F30" s="122"/>
    </row>
    <row r="31" spans="2:6" x14ac:dyDescent="0.5">
      <c r="B31" s="68"/>
      <c r="C31" s="69" t="s">
        <v>150</v>
      </c>
      <c r="D31" s="120"/>
      <c r="E31" s="69" t="s">
        <v>175</v>
      </c>
      <c r="F31" s="123"/>
    </row>
    <row r="32" spans="2:6" x14ac:dyDescent="0.5">
      <c r="B32" s="70" t="s">
        <v>54</v>
      </c>
      <c r="C32" s="71">
        <f>D4</f>
        <v>24364.179890430001</v>
      </c>
      <c r="D32" s="121"/>
      <c r="E32" s="71">
        <f>F4</f>
        <v>22071.667929436</v>
      </c>
      <c r="F32" s="124"/>
    </row>
    <row r="33" spans="2:6" x14ac:dyDescent="0.5">
      <c r="B33" s="70" t="s">
        <v>55</v>
      </c>
      <c r="C33" s="71">
        <f t="shared" ref="C33:C43" si="0">D5</f>
        <v>32082.51401789</v>
      </c>
      <c r="D33" s="121"/>
      <c r="E33" s="71">
        <f t="shared" ref="E33:E43" si="1">F5</f>
        <v>30541.437997879995</v>
      </c>
      <c r="F33" s="124"/>
    </row>
    <row r="34" spans="2:6" x14ac:dyDescent="0.5">
      <c r="B34" s="70" t="s">
        <v>56</v>
      </c>
      <c r="C34" s="71">
        <f t="shared" si="0"/>
        <v>50652.187235149999</v>
      </c>
      <c r="D34" s="121"/>
      <c r="E34" s="71" t="e">
        <f t="shared" si="1"/>
        <v>#DIV/0!</v>
      </c>
      <c r="F34" s="124"/>
    </row>
    <row r="35" spans="2:6" x14ac:dyDescent="0.5">
      <c r="B35" s="70" t="s">
        <v>57</v>
      </c>
      <c r="C35" s="71">
        <f t="shared" si="0"/>
        <v>57540.169144768006</v>
      </c>
      <c r="D35" s="121"/>
      <c r="E35" s="71" t="e">
        <f t="shared" si="1"/>
        <v>#DIV/0!</v>
      </c>
      <c r="F35" s="124"/>
    </row>
    <row r="36" spans="2:6" x14ac:dyDescent="0.5">
      <c r="B36" s="70" t="s">
        <v>58</v>
      </c>
      <c r="C36" s="71">
        <f t="shared" si="0"/>
        <v>41237.988489759999</v>
      </c>
      <c r="D36" s="121"/>
      <c r="E36" s="71" t="e">
        <f t="shared" si="1"/>
        <v>#DIV/0!</v>
      </c>
      <c r="F36" s="124"/>
    </row>
    <row r="37" spans="2:6" x14ac:dyDescent="0.5">
      <c r="B37" s="70" t="s">
        <v>59</v>
      </c>
      <c r="C37" s="71">
        <f t="shared" si="0"/>
        <v>50870.274322679994</v>
      </c>
      <c r="D37" s="121"/>
      <c r="E37" s="71" t="e">
        <f t="shared" si="1"/>
        <v>#DIV/0!</v>
      </c>
      <c r="F37" s="124"/>
    </row>
    <row r="38" spans="2:6" x14ac:dyDescent="0.5">
      <c r="B38" s="70" t="s">
        <v>60</v>
      </c>
      <c r="C38" s="71">
        <f t="shared" si="0"/>
        <v>48737.753213583994</v>
      </c>
      <c r="D38" s="121"/>
      <c r="E38" s="71" t="e">
        <f t="shared" si="1"/>
        <v>#DIV/0!</v>
      </c>
      <c r="F38" s="124"/>
    </row>
    <row r="39" spans="2:6" x14ac:dyDescent="0.5">
      <c r="B39" s="70" t="s">
        <v>61</v>
      </c>
      <c r="C39" s="71">
        <f t="shared" si="0"/>
        <v>55912.539964648</v>
      </c>
      <c r="D39" s="121"/>
      <c r="E39" s="71" t="e">
        <f t="shared" si="1"/>
        <v>#DIV/0!</v>
      </c>
      <c r="F39" s="124"/>
    </row>
    <row r="40" spans="2:6" x14ac:dyDescent="0.5">
      <c r="B40" s="70" t="s">
        <v>62</v>
      </c>
      <c r="C40" s="71">
        <f t="shared" si="0"/>
        <v>55187.020986620017</v>
      </c>
      <c r="D40" s="121"/>
      <c r="E40" s="71" t="e">
        <f t="shared" si="1"/>
        <v>#DIV/0!</v>
      </c>
      <c r="F40" s="124"/>
    </row>
    <row r="41" spans="2:6" x14ac:dyDescent="0.5">
      <c r="B41" s="70" t="s">
        <v>63</v>
      </c>
      <c r="C41" s="71">
        <f t="shared" si="0"/>
        <v>71751.043502031986</v>
      </c>
      <c r="D41" s="121"/>
      <c r="E41" s="71" t="e">
        <f t="shared" si="1"/>
        <v>#DIV/0!</v>
      </c>
      <c r="F41" s="124"/>
    </row>
    <row r="42" spans="2:6" x14ac:dyDescent="0.5">
      <c r="B42" s="70" t="s">
        <v>64</v>
      </c>
      <c r="C42" s="71">
        <f t="shared" si="0"/>
        <v>26468.398313632002</v>
      </c>
      <c r="D42" s="121"/>
      <c r="E42" s="71" t="e">
        <f t="shared" si="1"/>
        <v>#DIV/0!</v>
      </c>
      <c r="F42" s="124"/>
    </row>
    <row r="43" spans="2:6" x14ac:dyDescent="0.5">
      <c r="B43" s="70" t="s">
        <v>65</v>
      </c>
      <c r="C43" s="71">
        <f t="shared" si="0"/>
        <v>22792.752200748004</v>
      </c>
      <c r="D43" s="121"/>
      <c r="E43" s="71" t="e">
        <f t="shared" si="1"/>
        <v>#DIV/0!</v>
      </c>
      <c r="F43" s="1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Q9" sqref="Q9"/>
    </sheetView>
  </sheetViews>
  <sheetFormatPr defaultRowHeight="19.8" x14ac:dyDescent="0.5"/>
  <cols>
    <col min="1" max="1" width="0" style="119" hidden="1" customWidth="1"/>
    <col min="2" max="2" width="9" style="125" customWidth="1"/>
    <col min="3" max="3" width="12.77734375" style="125" customWidth="1"/>
    <col min="4" max="4" width="12.77734375" style="126" hidden="1" customWidth="1"/>
    <col min="5" max="5" width="12.77734375" style="125" customWidth="1"/>
    <col min="6" max="6" width="12.77734375" style="126" hidden="1" customWidth="1"/>
    <col min="7" max="14" width="10.77734375" style="119" customWidth="1"/>
    <col min="15" max="16384" width="8.88671875" style="119"/>
  </cols>
  <sheetData>
    <row r="2" spans="2:6" x14ac:dyDescent="0.5">
      <c r="B2" s="65" t="s">
        <v>46</v>
      </c>
      <c r="C2" s="66" t="str">
        <f>'2569-คณะ,สำนัก'!B31</f>
        <v>คณะเทคโนโลยีสารสนเทศและการสื่อสาร</v>
      </c>
      <c r="D2" s="117"/>
      <c r="E2" s="67"/>
      <c r="F2" s="118"/>
    </row>
    <row r="3" spans="2:6" ht="21.6" x14ac:dyDescent="0.5">
      <c r="B3" s="68"/>
      <c r="C3" s="69" t="s">
        <v>149</v>
      </c>
      <c r="D3" s="120" t="s">
        <v>121</v>
      </c>
      <c r="E3" s="69" t="s">
        <v>174</v>
      </c>
      <c r="F3" s="120" t="s">
        <v>150</v>
      </c>
    </row>
    <row r="4" spans="2:6" x14ac:dyDescent="0.5">
      <c r="B4" s="70" t="s">
        <v>54</v>
      </c>
      <c r="C4" s="71">
        <f>'2568-คณะ,สำนัก'!C31</f>
        <v>2435.7000000000116</v>
      </c>
      <c r="D4" s="121">
        <f>'2568-คณะ,สำนัก'!D31</f>
        <v>10219.23341786705</v>
      </c>
      <c r="E4" s="71">
        <f>'2569-คณะ,สำนัก'!C31</f>
        <v>1743.9499999999534</v>
      </c>
      <c r="F4" s="121">
        <f>'2569-คณะ,สำนัก'!D31</f>
        <v>6826.4070694168176</v>
      </c>
    </row>
    <row r="5" spans="2:6" x14ac:dyDescent="0.5">
      <c r="B5" s="70" t="s">
        <v>55</v>
      </c>
      <c r="C5" s="71">
        <f>'2568-คณะ,สำนัก'!E31</f>
        <v>2566.2999999999884</v>
      </c>
      <c r="D5" s="121">
        <f>'2568-คณะ,สำนัก'!F31</f>
        <v>11149.391898490951</v>
      </c>
      <c r="E5" s="71">
        <f>'2569-คณะ,สำนัก'!E31</f>
        <v>2040.1500000000233</v>
      </c>
      <c r="F5" s="121">
        <f>'2569-คณะ,สำนัก'!F31</f>
        <v>8367.5921704935954</v>
      </c>
    </row>
    <row r="6" spans="2:6" x14ac:dyDescent="0.5">
      <c r="B6" s="70" t="s">
        <v>56</v>
      </c>
      <c r="C6" s="71">
        <f>'2568-คณะ,สำนัก'!G31</f>
        <v>2487</v>
      </c>
      <c r="D6" s="121">
        <f>'2568-คณะ,สำนัก'!H31</f>
        <v>10686.929058809999</v>
      </c>
      <c r="E6" s="338">
        <v>0</v>
      </c>
      <c r="F6" s="121" t="e">
        <f>'2569-คณะ,สำนัก'!H31</f>
        <v>#DIV/0!</v>
      </c>
    </row>
    <row r="7" spans="2:6" x14ac:dyDescent="0.5">
      <c r="B7" s="70" t="s">
        <v>57</v>
      </c>
      <c r="C7" s="71">
        <f>'2568-คณะ,สำนัก'!I31</f>
        <v>2313</v>
      </c>
      <c r="D7" s="121">
        <f>'2568-คณะ,สำนัก'!J31</f>
        <v>10186.663963319999</v>
      </c>
      <c r="E7" s="71">
        <f>'2569-คณะ,สำนัก'!I31</f>
        <v>0</v>
      </c>
      <c r="F7" s="121" t="e">
        <f>'2569-คณะ,สำนัก'!J31</f>
        <v>#DIV/0!</v>
      </c>
    </row>
    <row r="8" spans="2:6" x14ac:dyDescent="0.5">
      <c r="B8" s="70" t="s">
        <v>58</v>
      </c>
      <c r="C8" s="71">
        <f>'2568-คณะ,สำนัก'!K31</f>
        <v>4330</v>
      </c>
      <c r="D8" s="121">
        <f>'2568-คณะ,สำนัก'!L31</f>
        <v>17833.7865853</v>
      </c>
      <c r="E8" s="71">
        <f>'2569-คณะ,สำนัก'!K31</f>
        <v>0</v>
      </c>
      <c r="F8" s="121" t="e">
        <f>'2569-คณะ,สำนัก'!L31</f>
        <v>#DIV/0!</v>
      </c>
    </row>
    <row r="9" spans="2:6" x14ac:dyDescent="0.5">
      <c r="B9" s="70" t="s">
        <v>59</v>
      </c>
      <c r="C9" s="71">
        <f>'2568-คณะ,สำนัก'!M31</f>
        <v>2591</v>
      </c>
      <c r="D9" s="121">
        <f>'2568-คณะ,สำนัก'!N31</f>
        <v>10818.77289002</v>
      </c>
      <c r="E9" s="71">
        <f>'2569-คณะ,สำนัก'!M31</f>
        <v>0</v>
      </c>
      <c r="F9" s="121" t="e">
        <f>'2569-คณะ,สำนัก'!N31</f>
        <v>#DIV/0!</v>
      </c>
    </row>
    <row r="10" spans="2:6" x14ac:dyDescent="0.5">
      <c r="B10" s="70" t="s">
        <v>60</v>
      </c>
      <c r="C10" s="71">
        <f>'2568-คณะ,สำนัก'!O31</f>
        <v>3839.640000000014</v>
      </c>
      <c r="D10" s="121">
        <f>'2568-คณะ,สำนัก'!P31</f>
        <v>16200.83848178886</v>
      </c>
      <c r="E10" s="127">
        <f>'2569-คณะ,สำนัก'!O31</f>
        <v>0</v>
      </c>
      <c r="F10" s="128" t="e">
        <f>'2569-คณะ,สำนัก'!P31</f>
        <v>#DIV/0!</v>
      </c>
    </row>
    <row r="11" spans="2:6" x14ac:dyDescent="0.5">
      <c r="B11" s="70" t="s">
        <v>61</v>
      </c>
      <c r="C11" s="71">
        <f>'2568-คณะ,สำนัก'!Q31</f>
        <v>3336.4799999999814</v>
      </c>
      <c r="D11" s="121">
        <f>'2568-คณะ,สำนัก'!R31</f>
        <v>13838.638621046324</v>
      </c>
      <c r="E11" s="71">
        <f>'2569-คณะ,สำนัก'!Q31</f>
        <v>0</v>
      </c>
      <c r="F11" s="121" t="e">
        <f>'2569-คณะ,สำนัก'!R31</f>
        <v>#DIV/0!</v>
      </c>
    </row>
    <row r="12" spans="2:6" x14ac:dyDescent="0.5">
      <c r="B12" s="70" t="s">
        <v>62</v>
      </c>
      <c r="C12" s="71">
        <f>'2568-คณะ,สำนัก'!S31</f>
        <v>4672.4899999999907</v>
      </c>
      <c r="D12" s="121">
        <f>'2568-คณะ,สำนัก'!T31</f>
        <v>19595.89385378256</v>
      </c>
      <c r="E12" s="71">
        <f>'2569-คณะ,สำนัก'!S31</f>
        <v>0</v>
      </c>
      <c r="F12" s="121" t="e">
        <f>'2569-คณะ,สำนัก'!T31</f>
        <v>#DIV/0!</v>
      </c>
    </row>
    <row r="13" spans="2:6" x14ac:dyDescent="0.5">
      <c r="B13" s="70" t="s">
        <v>63</v>
      </c>
      <c r="C13" s="71">
        <f>'2568-คณะ,สำนัก'!U31</f>
        <v>2278.0310000000172</v>
      </c>
      <c r="D13" s="121">
        <f>'2568-คณะ,สำนัก'!V31</f>
        <v>9441.8029015707616</v>
      </c>
      <c r="E13" s="71">
        <f>'2569-คณะ,สำนัก'!U31</f>
        <v>0</v>
      </c>
      <c r="F13" s="121" t="e">
        <f>'2569-คณะ,สำนัก'!V31</f>
        <v>#DIV/0!</v>
      </c>
    </row>
    <row r="14" spans="2:6" ht="19.2" customHeight="1" x14ac:dyDescent="0.5">
      <c r="B14" s="70" t="s">
        <v>64</v>
      </c>
      <c r="C14" s="71">
        <f>'2568-คณะ,สำนัก'!W31</f>
        <v>1646.3589999999967</v>
      </c>
      <c r="D14" s="121">
        <f>'2568-คณะ,สำนัก'!X31</f>
        <v>6575.9374305310275</v>
      </c>
      <c r="E14" s="304">
        <v>0</v>
      </c>
      <c r="F14" s="121" t="e">
        <f>'2569-คณะ,สำนัก'!X31</f>
        <v>#DIV/0!</v>
      </c>
    </row>
    <row r="15" spans="2:6" x14ac:dyDescent="0.5">
      <c r="B15" s="70" t="s">
        <v>65</v>
      </c>
      <c r="C15" s="71">
        <f>'2568-คณะ,สำนัก'!Y31</f>
        <v>1764.9000000000233</v>
      </c>
      <c r="D15" s="121">
        <f>'2568-คณะ,สำนัก'!Z31</f>
        <v>7050.4874330220928</v>
      </c>
      <c r="E15" s="71">
        <f>'2569-คณะ,สำนัก'!Y31</f>
        <v>0</v>
      </c>
      <c r="F15" s="121" t="e">
        <f>'2569-คณะ,สำนัก'!Z31</f>
        <v>#DIV/0!</v>
      </c>
    </row>
    <row r="30" spans="2:6" x14ac:dyDescent="0.5">
      <c r="B30" s="65" t="s">
        <v>46</v>
      </c>
      <c r="C30" s="66" t="str">
        <f>C2</f>
        <v>คณะเทคโนโลยีสารสนเทศและการสื่อสาร</v>
      </c>
      <c r="D30" s="117"/>
      <c r="E30" s="67"/>
      <c r="F30" s="122"/>
    </row>
    <row r="31" spans="2:6" x14ac:dyDescent="0.5">
      <c r="B31" s="68"/>
      <c r="C31" s="69" t="s">
        <v>150</v>
      </c>
      <c r="D31" s="120"/>
      <c r="E31" s="69" t="s">
        <v>175</v>
      </c>
      <c r="F31" s="123"/>
    </row>
    <row r="32" spans="2:6" x14ac:dyDescent="0.5">
      <c r="B32" s="70" t="s">
        <v>54</v>
      </c>
      <c r="C32" s="71">
        <f>D4</f>
        <v>10219.23341786705</v>
      </c>
      <c r="D32" s="121"/>
      <c r="E32" s="71">
        <f>F4</f>
        <v>6826.4070694168176</v>
      </c>
      <c r="F32" s="124"/>
    </row>
    <row r="33" spans="2:6" x14ac:dyDescent="0.5">
      <c r="B33" s="70" t="s">
        <v>55</v>
      </c>
      <c r="C33" s="71">
        <f t="shared" ref="C33:C43" si="0">D5</f>
        <v>11149.391898490951</v>
      </c>
      <c r="D33" s="121"/>
      <c r="E33" s="71">
        <f>F5</f>
        <v>8367.5921704935954</v>
      </c>
      <c r="F33" s="124"/>
    </row>
    <row r="34" spans="2:6" x14ac:dyDescent="0.5">
      <c r="B34" s="70" t="s">
        <v>56</v>
      </c>
      <c r="C34" s="71">
        <f t="shared" si="0"/>
        <v>10686.929058809999</v>
      </c>
      <c r="D34" s="121"/>
      <c r="E34" s="71" t="e">
        <f t="shared" ref="E34:E43" si="1">F6</f>
        <v>#DIV/0!</v>
      </c>
      <c r="F34" s="124"/>
    </row>
    <row r="35" spans="2:6" x14ac:dyDescent="0.5">
      <c r="B35" s="70" t="s">
        <v>57</v>
      </c>
      <c r="C35" s="71">
        <f t="shared" si="0"/>
        <v>10186.663963319999</v>
      </c>
      <c r="D35" s="121"/>
      <c r="E35" s="71" t="e">
        <f t="shared" si="1"/>
        <v>#DIV/0!</v>
      </c>
      <c r="F35" s="124"/>
    </row>
    <row r="36" spans="2:6" x14ac:dyDescent="0.5">
      <c r="B36" s="70" t="s">
        <v>58</v>
      </c>
      <c r="C36" s="71">
        <f t="shared" si="0"/>
        <v>17833.7865853</v>
      </c>
      <c r="D36" s="121"/>
      <c r="E36" s="71" t="e">
        <f t="shared" si="1"/>
        <v>#DIV/0!</v>
      </c>
      <c r="F36" s="124"/>
    </row>
    <row r="37" spans="2:6" x14ac:dyDescent="0.5">
      <c r="B37" s="70" t="s">
        <v>59</v>
      </c>
      <c r="C37" s="71">
        <f t="shared" si="0"/>
        <v>10818.77289002</v>
      </c>
      <c r="D37" s="121"/>
      <c r="E37" s="71" t="e">
        <f t="shared" si="1"/>
        <v>#DIV/0!</v>
      </c>
      <c r="F37" s="124"/>
    </row>
    <row r="38" spans="2:6" x14ac:dyDescent="0.5">
      <c r="B38" s="70" t="s">
        <v>60</v>
      </c>
      <c r="C38" s="71">
        <f t="shared" si="0"/>
        <v>16200.83848178886</v>
      </c>
      <c r="D38" s="121"/>
      <c r="E38" s="71" t="e">
        <f t="shared" si="1"/>
        <v>#DIV/0!</v>
      </c>
      <c r="F38" s="124"/>
    </row>
    <row r="39" spans="2:6" x14ac:dyDescent="0.5">
      <c r="B39" s="70" t="s">
        <v>61</v>
      </c>
      <c r="C39" s="71">
        <f t="shared" si="0"/>
        <v>13838.638621046324</v>
      </c>
      <c r="D39" s="121"/>
      <c r="E39" s="71" t="e">
        <f t="shared" si="1"/>
        <v>#DIV/0!</v>
      </c>
      <c r="F39" s="124"/>
    </row>
    <row r="40" spans="2:6" x14ac:dyDescent="0.5">
      <c r="B40" s="70" t="s">
        <v>62</v>
      </c>
      <c r="C40" s="71">
        <f t="shared" si="0"/>
        <v>19595.89385378256</v>
      </c>
      <c r="D40" s="121"/>
      <c r="E40" s="71" t="e">
        <f t="shared" si="1"/>
        <v>#DIV/0!</v>
      </c>
      <c r="F40" s="124"/>
    </row>
    <row r="41" spans="2:6" x14ac:dyDescent="0.5">
      <c r="B41" s="70" t="s">
        <v>63</v>
      </c>
      <c r="C41" s="71">
        <f t="shared" si="0"/>
        <v>9441.8029015707616</v>
      </c>
      <c r="D41" s="121"/>
      <c r="E41" s="71" t="e">
        <f t="shared" si="1"/>
        <v>#DIV/0!</v>
      </c>
      <c r="F41" s="124"/>
    </row>
    <row r="42" spans="2:6" x14ac:dyDescent="0.5">
      <c r="B42" s="70" t="s">
        <v>64</v>
      </c>
      <c r="C42" s="71">
        <f t="shared" si="0"/>
        <v>6575.9374305310275</v>
      </c>
      <c r="D42" s="121"/>
      <c r="E42" s="71" t="e">
        <f t="shared" si="1"/>
        <v>#DIV/0!</v>
      </c>
      <c r="F42" s="124"/>
    </row>
    <row r="43" spans="2:6" x14ac:dyDescent="0.5">
      <c r="B43" s="70" t="s">
        <v>65</v>
      </c>
      <c r="C43" s="71">
        <f t="shared" si="0"/>
        <v>7050.4874330220928</v>
      </c>
      <c r="D43" s="121"/>
      <c r="E43" s="71" t="e">
        <f t="shared" si="1"/>
        <v>#DIV/0!</v>
      </c>
      <c r="F43" s="1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P34" sqref="P34"/>
    </sheetView>
  </sheetViews>
  <sheetFormatPr defaultRowHeight="19.8" x14ac:dyDescent="0.5"/>
  <cols>
    <col min="1" max="1" width="0" style="119" hidden="1" customWidth="1"/>
    <col min="2" max="2" width="9" style="125" customWidth="1"/>
    <col min="3" max="3" width="12.77734375" style="125" customWidth="1"/>
    <col min="4" max="4" width="12.77734375" style="126" hidden="1" customWidth="1"/>
    <col min="5" max="5" width="12.77734375" style="125" customWidth="1"/>
    <col min="6" max="6" width="12.77734375" style="126" hidden="1" customWidth="1"/>
    <col min="7" max="14" width="10.77734375" style="119" customWidth="1"/>
    <col min="15" max="16384" width="8.88671875" style="119"/>
  </cols>
  <sheetData>
    <row r="2" spans="2:6" x14ac:dyDescent="0.5">
      <c r="B2" s="65" t="s">
        <v>46</v>
      </c>
      <c r="C2" s="66" t="str">
        <f>'2569-คณะ,สำนัก'!B29</f>
        <v>คณะเศรษฐศาสตร์</v>
      </c>
      <c r="D2" s="117"/>
      <c r="E2" s="67"/>
      <c r="F2" s="118"/>
    </row>
    <row r="3" spans="2:6" ht="21.6" x14ac:dyDescent="0.5">
      <c r="B3" s="68"/>
      <c r="C3" s="69" t="s">
        <v>149</v>
      </c>
      <c r="D3" s="120" t="s">
        <v>121</v>
      </c>
      <c r="E3" s="69" t="s">
        <v>174</v>
      </c>
      <c r="F3" s="120" t="s">
        <v>150</v>
      </c>
    </row>
    <row r="4" spans="2:6" x14ac:dyDescent="0.5">
      <c r="B4" s="70" t="s">
        <v>54</v>
      </c>
      <c r="C4" s="71">
        <f>'2568-คณะ,สำนัก'!C29</f>
        <v>5678.43</v>
      </c>
      <c r="D4" s="121">
        <f>'2568-คณะ,สำนัก'!D29</f>
        <v>23824.445382033304</v>
      </c>
      <c r="E4" s="71">
        <f>'2569-คณะ,สำนัก'!C29</f>
        <v>4584.82</v>
      </c>
      <c r="F4" s="121">
        <f>'2569-คณะ,สำนัก'!D29</f>
        <v>17946.528088537198</v>
      </c>
    </row>
    <row r="5" spans="2:6" x14ac:dyDescent="0.5">
      <c r="B5" s="70" t="s">
        <v>55</v>
      </c>
      <c r="C5" s="71">
        <f>'2568-คณะ,สำนัก'!E29</f>
        <v>7844.4400000000005</v>
      </c>
      <c r="D5" s="121">
        <f>'2568-คณะ,สำนัก'!F29</f>
        <v>34080.479984490805</v>
      </c>
      <c r="E5" s="71">
        <f>'2569-คณะ,สำนัก'!E29</f>
        <v>5706.63</v>
      </c>
      <c r="F5" s="121">
        <f>'2569-คณะ,สำนัก'!F29</f>
        <v>23405.510628092703</v>
      </c>
    </row>
    <row r="6" spans="2:6" x14ac:dyDescent="0.5">
      <c r="B6" s="70" t="s">
        <v>56</v>
      </c>
      <c r="C6" s="71">
        <f>'2568-คณะ,สำนัก'!G29</f>
        <v>9687.81</v>
      </c>
      <c r="D6" s="121">
        <f>'2568-คณะ,สำนัก'!H29</f>
        <v>41629.649459280292</v>
      </c>
      <c r="E6" s="338">
        <v>0</v>
      </c>
      <c r="F6" s="121" t="e">
        <f>'2569-คณะ,สำนัก'!H29</f>
        <v>#DIV/0!</v>
      </c>
    </row>
    <row r="7" spans="2:6" x14ac:dyDescent="0.5">
      <c r="B7" s="70" t="s">
        <v>57</v>
      </c>
      <c r="C7" s="71">
        <f>'2568-คณะ,สำนัก'!I29</f>
        <v>6465.16</v>
      </c>
      <c r="D7" s="121">
        <f>'2568-คณะ,สำนัก'!J29</f>
        <v>28473.157107262399</v>
      </c>
      <c r="E7" s="71">
        <f>'2569-คณะ,สำนัก'!I29</f>
        <v>0</v>
      </c>
      <c r="F7" s="121" t="e">
        <f>'2569-คณะ,สำนัก'!J29</f>
        <v>#DIV/0!</v>
      </c>
    </row>
    <row r="8" spans="2:6" x14ac:dyDescent="0.5">
      <c r="B8" s="70" t="s">
        <v>58</v>
      </c>
      <c r="C8" s="71">
        <f>'2568-คณะ,สำนัก'!K29</f>
        <v>6657.29</v>
      </c>
      <c r="D8" s="121">
        <f>'2568-คณะ,สำนัก'!L29</f>
        <v>27419.096789018899</v>
      </c>
      <c r="E8" s="71">
        <f>'2569-คณะ,สำนัก'!K29</f>
        <v>0</v>
      </c>
      <c r="F8" s="121" t="e">
        <f>'2569-คณะ,สำนัก'!L29</f>
        <v>#DIV/0!</v>
      </c>
    </row>
    <row r="9" spans="2:6" x14ac:dyDescent="0.5">
      <c r="B9" s="70" t="s">
        <v>59</v>
      </c>
      <c r="C9" s="71">
        <f>'2568-คณะ,สำนัก'!M29</f>
        <v>10755.16</v>
      </c>
      <c r="D9" s="121">
        <f>'2568-คณะ,สำนัก'!N29</f>
        <v>44908.388049335197</v>
      </c>
      <c r="E9" s="71">
        <f>'2569-คณะ,สำนัก'!M29</f>
        <v>0</v>
      </c>
      <c r="F9" s="121" t="e">
        <f>'2569-คณะ,สำนัก'!N29</f>
        <v>#DIV/0!</v>
      </c>
    </row>
    <row r="10" spans="2:6" x14ac:dyDescent="0.5">
      <c r="B10" s="70" t="s">
        <v>60</v>
      </c>
      <c r="C10" s="71">
        <f>'2568-คณะ,สำนัก'!O29</f>
        <v>13285.22</v>
      </c>
      <c r="D10" s="121">
        <f>'2568-คณะ,สำนัก'!P29</f>
        <v>56055.177937262401</v>
      </c>
      <c r="E10" s="71">
        <f>'2569-คณะ,สำนัก'!O29</f>
        <v>0</v>
      </c>
      <c r="F10" s="121" t="e">
        <f>'2569-คณะ,สำนัก'!P29</f>
        <v>#DIV/0!</v>
      </c>
    </row>
    <row r="11" spans="2:6" x14ac:dyDescent="0.5">
      <c r="B11" s="70" t="s">
        <v>61</v>
      </c>
      <c r="C11" s="71">
        <f>'2568-คณะ,สำนัก'!Q29</f>
        <v>12848.13</v>
      </c>
      <c r="D11" s="121">
        <f>'2568-คณะ,สำนัก'!R29</f>
        <v>53289.882758543405</v>
      </c>
      <c r="E11" s="127">
        <f>'2569-คณะ,สำนัก'!Q29</f>
        <v>0</v>
      </c>
      <c r="F11" s="128" t="e">
        <f>'2569-คณะ,สำนัก'!R29</f>
        <v>#DIV/0!</v>
      </c>
    </row>
    <row r="12" spans="2:6" x14ac:dyDescent="0.5">
      <c r="B12" s="70" t="s">
        <v>62</v>
      </c>
      <c r="C12" s="71">
        <f>'2568-คณะ,สำนัก'!S29</f>
        <v>12099.65</v>
      </c>
      <c r="D12" s="121">
        <f>'2568-คณะ,สำนัก'!T29</f>
        <v>50744.561693641001</v>
      </c>
      <c r="E12" s="71">
        <f>'2569-คณะ,สำนัก'!S29</f>
        <v>0</v>
      </c>
      <c r="F12" s="121" t="e">
        <f>'2569-คณะ,สำนัก'!T29</f>
        <v>#DIV/0!</v>
      </c>
    </row>
    <row r="13" spans="2:6" x14ac:dyDescent="0.5">
      <c r="B13" s="70" t="s">
        <v>63</v>
      </c>
      <c r="C13" s="71">
        <f>'2568-คณะ,สำนัก'!U29</f>
        <v>9572</v>
      </c>
      <c r="D13" s="121">
        <f>'2568-คณะ,สำนัก'!V29</f>
        <v>39673.269316279999</v>
      </c>
      <c r="E13" s="71">
        <f>'2569-คณะ,สำนัก'!U29</f>
        <v>0</v>
      </c>
      <c r="F13" s="121" t="e">
        <f>'2569-คณะ,สำนัก'!V29</f>
        <v>#DIV/0!</v>
      </c>
    </row>
    <row r="14" spans="2:6" ht="19.2" customHeight="1" x14ac:dyDescent="0.5">
      <c r="B14" s="70" t="s">
        <v>64</v>
      </c>
      <c r="C14" s="71">
        <f>'2568-คณะ,สำนัก'!W29</f>
        <v>4813</v>
      </c>
      <c r="D14" s="121">
        <f>'2568-คณะ,สำนัก'!X29</f>
        <v>19224.23168528</v>
      </c>
      <c r="E14" s="305">
        <v>0</v>
      </c>
      <c r="F14" s="121" t="e">
        <f>'2569-คณะ,สำนัก'!X29</f>
        <v>#DIV/0!</v>
      </c>
    </row>
    <row r="15" spans="2:6" x14ac:dyDescent="0.5">
      <c r="B15" s="70" t="s">
        <v>65</v>
      </c>
      <c r="C15" s="71">
        <f>'2568-คณะ,สำนัก'!Y29</f>
        <v>5214.43</v>
      </c>
      <c r="D15" s="121">
        <f>'2568-คณะ,สำนัก'!Z29</f>
        <v>20830.796750735401</v>
      </c>
      <c r="E15" s="71">
        <f>'2569-คณะ,สำนัก'!Y29</f>
        <v>0</v>
      </c>
      <c r="F15" s="121" t="e">
        <f>'2569-คณะ,สำนัก'!Z29</f>
        <v>#DIV/0!</v>
      </c>
    </row>
    <row r="30" spans="2:6" x14ac:dyDescent="0.5">
      <c r="B30" s="65" t="s">
        <v>46</v>
      </c>
      <c r="C30" s="66" t="str">
        <f>C2</f>
        <v>คณะเศรษฐศาสตร์</v>
      </c>
      <c r="D30" s="117"/>
      <c r="E30" s="67"/>
      <c r="F30" s="122"/>
    </row>
    <row r="31" spans="2:6" x14ac:dyDescent="0.5">
      <c r="B31" s="68"/>
      <c r="C31" s="69" t="s">
        <v>150</v>
      </c>
      <c r="D31" s="120"/>
      <c r="E31" s="69" t="s">
        <v>175</v>
      </c>
      <c r="F31" s="123"/>
    </row>
    <row r="32" spans="2:6" x14ac:dyDescent="0.5">
      <c r="B32" s="70" t="s">
        <v>54</v>
      </c>
      <c r="C32" s="71">
        <f>D4</f>
        <v>23824.445382033304</v>
      </c>
      <c r="D32" s="121"/>
      <c r="E32" s="71">
        <f>F4</f>
        <v>17946.528088537198</v>
      </c>
      <c r="F32" s="124"/>
    </row>
    <row r="33" spans="2:6" x14ac:dyDescent="0.5">
      <c r="B33" s="70" t="s">
        <v>55</v>
      </c>
      <c r="C33" s="71">
        <f t="shared" ref="C33:C43" si="0">D5</f>
        <v>34080.479984490805</v>
      </c>
      <c r="D33" s="121"/>
      <c r="E33" s="71">
        <f>F5</f>
        <v>23405.510628092703</v>
      </c>
      <c r="F33" s="124"/>
    </row>
    <row r="34" spans="2:6" x14ac:dyDescent="0.5">
      <c r="B34" s="70" t="s">
        <v>56</v>
      </c>
      <c r="C34" s="71">
        <f t="shared" si="0"/>
        <v>41629.649459280292</v>
      </c>
      <c r="D34" s="121"/>
      <c r="E34" s="71" t="e">
        <f t="shared" ref="E34:E43" si="1">F6</f>
        <v>#DIV/0!</v>
      </c>
      <c r="F34" s="124"/>
    </row>
    <row r="35" spans="2:6" x14ac:dyDescent="0.5">
      <c r="B35" s="70" t="s">
        <v>57</v>
      </c>
      <c r="C35" s="71">
        <f t="shared" si="0"/>
        <v>28473.157107262399</v>
      </c>
      <c r="D35" s="121"/>
      <c r="E35" s="71" t="e">
        <f t="shared" si="1"/>
        <v>#DIV/0!</v>
      </c>
      <c r="F35" s="124"/>
    </row>
    <row r="36" spans="2:6" x14ac:dyDescent="0.5">
      <c r="B36" s="70" t="s">
        <v>58</v>
      </c>
      <c r="C36" s="71">
        <f t="shared" si="0"/>
        <v>27419.096789018899</v>
      </c>
      <c r="D36" s="121"/>
      <c r="E36" s="71" t="e">
        <f t="shared" si="1"/>
        <v>#DIV/0!</v>
      </c>
      <c r="F36" s="124"/>
    </row>
    <row r="37" spans="2:6" x14ac:dyDescent="0.5">
      <c r="B37" s="70" t="s">
        <v>59</v>
      </c>
      <c r="C37" s="71">
        <f t="shared" si="0"/>
        <v>44908.388049335197</v>
      </c>
      <c r="D37" s="121"/>
      <c r="E37" s="71" t="e">
        <f t="shared" si="1"/>
        <v>#DIV/0!</v>
      </c>
      <c r="F37" s="124"/>
    </row>
    <row r="38" spans="2:6" x14ac:dyDescent="0.5">
      <c r="B38" s="70" t="s">
        <v>60</v>
      </c>
      <c r="C38" s="71">
        <f t="shared" si="0"/>
        <v>56055.177937262401</v>
      </c>
      <c r="D38" s="121"/>
      <c r="E38" s="71" t="e">
        <f t="shared" si="1"/>
        <v>#DIV/0!</v>
      </c>
      <c r="F38" s="124"/>
    </row>
    <row r="39" spans="2:6" x14ac:dyDescent="0.5">
      <c r="B39" s="70" t="s">
        <v>61</v>
      </c>
      <c r="C39" s="71">
        <f t="shared" si="0"/>
        <v>53289.882758543405</v>
      </c>
      <c r="D39" s="121"/>
      <c r="E39" s="71" t="e">
        <f t="shared" si="1"/>
        <v>#DIV/0!</v>
      </c>
      <c r="F39" s="124"/>
    </row>
    <row r="40" spans="2:6" x14ac:dyDescent="0.5">
      <c r="B40" s="70" t="s">
        <v>62</v>
      </c>
      <c r="C40" s="71">
        <f t="shared" si="0"/>
        <v>50744.561693641001</v>
      </c>
      <c r="D40" s="121"/>
      <c r="E40" s="71" t="e">
        <f t="shared" si="1"/>
        <v>#DIV/0!</v>
      </c>
      <c r="F40" s="124"/>
    </row>
    <row r="41" spans="2:6" x14ac:dyDescent="0.5">
      <c r="B41" s="70" t="s">
        <v>63</v>
      </c>
      <c r="C41" s="71">
        <f t="shared" si="0"/>
        <v>39673.269316279999</v>
      </c>
      <c r="D41" s="121"/>
      <c r="E41" s="71" t="e">
        <f t="shared" si="1"/>
        <v>#DIV/0!</v>
      </c>
      <c r="F41" s="124"/>
    </row>
    <row r="42" spans="2:6" x14ac:dyDescent="0.5">
      <c r="B42" s="70" t="s">
        <v>64</v>
      </c>
      <c r="C42" s="71">
        <f t="shared" si="0"/>
        <v>19224.23168528</v>
      </c>
      <c r="D42" s="121"/>
      <c r="E42" s="71" t="e">
        <f t="shared" si="1"/>
        <v>#DIV/0!</v>
      </c>
      <c r="F42" s="124"/>
    </row>
    <row r="43" spans="2:6" x14ac:dyDescent="0.5">
      <c r="B43" s="70" t="s">
        <v>65</v>
      </c>
      <c r="C43" s="71">
        <f t="shared" si="0"/>
        <v>20830.796750735401</v>
      </c>
      <c r="D43" s="121"/>
      <c r="E43" s="71" t="e">
        <f t="shared" si="1"/>
        <v>#DIV/0!</v>
      </c>
      <c r="F43" s="1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J62"/>
  <sheetViews>
    <sheetView showGridLines="0" view="pageBreakPreview" zoomScale="115" zoomScaleNormal="100" zoomScaleSheetLayoutView="115" workbookViewId="0">
      <pane xSplit="5076" ySplit="1944" topLeftCell="C38" activePane="bottomRight"/>
      <selection pane="topRight" activeCell="AA1" sqref="AA1:AI1048576"/>
      <selection pane="bottomLeft" activeCell="B57" sqref="B57"/>
      <selection pane="bottomRight" activeCell="AM48" sqref="AM48"/>
    </sheetView>
  </sheetViews>
  <sheetFormatPr defaultColWidth="9.109375" defaultRowHeight="20.399999999999999" x14ac:dyDescent="0.55000000000000004"/>
  <cols>
    <col min="1" max="1" width="6.6640625" style="113" customWidth="1"/>
    <col min="2" max="2" width="30.21875" style="79" customWidth="1"/>
    <col min="3" max="3" width="10.5546875" style="80" customWidth="1"/>
    <col min="4" max="4" width="11.5546875" style="81" customWidth="1"/>
    <col min="5" max="5" width="11.5546875" style="80" customWidth="1"/>
    <col min="6" max="6" width="11.44140625" style="81" customWidth="1"/>
    <col min="7" max="7" width="11.33203125" style="80" hidden="1" customWidth="1"/>
    <col min="8" max="8" width="11.44140625" style="81" hidden="1" customWidth="1"/>
    <col min="9" max="9" width="10.5546875" style="114" hidden="1" customWidth="1"/>
    <col min="10" max="10" width="11.44140625" style="115" hidden="1" customWidth="1"/>
    <col min="11" max="11" width="11.109375" style="114" hidden="1" customWidth="1"/>
    <col min="12" max="12" width="11.44140625" style="115" hidden="1" customWidth="1"/>
    <col min="13" max="13" width="9.88671875" style="80" hidden="1" customWidth="1"/>
    <col min="14" max="14" width="11.44140625" style="116" hidden="1" customWidth="1"/>
    <col min="15" max="15" width="10.5546875" style="80" hidden="1" customWidth="1"/>
    <col min="16" max="16" width="11.44140625" style="81" hidden="1" customWidth="1"/>
    <col min="17" max="17" width="10.5546875" style="80" hidden="1" customWidth="1"/>
    <col min="18" max="18" width="11.44140625" style="81" hidden="1" customWidth="1"/>
    <col min="19" max="19" width="11.44140625" style="80" hidden="1" customWidth="1"/>
    <col min="20" max="20" width="11.5546875" style="81" hidden="1" customWidth="1"/>
    <col min="21" max="21" width="10.5546875" style="80" hidden="1" customWidth="1"/>
    <col min="22" max="22" width="11.21875" style="81" hidden="1" customWidth="1"/>
    <col min="23" max="23" width="10.5546875" style="80" hidden="1" customWidth="1"/>
    <col min="24" max="24" width="11.44140625" style="81" hidden="1" customWidth="1"/>
    <col min="25" max="25" width="11.6640625" style="80" hidden="1" customWidth="1"/>
    <col min="26" max="28" width="12.109375" style="81" hidden="1" customWidth="1"/>
    <col min="29" max="29" width="9.109375" style="87" hidden="1" customWidth="1"/>
    <col min="30" max="35" width="12.77734375" style="87" hidden="1" customWidth="1"/>
    <col min="36" max="36" width="9.109375" style="87" customWidth="1"/>
    <col min="37" max="16384" width="9.109375" style="87"/>
  </cols>
  <sheetData>
    <row r="1" spans="1:35" ht="31.5" customHeight="1" x14ac:dyDescent="0.6">
      <c r="A1" s="78" t="s">
        <v>101</v>
      </c>
      <c r="F1" s="82"/>
      <c r="G1" s="83"/>
      <c r="I1" s="84"/>
      <c r="J1" s="85"/>
      <c r="K1" s="84"/>
      <c r="L1" s="85"/>
      <c r="M1" s="83"/>
      <c r="N1" s="86"/>
      <c r="O1" s="83"/>
      <c r="Q1" s="83"/>
      <c r="R1" s="82"/>
      <c r="V1" s="82"/>
    </row>
    <row r="2" spans="1:35" x14ac:dyDescent="0.55000000000000004">
      <c r="A2" s="88" t="s">
        <v>0</v>
      </c>
      <c r="B2" s="327" t="s">
        <v>1</v>
      </c>
      <c r="C2" s="53" t="s">
        <v>159</v>
      </c>
      <c r="D2" s="54"/>
      <c r="E2" s="325" t="s">
        <v>160</v>
      </c>
      <c r="F2" s="89"/>
      <c r="G2" s="325" t="s">
        <v>161</v>
      </c>
      <c r="H2" s="89"/>
      <c r="I2" s="53" t="s">
        <v>162</v>
      </c>
      <c r="J2" s="89"/>
      <c r="K2" s="325" t="s">
        <v>163</v>
      </c>
      <c r="L2" s="89"/>
      <c r="M2" s="53" t="s">
        <v>164</v>
      </c>
      <c r="N2" s="89"/>
      <c r="O2" s="53" t="s">
        <v>165</v>
      </c>
      <c r="P2" s="89"/>
      <c r="Q2" s="53" t="s">
        <v>166</v>
      </c>
      <c r="R2" s="89"/>
      <c r="S2" s="53" t="s">
        <v>167</v>
      </c>
      <c r="T2" s="89"/>
      <c r="U2" s="53" t="s">
        <v>168</v>
      </c>
      <c r="V2" s="89"/>
      <c r="W2" s="53" t="s">
        <v>169</v>
      </c>
      <c r="X2" s="89"/>
      <c r="Y2" s="53" t="s">
        <v>170</v>
      </c>
      <c r="Z2" s="54"/>
      <c r="AA2" s="204" t="s">
        <v>102</v>
      </c>
      <c r="AB2" s="54"/>
      <c r="AD2" s="53" t="s">
        <v>116</v>
      </c>
      <c r="AE2" s="54"/>
      <c r="AF2" s="53" t="s">
        <v>115</v>
      </c>
      <c r="AG2" s="54"/>
      <c r="AH2" s="53" t="s">
        <v>114</v>
      </c>
      <c r="AI2" s="54"/>
    </row>
    <row r="3" spans="1:35" x14ac:dyDescent="0.55000000000000004">
      <c r="A3" s="91"/>
      <c r="B3" s="328"/>
      <c r="C3" s="330" t="s">
        <v>3</v>
      </c>
      <c r="D3" s="92" t="s">
        <v>4</v>
      </c>
      <c r="E3" s="330" t="s">
        <v>3</v>
      </c>
      <c r="F3" s="92" t="s">
        <v>4</v>
      </c>
      <c r="G3" s="330" t="s">
        <v>3</v>
      </c>
      <c r="H3" s="92" t="s">
        <v>4</v>
      </c>
      <c r="I3" s="326" t="s">
        <v>3</v>
      </c>
      <c r="J3" s="92" t="s">
        <v>4</v>
      </c>
      <c r="K3" s="326" t="s">
        <v>3</v>
      </c>
      <c r="L3" s="92" t="s">
        <v>4</v>
      </c>
      <c r="M3" s="330" t="s">
        <v>3</v>
      </c>
      <c r="N3" s="92" t="s">
        <v>4</v>
      </c>
      <c r="O3" s="330" t="s">
        <v>3</v>
      </c>
      <c r="P3" s="92" t="s">
        <v>4</v>
      </c>
      <c r="Q3" s="330" t="s">
        <v>3</v>
      </c>
      <c r="R3" s="92" t="s">
        <v>4</v>
      </c>
      <c r="S3" s="330" t="s">
        <v>3</v>
      </c>
      <c r="T3" s="92" t="s">
        <v>4</v>
      </c>
      <c r="U3" s="330" t="s">
        <v>3</v>
      </c>
      <c r="V3" s="92" t="s">
        <v>4</v>
      </c>
      <c r="W3" s="330" t="s">
        <v>3</v>
      </c>
      <c r="X3" s="92" t="s">
        <v>4</v>
      </c>
      <c r="Y3" s="330" t="s">
        <v>3</v>
      </c>
      <c r="Z3" s="92" t="s">
        <v>4</v>
      </c>
      <c r="AA3" s="93" t="s">
        <v>3</v>
      </c>
      <c r="AB3" s="92" t="s">
        <v>4</v>
      </c>
      <c r="AD3" s="52" t="s">
        <v>3</v>
      </c>
      <c r="AE3" s="20" t="s">
        <v>4</v>
      </c>
      <c r="AF3" s="52" t="s">
        <v>3</v>
      </c>
      <c r="AG3" s="20" t="s">
        <v>4</v>
      </c>
      <c r="AH3" s="52" t="s">
        <v>3</v>
      </c>
      <c r="AI3" s="20" t="s">
        <v>4</v>
      </c>
    </row>
    <row r="4" spans="1:35" x14ac:dyDescent="0.55000000000000004">
      <c r="A4" s="94" t="s">
        <v>89</v>
      </c>
      <c r="B4" s="95"/>
      <c r="C4" s="331"/>
      <c r="D4" s="332"/>
      <c r="E4" s="331"/>
      <c r="F4" s="332"/>
      <c r="G4" s="331"/>
      <c r="H4" s="332"/>
      <c r="I4" s="319"/>
      <c r="J4" s="321"/>
      <c r="K4" s="319"/>
      <c r="L4" s="321"/>
      <c r="M4" s="331"/>
      <c r="N4" s="332"/>
      <c r="O4" s="331"/>
      <c r="P4" s="332"/>
      <c r="Q4" s="331"/>
      <c r="R4" s="332"/>
      <c r="S4" s="331"/>
      <c r="T4" s="332"/>
      <c r="U4" s="331"/>
      <c r="V4" s="332"/>
      <c r="W4" s="331"/>
      <c r="X4" s="332"/>
      <c r="Y4" s="331"/>
      <c r="Z4" s="332"/>
      <c r="AA4" s="96"/>
      <c r="AB4" s="97"/>
      <c r="AD4" s="4"/>
      <c r="AE4" s="4"/>
      <c r="AF4" s="4"/>
      <c r="AG4" s="4"/>
      <c r="AH4" s="4"/>
      <c r="AI4" s="4"/>
    </row>
    <row r="5" spans="1:35" x14ac:dyDescent="0.55000000000000004">
      <c r="A5" s="98">
        <v>1</v>
      </c>
      <c r="B5" s="310" t="s">
        <v>89</v>
      </c>
      <c r="C5" s="333">
        <f>'2569-อาคาร-หักร้านค้าภายในอาคาร'!F31</f>
        <v>161456.72999999989</v>
      </c>
      <c r="D5" s="334">
        <f>'2569-อาคาร-หักร้านค้าภายในอาคาร'!G31</f>
        <v>631633.7284355812</v>
      </c>
      <c r="E5" s="333">
        <f>'2569-อาคาร-หักร้านค้าภายในอาคาร'!H31</f>
        <v>172094.79000000012</v>
      </c>
      <c r="F5" s="334">
        <f>'2569-อาคาร-หักร้านค้าภายในอาคาร'!I31</f>
        <v>705686.25284895627</v>
      </c>
      <c r="G5" s="333" t="e">
        <f>'2569-อาคาร-หักร้านค้าภายในอาคาร'!J31</f>
        <v>#VALUE!</v>
      </c>
      <c r="H5" s="334" t="e">
        <f>'2569-อาคาร-หักร้านค้าภายในอาคาร'!K31+'2569-อาคาร-หักร้านค้าภายในอาคาร'!#REF!</f>
        <v>#DIV/0!</v>
      </c>
      <c r="I5" s="333">
        <f>'2569-อาคาร-หักร้านค้าภายในอาคาร'!L31</f>
        <v>0</v>
      </c>
      <c r="J5" s="334" t="e">
        <f>'2569-อาคาร-หักร้านค้าภายในอาคาร'!M31+'2569-อาคาร-หักร้านค้าภายในอาคาร'!#REF!</f>
        <v>#DIV/0!</v>
      </c>
      <c r="K5" s="333" t="e">
        <f>'2569-อาคาร-หักร้านค้าภายในอาคาร'!N31+'2569-อาคาร-หักร้านค้าภายในอาคาร'!#REF!</f>
        <v>#REF!</v>
      </c>
      <c r="L5" s="334" t="e">
        <f>'2569-อาคาร-หักร้านค้าภายในอาคาร'!O31+'2569-อาคาร-หักร้านค้าภายในอาคาร'!#REF!</f>
        <v>#DIV/0!</v>
      </c>
      <c r="M5" s="333" t="e">
        <f>'2569-อาคาร-หักร้านค้าภายในอาคาร'!P31+'2569-อาคาร-หักร้านค้าภายในอาคาร'!#REF!</f>
        <v>#REF!</v>
      </c>
      <c r="N5" s="334" t="e">
        <f>'2569-อาคาร-หักร้านค้าภายในอาคาร'!Q31+'2569-อาคาร-หักร้านค้าภายในอาคาร'!#REF!</f>
        <v>#DIV/0!</v>
      </c>
      <c r="O5" s="333" t="e">
        <f>'2569-อาคาร-หักร้านค้าภายในอาคาร'!R31+'2569-อาคาร-หักร้านค้าภายในอาคาร'!#REF!</f>
        <v>#REF!</v>
      </c>
      <c r="P5" s="334" t="e">
        <f>'2569-อาคาร-หักร้านค้าภายในอาคาร'!S31+'2569-อาคาร-หักร้านค้าภายในอาคาร'!#REF!</f>
        <v>#DIV/0!</v>
      </c>
      <c r="Q5" s="333" t="e">
        <f>'2569-อาคาร-หักร้านค้าภายในอาคาร'!T31+'2569-อาคาร-หักร้านค้าภายในอาคาร'!#REF!</f>
        <v>#REF!</v>
      </c>
      <c r="R5" s="334" t="e">
        <f>'2569-อาคาร-หักร้านค้าภายในอาคาร'!U31+'2569-อาคาร-หักร้านค้าภายในอาคาร'!#REF!</f>
        <v>#DIV/0!</v>
      </c>
      <c r="S5" s="333" t="e">
        <f>'2569-อาคาร-หักร้านค้าภายในอาคาร'!V31+'2569-อาคาร-หักร้านค้าภายในอาคาร'!#REF!+'2569-อาคาร-หักร้านค้าภายในอาคาร'!#REF!+'2569-อาคาร-หักร้านค้าภายในอาคาร'!#REF!</f>
        <v>#REF!</v>
      </c>
      <c r="T5" s="334" t="e">
        <f>'2569-อาคาร-หักร้านค้าภายในอาคาร'!W31+'2569-อาคาร-หักร้านค้าภายในอาคาร'!#REF!+'2569-อาคาร-หักร้านค้าภายในอาคาร'!#REF!+'2569-อาคาร-หักร้านค้าภายในอาคาร'!#REF!</f>
        <v>#DIV/0!</v>
      </c>
      <c r="U5" s="333" t="e">
        <f>'2569-อาคาร-หักร้านค้าภายในอาคาร'!X31+'2569-อาคาร-หักร้านค้าภายในอาคาร'!#REF!+'2569-อาคาร-หักร้านค้าภายในอาคาร'!#REF!+'2569-อาคาร-หักร้านค้าภายในอาคาร'!#REF!</f>
        <v>#REF!</v>
      </c>
      <c r="V5" s="334" t="e">
        <f>'2569-อาคาร-หักร้านค้าภายในอาคาร'!Y31+'2569-อาคาร-หักร้านค้าภายในอาคาร'!#REF!+'2569-อาคาร-หักร้านค้าภายในอาคาร'!#REF!+'2569-อาคาร-หักร้านค้าภายในอาคาร'!#REF!</f>
        <v>#DIV/0!</v>
      </c>
      <c r="W5" s="333" t="e">
        <f>'2569-อาคาร-หักร้านค้าภายในอาคาร'!Z31+'2569-อาคาร-หักร้านค้าภายในอาคาร'!#REF!+'2569-อาคาร-หักร้านค้าภายในอาคาร'!#REF!+'2569-อาคาร-หักร้านค้าภายในอาคาร'!#REF!</f>
        <v>#REF!</v>
      </c>
      <c r="X5" s="334" t="e">
        <f>'2569-อาคาร-หักร้านค้าภายในอาคาร'!AA31+'2569-อาคาร-หักร้านค้าภายในอาคาร'!#REF!+'2569-อาคาร-หักร้านค้าภายในอาคาร'!#REF!+'2569-อาคาร-หักร้านค้าภายในอาคาร'!#REF!</f>
        <v>#DIV/0!</v>
      </c>
      <c r="Y5" s="333" t="e">
        <f>'2569-อาคาร-หักร้านค้าภายในอาคาร'!AB31+'2569-อาคาร-หักร้านค้าภายในอาคาร'!#REF!+'2569-อาคาร-หักร้านค้าภายในอาคาร'!#REF!+'2569-อาคาร-หักร้านค้าภายในอาคาร'!#REF!</f>
        <v>#REF!</v>
      </c>
      <c r="Z5" s="334" t="e">
        <f>'2569-อาคาร-หักร้านค้าภายในอาคาร'!AC31+'2569-อาคาร-หักร้านค้าภายในอาคาร'!#REF!+'2569-อาคาร-หักร้านค้าภายในอาคาร'!#REF!+'2569-อาคาร-หักร้านค้าภายในอาคาร'!#REF!</f>
        <v>#DIV/0!</v>
      </c>
      <c r="AA5" s="99" t="e">
        <f>O5+M5+K5+I5+G5+E5+C5+Q5+S5</f>
        <v>#REF!</v>
      </c>
      <c r="AB5" s="100" t="e">
        <f>P5+N5+L5+J5+H5+F5+D5+R5+T5</f>
        <v>#DIV/0!</v>
      </c>
      <c r="AD5" s="58" t="e">
        <f>SUM(C5+E5+G5+I5+K5+M5)</f>
        <v>#VALUE!</v>
      </c>
      <c r="AE5" s="59" t="e">
        <f>SUM(D5+F5+H5+J5+L5+N5)</f>
        <v>#DIV/0!</v>
      </c>
      <c r="AF5" s="58" t="e">
        <f>SUM(U5+W5+Y5)</f>
        <v>#REF!</v>
      </c>
      <c r="AG5" s="76" t="e">
        <f>SUM(V5+X5+Z5)</f>
        <v>#DIV/0!</v>
      </c>
      <c r="AH5" s="58" t="e">
        <f>(AD5+AF5)-AA5</f>
        <v>#VALUE!</v>
      </c>
      <c r="AI5" s="74" t="e">
        <f>(AE5+AG5)-AB5</f>
        <v>#DIV/0!</v>
      </c>
    </row>
    <row r="6" spans="1:35" x14ac:dyDescent="0.55000000000000004">
      <c r="A6" s="101" t="s">
        <v>82</v>
      </c>
      <c r="B6" s="95"/>
      <c r="C6" s="297"/>
      <c r="D6" s="298"/>
      <c r="E6" s="297"/>
      <c r="F6" s="298"/>
      <c r="G6" s="297"/>
      <c r="H6" s="298"/>
      <c r="I6" s="297"/>
      <c r="J6" s="298"/>
      <c r="K6" s="297"/>
      <c r="L6" s="298"/>
      <c r="M6" s="297"/>
      <c r="N6" s="298"/>
      <c r="O6" s="297"/>
      <c r="P6" s="298"/>
      <c r="Q6" s="297"/>
      <c r="R6" s="298"/>
      <c r="S6" s="297"/>
      <c r="T6" s="298"/>
      <c r="U6" s="297"/>
      <c r="V6" s="298"/>
      <c r="W6" s="297"/>
      <c r="X6" s="298"/>
      <c r="Y6" s="297"/>
      <c r="Z6" s="298"/>
      <c r="AA6" s="103"/>
      <c r="AB6" s="102"/>
      <c r="AD6" s="4"/>
      <c r="AE6" s="4"/>
      <c r="AF6" s="4"/>
      <c r="AG6" s="4"/>
      <c r="AH6" s="4"/>
      <c r="AI6" s="4"/>
    </row>
    <row r="7" spans="1:35" x14ac:dyDescent="0.55000000000000004">
      <c r="A7" s="104">
        <v>1</v>
      </c>
      <c r="B7" s="329" t="s">
        <v>82</v>
      </c>
      <c r="C7" s="333">
        <f>'2569-อาคาร-หักร้านค้าภายในอาคาร'!F48</f>
        <v>33439.93</v>
      </c>
      <c r="D7" s="334">
        <f>'2569-อาคาร-หักร้านค้าภายในอาคาร'!G48</f>
        <v>130821.41609790981</v>
      </c>
      <c r="E7" s="333">
        <f>'2569-อาคาร-หักร้านค้าภายในอาคาร'!H48</f>
        <v>25242.84</v>
      </c>
      <c r="F7" s="334">
        <f>'2569-อาคาร-หักร้านค้าภายในอาคาร'!I48</f>
        <v>103512.1336705491</v>
      </c>
      <c r="G7" s="333">
        <f>'2569-อาคาร-หักร้านค้าภายในอาคาร'!J48</f>
        <v>-2047674</v>
      </c>
      <c r="H7" s="334" t="e">
        <f>'2569-อาคาร-หักร้านค้าภายในอาคาร'!K48</f>
        <v>#DIV/0!</v>
      </c>
      <c r="I7" s="333">
        <f>'2569-อาคาร-หักร้านค้าภายในอาคาร'!L48</f>
        <v>0</v>
      </c>
      <c r="J7" s="334" t="e">
        <f>'2569-อาคาร-หักร้านค้าภายในอาคาร'!M48</f>
        <v>#DIV/0!</v>
      </c>
      <c r="K7" s="333">
        <f>'2569-อาคาร-หักร้านค้าภายในอาคาร'!N48</f>
        <v>0</v>
      </c>
      <c r="L7" s="334" t="e">
        <f>'2569-อาคาร-หักร้านค้าภายในอาคาร'!O48</f>
        <v>#DIV/0!</v>
      </c>
      <c r="M7" s="333">
        <f>'2569-อาคาร-หักร้านค้าภายในอาคาร'!P48</f>
        <v>0</v>
      </c>
      <c r="N7" s="334" t="e">
        <f>'2569-อาคาร-หักร้านค้าภายในอาคาร'!Q48</f>
        <v>#DIV/0!</v>
      </c>
      <c r="O7" s="333">
        <f>'2569-อาคาร-หักร้านค้าภายในอาคาร'!R48</f>
        <v>0</v>
      </c>
      <c r="P7" s="334" t="e">
        <f>'2569-อาคาร-หักร้านค้าภายในอาคาร'!S48</f>
        <v>#DIV/0!</v>
      </c>
      <c r="Q7" s="333">
        <f>'2569-อาคาร-หักร้านค้าภายในอาคาร'!T48</f>
        <v>0</v>
      </c>
      <c r="R7" s="334" t="e">
        <f>'2569-อาคาร-หักร้านค้าภายในอาคาร'!U48</f>
        <v>#DIV/0!</v>
      </c>
      <c r="S7" s="333">
        <f>'2569-อาคาร-หักร้านค้าภายในอาคาร'!V48</f>
        <v>0</v>
      </c>
      <c r="T7" s="334" t="e">
        <f>'2569-อาคาร-หักร้านค้าภายในอาคาร'!W48</f>
        <v>#DIV/0!</v>
      </c>
      <c r="U7" s="333">
        <f>'2569-อาคาร-หักร้านค้าภายในอาคาร'!X48</f>
        <v>0</v>
      </c>
      <c r="V7" s="334" t="e">
        <f>'2569-อาคาร-หักร้านค้าภายในอาคาร'!Y48</f>
        <v>#DIV/0!</v>
      </c>
      <c r="W7" s="333">
        <f>'2569-อาคาร-หักร้านค้าภายในอาคาร'!Z48</f>
        <v>0</v>
      </c>
      <c r="X7" s="334" t="e">
        <f>'2569-อาคาร-หักร้านค้าภายในอาคาร'!AA48</f>
        <v>#DIV/0!</v>
      </c>
      <c r="Y7" s="333">
        <f>'2569-อาคาร-หักร้านค้าภายในอาคาร'!AB48</f>
        <v>0</v>
      </c>
      <c r="Z7" s="334" t="e">
        <f>'2569-อาคาร-หักร้านค้าภายในอาคาร'!AC48</f>
        <v>#DIV/0!</v>
      </c>
      <c r="AA7" s="99">
        <f>O7+M7+K7+I7+G7+E7+C7+Q7+S7</f>
        <v>-1988991.23</v>
      </c>
      <c r="AB7" s="100" t="e">
        <f>P7+N7+L7+J7+H7+F7+D7+R7+T7</f>
        <v>#DIV/0!</v>
      </c>
      <c r="AD7" s="58">
        <f>SUM(C7+E7+G7+I7+K7+M7)</f>
        <v>-1988991.23</v>
      </c>
      <c r="AE7" s="59" t="e">
        <f>SUM(D7+F7+H7+J7+L7+N7)</f>
        <v>#DIV/0!</v>
      </c>
      <c r="AF7" s="58">
        <f>SUM(U7+W7+Y7)</f>
        <v>0</v>
      </c>
      <c r="AG7" s="76" t="e">
        <f>SUM(V7+X7+Z7)</f>
        <v>#DIV/0!</v>
      </c>
      <c r="AH7" s="58">
        <f>(AD7+AF7)-AA7</f>
        <v>0</v>
      </c>
      <c r="AI7" s="74" t="e">
        <f>(AE7+AG7)-AB7</f>
        <v>#DIV/0!</v>
      </c>
    </row>
    <row r="8" spans="1:35" x14ac:dyDescent="0.55000000000000004">
      <c r="A8" s="101" t="s">
        <v>90</v>
      </c>
      <c r="B8" s="95"/>
      <c r="C8" s="297"/>
      <c r="D8" s="298"/>
      <c r="E8" s="297"/>
      <c r="F8" s="298"/>
      <c r="G8" s="297"/>
      <c r="H8" s="298"/>
      <c r="I8" s="297"/>
      <c r="J8" s="298"/>
      <c r="K8" s="297"/>
      <c r="L8" s="298"/>
      <c r="M8" s="297"/>
      <c r="N8" s="298"/>
      <c r="O8" s="297"/>
      <c r="P8" s="298"/>
      <c r="Q8" s="297"/>
      <c r="R8" s="298"/>
      <c r="S8" s="297"/>
      <c r="T8" s="298"/>
      <c r="U8" s="297"/>
      <c r="V8" s="298"/>
      <c r="W8" s="297"/>
      <c r="X8" s="298"/>
      <c r="Y8" s="297"/>
      <c r="Z8" s="298"/>
      <c r="AA8" s="103"/>
      <c r="AB8" s="102"/>
      <c r="AD8" s="4"/>
      <c r="AE8" s="4"/>
      <c r="AF8" s="4"/>
      <c r="AG8" s="4"/>
      <c r="AH8" s="4"/>
      <c r="AI8" s="4"/>
    </row>
    <row r="9" spans="1:35" x14ac:dyDescent="0.55000000000000004">
      <c r="A9" s="104">
        <v>1</v>
      </c>
      <c r="B9" s="329" t="s">
        <v>90</v>
      </c>
      <c r="C9" s="333">
        <f>'2569-อาคาร-หักร้านค้าภายในอาคาร'!F50</f>
        <v>5006</v>
      </c>
      <c r="D9" s="334">
        <f>'2569-อาคาร-หักร้านค้าภายในอาคาร'!G50</f>
        <v>19595.168318759999</v>
      </c>
      <c r="E9" s="333">
        <f>'2569-อาคาร-หักร้านค้าภายในอาคาร'!H50</f>
        <v>5441</v>
      </c>
      <c r="F9" s="334">
        <f>'2569-อาคาร-หักร้านค้าภายในอาคาร'!I50</f>
        <v>22316.039996890002</v>
      </c>
      <c r="G9" s="333">
        <f>'2569-อาคาร-หักร้านค้าภายในอาคาร'!J50</f>
        <v>-164047</v>
      </c>
      <c r="H9" s="334" t="e">
        <f>'2569-อาคาร-หักร้านค้าภายในอาคาร'!K50</f>
        <v>#DIV/0!</v>
      </c>
      <c r="I9" s="333">
        <f>'2569-อาคาร-หักร้านค้าภายในอาคาร'!L50</f>
        <v>0</v>
      </c>
      <c r="J9" s="334" t="e">
        <f>'2569-อาคาร-หักร้านค้าภายในอาคาร'!M50</f>
        <v>#DIV/0!</v>
      </c>
      <c r="K9" s="333">
        <f>'2569-อาคาร-หักร้านค้าภายในอาคาร'!N50</f>
        <v>0</v>
      </c>
      <c r="L9" s="334" t="e">
        <f>'2569-อาคาร-หักร้านค้าภายในอาคาร'!O50</f>
        <v>#DIV/0!</v>
      </c>
      <c r="M9" s="333">
        <f>'2569-อาคาร-หักร้านค้าภายในอาคาร'!P50</f>
        <v>0</v>
      </c>
      <c r="N9" s="334" t="e">
        <f>'2569-อาคาร-หักร้านค้าภายในอาคาร'!Q50</f>
        <v>#DIV/0!</v>
      </c>
      <c r="O9" s="333">
        <f>'2569-อาคาร-หักร้านค้าภายในอาคาร'!R50</f>
        <v>0</v>
      </c>
      <c r="P9" s="334" t="e">
        <f>'2569-อาคาร-หักร้านค้าภายในอาคาร'!S50</f>
        <v>#DIV/0!</v>
      </c>
      <c r="Q9" s="333">
        <f>'2569-อาคาร-หักร้านค้าภายในอาคาร'!T50</f>
        <v>0</v>
      </c>
      <c r="R9" s="334" t="e">
        <f>'2569-อาคาร-หักร้านค้าภายในอาคาร'!U50</f>
        <v>#DIV/0!</v>
      </c>
      <c r="S9" s="333">
        <f>'2569-อาคาร-หักร้านค้าภายในอาคาร'!V50</f>
        <v>0</v>
      </c>
      <c r="T9" s="334" t="e">
        <f>'2569-อาคาร-หักร้านค้าภายในอาคาร'!W50</f>
        <v>#DIV/0!</v>
      </c>
      <c r="U9" s="333">
        <f>'2569-อาคาร-หักร้านค้าภายในอาคาร'!X50</f>
        <v>0</v>
      </c>
      <c r="V9" s="334" t="e">
        <f>'2569-อาคาร-หักร้านค้าภายในอาคาร'!Y50</f>
        <v>#DIV/0!</v>
      </c>
      <c r="W9" s="333">
        <f>'2569-อาคาร-หักร้านค้าภายในอาคาร'!Z50</f>
        <v>0</v>
      </c>
      <c r="X9" s="334" t="e">
        <f>'2569-อาคาร-หักร้านค้าภายในอาคาร'!AA50</f>
        <v>#DIV/0!</v>
      </c>
      <c r="Y9" s="333">
        <f>'2569-อาคาร-หักร้านค้าภายในอาคาร'!AB50</f>
        <v>0</v>
      </c>
      <c r="Z9" s="334" t="e">
        <f>'2569-อาคาร-หักร้านค้าภายในอาคาร'!AC50</f>
        <v>#REF!</v>
      </c>
      <c r="AA9" s="99">
        <f>O9+M9+K9+I9+G9+E9+C9+Q9+S9</f>
        <v>-153600</v>
      </c>
      <c r="AB9" s="100" t="e">
        <f>P9+N9+L9+J9+H9+F9+D9+R9+T9</f>
        <v>#DIV/0!</v>
      </c>
      <c r="AC9" s="369" t="e">
        <f>SUM(C9:Z9)</f>
        <v>#DIV/0!</v>
      </c>
      <c r="AD9" s="58">
        <f>SUM(C9+E9+G9+I9+K9+M9)</f>
        <v>-153600</v>
      </c>
      <c r="AE9" s="59" t="e">
        <f>SUM(D9+F9+H9+J9+L9+N9)</f>
        <v>#DIV/0!</v>
      </c>
      <c r="AF9" s="58">
        <f>SUM(U9+W9+Y9)</f>
        <v>0</v>
      </c>
      <c r="AG9" s="76" t="e">
        <f>SUM(V9+X9+Z9)</f>
        <v>#DIV/0!</v>
      </c>
      <c r="AH9" s="58">
        <f>(AD9+AF9)-AA9</f>
        <v>0</v>
      </c>
      <c r="AI9" s="74" t="e">
        <f>(AE9+AG9)-AB9</f>
        <v>#DIV/0!</v>
      </c>
    </row>
    <row r="10" spans="1:35" x14ac:dyDescent="0.55000000000000004">
      <c r="A10" s="101" t="s">
        <v>91</v>
      </c>
      <c r="B10" s="95"/>
      <c r="C10" s="297"/>
      <c r="D10" s="298"/>
      <c r="E10" s="297"/>
      <c r="F10" s="298"/>
      <c r="G10" s="297"/>
      <c r="H10" s="298"/>
      <c r="I10" s="297"/>
      <c r="J10" s="298"/>
      <c r="K10" s="297"/>
      <c r="L10" s="298"/>
      <c r="M10" s="297"/>
      <c r="N10" s="298"/>
      <c r="O10" s="297"/>
      <c r="P10" s="298"/>
      <c r="Q10" s="297"/>
      <c r="R10" s="298"/>
      <c r="S10" s="297"/>
      <c r="T10" s="298"/>
      <c r="U10" s="297"/>
      <c r="V10" s="298"/>
      <c r="W10" s="297"/>
      <c r="X10" s="298"/>
      <c r="Y10" s="297"/>
      <c r="Z10" s="298"/>
      <c r="AA10" s="103"/>
      <c r="AB10" s="102"/>
      <c r="AD10" s="4"/>
      <c r="AE10" s="4"/>
      <c r="AF10" s="4"/>
      <c r="AG10" s="4"/>
      <c r="AH10" s="4"/>
      <c r="AI10" s="4"/>
    </row>
    <row r="11" spans="1:35" x14ac:dyDescent="0.55000000000000004">
      <c r="A11" s="104">
        <v>1</v>
      </c>
      <c r="B11" s="329" t="s">
        <v>91</v>
      </c>
      <c r="C11" s="333">
        <f>'2569-อาคาร-หักร้านค้าภายในอาคาร'!F54</f>
        <v>2477</v>
      </c>
      <c r="D11" s="334">
        <f>'2569-อาคาร-หักร้านค้าภายในอาคาร'!G54</f>
        <v>9695.2476716199999</v>
      </c>
      <c r="E11" s="333">
        <f>'2569-อาคาร-หักร้านค้าภายในอาคาร'!H54</f>
        <v>2666</v>
      </c>
      <c r="F11" s="334">
        <f>'2569-อาคาร-หักร้านค้าภายในอาคาร'!I54</f>
        <v>10934.2044463</v>
      </c>
      <c r="G11" s="333">
        <f>'2569-อาคาร-หักร้านค้าภายในอาคาร'!J54</f>
        <v>-51331</v>
      </c>
      <c r="H11" s="334" t="e">
        <f>'2569-อาคาร-หักร้านค้าภายในอาคาร'!K54</f>
        <v>#DIV/0!</v>
      </c>
      <c r="I11" s="333">
        <f>'2569-อาคาร-หักร้านค้าภายในอาคาร'!L54</f>
        <v>0</v>
      </c>
      <c r="J11" s="334" t="e">
        <f>'2569-อาคาร-หักร้านค้าภายในอาคาร'!M54</f>
        <v>#DIV/0!</v>
      </c>
      <c r="K11" s="333">
        <f>'2569-อาคาร-หักร้านค้าภายในอาคาร'!N54</f>
        <v>0</v>
      </c>
      <c r="L11" s="334" t="e">
        <f>'2569-อาคาร-หักร้านค้าภายในอาคาร'!O54</f>
        <v>#DIV/0!</v>
      </c>
      <c r="M11" s="333">
        <f>'2569-อาคาร-หักร้านค้าภายในอาคาร'!P54</f>
        <v>0</v>
      </c>
      <c r="N11" s="334" t="e">
        <f>'2569-อาคาร-หักร้านค้าภายในอาคาร'!Q54</f>
        <v>#DIV/0!</v>
      </c>
      <c r="O11" s="333">
        <f>'2569-อาคาร-หักร้านค้าภายในอาคาร'!R54</f>
        <v>0</v>
      </c>
      <c r="P11" s="334" t="e">
        <f>'2569-อาคาร-หักร้านค้าภายในอาคาร'!S54</f>
        <v>#DIV/0!</v>
      </c>
      <c r="Q11" s="333">
        <f>'2569-อาคาร-หักร้านค้าภายในอาคาร'!T54</f>
        <v>0</v>
      </c>
      <c r="R11" s="334" t="e">
        <f>'2569-อาคาร-หักร้านค้าภายในอาคาร'!U54</f>
        <v>#DIV/0!</v>
      </c>
      <c r="S11" s="333">
        <f>'2569-อาคาร-หักร้านค้าภายในอาคาร'!V54</f>
        <v>0</v>
      </c>
      <c r="T11" s="334" t="e">
        <f>'2569-อาคาร-หักร้านค้าภายในอาคาร'!W54</f>
        <v>#DIV/0!</v>
      </c>
      <c r="U11" s="333">
        <f>'2569-อาคาร-หักร้านค้าภายในอาคาร'!X54</f>
        <v>0</v>
      </c>
      <c r="V11" s="334" t="e">
        <f>'2569-อาคาร-หักร้านค้าภายในอาคาร'!Y54</f>
        <v>#DIV/0!</v>
      </c>
      <c r="W11" s="333">
        <f>'2569-อาคาร-หักร้านค้าภายในอาคาร'!Z54</f>
        <v>0</v>
      </c>
      <c r="X11" s="334" t="e">
        <f>'2569-อาคาร-หักร้านค้าภายในอาคาร'!AA54</f>
        <v>#DIV/0!</v>
      </c>
      <c r="Y11" s="333">
        <f>'2569-อาคาร-หักร้านค้าภายในอาคาร'!AB54</f>
        <v>0</v>
      </c>
      <c r="Z11" s="334" t="e">
        <f>'2569-อาคาร-หักร้านค้าภายในอาคาร'!AC54</f>
        <v>#REF!</v>
      </c>
      <c r="AA11" s="99">
        <f>O11+M11+K11+I11+G11+E11+C11+Q11+S11</f>
        <v>-46188</v>
      </c>
      <c r="AB11" s="100" t="e">
        <f>P11+N11+L11+J11+H11+F11+D11+R11+T11</f>
        <v>#DIV/0!</v>
      </c>
      <c r="AD11" s="58">
        <f>SUM(C11+E11+G11+I11+K11+M11)</f>
        <v>-46188</v>
      </c>
      <c r="AE11" s="59" t="e">
        <f>SUM(D11+F11+H11+J11+L11+N11)</f>
        <v>#DIV/0!</v>
      </c>
      <c r="AF11" s="58">
        <f>SUM(U11+W11+Y11)</f>
        <v>0</v>
      </c>
      <c r="AG11" s="76" t="e">
        <f>SUM(V11+X11+Z11)</f>
        <v>#DIV/0!</v>
      </c>
      <c r="AH11" s="58">
        <f>(AD11+AF11)-AA11</f>
        <v>0</v>
      </c>
      <c r="AI11" s="74" t="e">
        <f>(AE11+AG11)-AB11</f>
        <v>#DIV/0!</v>
      </c>
    </row>
    <row r="12" spans="1:35" x14ac:dyDescent="0.55000000000000004">
      <c r="A12" s="94" t="s">
        <v>92</v>
      </c>
      <c r="B12" s="95"/>
      <c r="C12" s="297"/>
      <c r="D12" s="298"/>
      <c r="E12" s="297"/>
      <c r="F12" s="298"/>
      <c r="G12" s="297"/>
      <c r="H12" s="298"/>
      <c r="I12" s="297"/>
      <c r="J12" s="298"/>
      <c r="K12" s="297"/>
      <c r="L12" s="298"/>
      <c r="M12" s="297"/>
      <c r="N12" s="298"/>
      <c r="O12" s="297"/>
      <c r="P12" s="298"/>
      <c r="Q12" s="297"/>
      <c r="R12" s="298"/>
      <c r="S12" s="297"/>
      <c r="T12" s="298"/>
      <c r="U12" s="297"/>
      <c r="V12" s="298"/>
      <c r="W12" s="297"/>
      <c r="X12" s="298"/>
      <c r="Y12" s="297"/>
      <c r="Z12" s="298"/>
      <c r="AA12" s="103"/>
      <c r="AB12" s="102"/>
      <c r="AD12" s="4"/>
      <c r="AE12" s="4"/>
      <c r="AF12" s="4"/>
      <c r="AG12" s="4"/>
      <c r="AH12" s="4"/>
      <c r="AI12" s="4"/>
    </row>
    <row r="13" spans="1:35" x14ac:dyDescent="0.55000000000000004">
      <c r="A13" s="104">
        <v>1</v>
      </c>
      <c r="B13" s="329" t="s">
        <v>92</v>
      </c>
      <c r="C13" s="333">
        <f>'2569-อาคาร-หักร้านค้าภายในอาคาร'!F67</f>
        <v>42402</v>
      </c>
      <c r="D13" s="334">
        <f>'2569-อาคาร-หักร้านค้าภายในอาคาร'!G67</f>
        <v>165962.94538452002</v>
      </c>
      <c r="E13" s="333">
        <f>'2569-อาคาร-หักร้านค้าภายในอาคาร'!H67</f>
        <v>51136</v>
      </c>
      <c r="F13" s="334">
        <f>'2569-อาคาร-หักร้านค้าภายในอาคาร'!I67</f>
        <v>209727.05636684</v>
      </c>
      <c r="G13" s="333" t="e">
        <f>'2569-อาคาร-หักร้านค้าภายในอาคาร'!J67</f>
        <v>#VALUE!</v>
      </c>
      <c r="H13" s="334" t="e">
        <f>'2569-อาคาร-หักร้านค้าภายในอาคาร'!K67</f>
        <v>#DIV/0!</v>
      </c>
      <c r="I13" s="333">
        <f>'2569-อาคาร-หักร้านค้าภายในอาคาร'!L67</f>
        <v>0</v>
      </c>
      <c r="J13" s="334" t="e">
        <f>'2569-อาคาร-หักร้านค้าภายในอาคาร'!M67</f>
        <v>#DIV/0!</v>
      </c>
      <c r="K13" s="333">
        <f>'2569-อาคาร-หักร้านค้าภายในอาคาร'!N67</f>
        <v>0</v>
      </c>
      <c r="L13" s="334" t="e">
        <f>'2569-อาคาร-หักร้านค้าภายในอาคาร'!O67</f>
        <v>#DIV/0!</v>
      </c>
      <c r="M13" s="333">
        <f>'2569-อาคาร-หักร้านค้าภายในอาคาร'!P67</f>
        <v>0</v>
      </c>
      <c r="N13" s="334" t="e">
        <f>'2569-อาคาร-หักร้านค้าภายในอาคาร'!Q67</f>
        <v>#DIV/0!</v>
      </c>
      <c r="O13" s="333">
        <f>'2569-อาคาร-หักร้านค้าภายในอาคาร'!R67</f>
        <v>0</v>
      </c>
      <c r="P13" s="334" t="e">
        <f>'2569-อาคาร-หักร้านค้าภายในอาคาร'!S67</f>
        <v>#DIV/0!</v>
      </c>
      <c r="Q13" s="333">
        <f>'2569-อาคาร-หักร้านค้าภายในอาคาร'!T67</f>
        <v>0</v>
      </c>
      <c r="R13" s="334" t="e">
        <f>'2569-อาคาร-หักร้านค้าภายในอาคาร'!U67</f>
        <v>#DIV/0!</v>
      </c>
      <c r="S13" s="333">
        <f>'2569-อาคาร-หักร้านค้าภายในอาคาร'!V67</f>
        <v>0</v>
      </c>
      <c r="T13" s="334" t="e">
        <f>'2569-อาคาร-หักร้านค้าภายในอาคาร'!W67</f>
        <v>#DIV/0!</v>
      </c>
      <c r="U13" s="333">
        <f>'2569-อาคาร-หักร้านค้าภายในอาคาร'!X67</f>
        <v>0</v>
      </c>
      <c r="V13" s="334" t="e">
        <f>'2569-อาคาร-หักร้านค้าภายในอาคาร'!Y67</f>
        <v>#DIV/0!</v>
      </c>
      <c r="W13" s="333">
        <f>'2569-อาคาร-หักร้านค้าภายในอาคาร'!Z67</f>
        <v>0</v>
      </c>
      <c r="X13" s="334" t="e">
        <f>'2569-อาคาร-หักร้านค้าภายในอาคาร'!AA67</f>
        <v>#DIV/0!</v>
      </c>
      <c r="Y13" s="333">
        <f>'2569-อาคาร-หักร้านค้าภายในอาคาร'!AB67</f>
        <v>0</v>
      </c>
      <c r="Z13" s="334" t="e">
        <f>'2569-อาคาร-หักร้านค้าภายในอาคาร'!AC67</f>
        <v>#DIV/0!</v>
      </c>
      <c r="AA13" s="99" t="e">
        <f>O13+M13+K13+I13+G13+E13+C13+Q13+S13</f>
        <v>#VALUE!</v>
      </c>
      <c r="AB13" s="100" t="e">
        <f>P13+N13+L13+J13+H13+F13+D13+R13+T13</f>
        <v>#DIV/0!</v>
      </c>
      <c r="AD13" s="58" t="e">
        <f>SUM(C13+E13+G13+I13+K13+M13)</f>
        <v>#VALUE!</v>
      </c>
      <c r="AE13" s="59" t="e">
        <f>SUM(D13+F13+H13+J13+L13+N13)</f>
        <v>#DIV/0!</v>
      </c>
      <c r="AF13" s="58">
        <f>SUM(U13+W13+Y13)</f>
        <v>0</v>
      </c>
      <c r="AG13" s="76" t="e">
        <f>SUM(V13+X13+Z13)</f>
        <v>#DIV/0!</v>
      </c>
      <c r="AH13" s="58" t="e">
        <f>(AD13+AF13)-AA13</f>
        <v>#VALUE!</v>
      </c>
      <c r="AI13" s="74" t="e">
        <f>(AE13+AG13)-AB13</f>
        <v>#DIV/0!</v>
      </c>
    </row>
    <row r="14" spans="1:35" x14ac:dyDescent="0.55000000000000004">
      <c r="A14" s="101" t="s">
        <v>77</v>
      </c>
      <c r="B14" s="95"/>
      <c r="C14" s="297"/>
      <c r="D14" s="298"/>
      <c r="E14" s="297"/>
      <c r="F14" s="298"/>
      <c r="G14" s="297"/>
      <c r="H14" s="298"/>
      <c r="I14" s="297"/>
      <c r="J14" s="298"/>
      <c r="K14" s="297"/>
      <c r="L14" s="298"/>
      <c r="M14" s="297"/>
      <c r="N14" s="298"/>
      <c r="O14" s="297"/>
      <c r="P14" s="298"/>
      <c r="Q14" s="297"/>
      <c r="R14" s="298"/>
      <c r="S14" s="297"/>
      <c r="T14" s="298"/>
      <c r="U14" s="297"/>
      <c r="V14" s="298"/>
      <c r="W14" s="297"/>
      <c r="X14" s="298"/>
      <c r="Y14" s="297"/>
      <c r="Z14" s="298"/>
      <c r="AA14" s="103"/>
      <c r="AB14" s="102"/>
      <c r="AD14" s="4"/>
      <c r="AE14" s="4"/>
      <c r="AF14" s="4"/>
      <c r="AG14" s="4"/>
      <c r="AH14" s="4"/>
      <c r="AI14" s="4"/>
    </row>
    <row r="15" spans="1:35" x14ac:dyDescent="0.55000000000000004">
      <c r="A15" s="104">
        <v>1</v>
      </c>
      <c r="B15" s="329" t="s">
        <v>77</v>
      </c>
      <c r="C15" s="333">
        <f>'2569-อาคาร-หักร้านค้าภายในอาคาร'!F72</f>
        <v>4239.7799999999988</v>
      </c>
      <c r="D15" s="334">
        <f>'2569-อาคาร-หักร้านค้าภายในอาคาร'!G72</f>
        <v>16587.599433178795</v>
      </c>
      <c r="E15" s="333">
        <f>'2569-อาคาร-หักร้านค้าภายในอาคาร'!H72</f>
        <v>4232.2200000000012</v>
      </c>
      <c r="F15" s="334">
        <f>'2569-อาคาร-หักร้านค้าภายในอาคาร'!I72</f>
        <v>17356.410145123806</v>
      </c>
      <c r="G15" s="333">
        <f>'2569-อาคาร-หักร้านค้าภายในอาคาร'!J72</f>
        <v>-1214711</v>
      </c>
      <c r="H15" s="334" t="e">
        <f>'2569-อาคาร-หักร้านค้าภายในอาคาร'!K72</f>
        <v>#DIV/0!</v>
      </c>
      <c r="I15" s="333">
        <f>'2569-อาคาร-หักร้านค้าภายในอาคาร'!L72</f>
        <v>0</v>
      </c>
      <c r="J15" s="334" t="e">
        <f>'2569-อาคาร-หักร้านค้าภายในอาคาร'!M72</f>
        <v>#DIV/0!</v>
      </c>
      <c r="K15" s="333">
        <f>'2569-อาคาร-หักร้านค้าภายในอาคาร'!N72</f>
        <v>0</v>
      </c>
      <c r="L15" s="334" t="e">
        <f>'2569-อาคาร-หักร้านค้าภายในอาคาร'!O72</f>
        <v>#DIV/0!</v>
      </c>
      <c r="M15" s="333">
        <f>'2569-อาคาร-หักร้านค้าภายในอาคาร'!P72</f>
        <v>0</v>
      </c>
      <c r="N15" s="334" t="e">
        <f>'2569-อาคาร-หักร้านค้าภายในอาคาร'!Q72</f>
        <v>#DIV/0!</v>
      </c>
      <c r="O15" s="333">
        <f>'2569-อาคาร-หักร้านค้าภายในอาคาร'!R72</f>
        <v>0</v>
      </c>
      <c r="P15" s="334" t="e">
        <f>'2569-อาคาร-หักร้านค้าภายในอาคาร'!S72</f>
        <v>#DIV/0!</v>
      </c>
      <c r="Q15" s="333">
        <f>'2569-อาคาร-หักร้านค้าภายในอาคาร'!T72</f>
        <v>0</v>
      </c>
      <c r="R15" s="334" t="e">
        <f>'2569-อาคาร-หักร้านค้าภายในอาคาร'!U72</f>
        <v>#DIV/0!</v>
      </c>
      <c r="S15" s="333">
        <f>'2569-อาคาร-หักร้านค้าภายในอาคาร'!V72</f>
        <v>0</v>
      </c>
      <c r="T15" s="334" t="e">
        <f>'2569-อาคาร-หักร้านค้าภายในอาคาร'!W72</f>
        <v>#DIV/0!</v>
      </c>
      <c r="U15" s="333">
        <f>'2569-อาคาร-หักร้านค้าภายในอาคาร'!X72</f>
        <v>0</v>
      </c>
      <c r="V15" s="334" t="e">
        <f>'2569-อาคาร-หักร้านค้าภายในอาคาร'!Y72</f>
        <v>#DIV/0!</v>
      </c>
      <c r="W15" s="333">
        <f>'2569-อาคาร-หักร้านค้าภายในอาคาร'!Z72</f>
        <v>0</v>
      </c>
      <c r="X15" s="334" t="e">
        <f>'2569-อาคาร-หักร้านค้าภายในอาคาร'!AA72</f>
        <v>#DIV/0!</v>
      </c>
      <c r="Y15" s="333">
        <f>'2569-อาคาร-หักร้านค้าภายในอาคาร'!AB72</f>
        <v>0</v>
      </c>
      <c r="Z15" s="334" t="e">
        <f>'2569-อาคาร-หักร้านค้าภายในอาคาร'!AC72</f>
        <v>#DIV/0!</v>
      </c>
      <c r="AA15" s="99">
        <f>O15+M15+K15+I15+G15+E15+C15+Q15+S15</f>
        <v>-1206239</v>
      </c>
      <c r="AB15" s="100" t="e">
        <f>P15+N15+L15+J15+H15+F15+D15+R15+T15</f>
        <v>#DIV/0!</v>
      </c>
      <c r="AD15" s="58">
        <f>SUM(C15+E15+G15+I15+K15+M15)</f>
        <v>-1206239</v>
      </c>
      <c r="AE15" s="59" t="e">
        <f>SUM(D15+F15+H15+J15+L15+N15)</f>
        <v>#DIV/0!</v>
      </c>
      <c r="AF15" s="58">
        <f>SUM(U15+W15+Y15)</f>
        <v>0</v>
      </c>
      <c r="AG15" s="76" t="e">
        <f>SUM(V15+X15+Z15)</f>
        <v>#DIV/0!</v>
      </c>
      <c r="AH15" s="58">
        <f>(AD15+AF15)-AA15</f>
        <v>0</v>
      </c>
      <c r="AI15" s="74" t="e">
        <f>(AE15+AG15)-AB15</f>
        <v>#DIV/0!</v>
      </c>
    </row>
    <row r="16" spans="1:35" x14ac:dyDescent="0.55000000000000004">
      <c r="A16" s="101" t="s">
        <v>93</v>
      </c>
      <c r="B16" s="95"/>
      <c r="C16" s="297"/>
      <c r="D16" s="298"/>
      <c r="E16" s="297"/>
      <c r="F16" s="298"/>
      <c r="G16" s="297"/>
      <c r="H16" s="298"/>
      <c r="I16" s="297"/>
      <c r="J16" s="298"/>
      <c r="K16" s="297"/>
      <c r="L16" s="298"/>
      <c r="M16" s="297"/>
      <c r="N16" s="298"/>
      <c r="O16" s="297"/>
      <c r="P16" s="298"/>
      <c r="Q16" s="297"/>
      <c r="R16" s="298"/>
      <c r="S16" s="297"/>
      <c r="T16" s="298"/>
      <c r="U16" s="297"/>
      <c r="V16" s="298"/>
      <c r="W16" s="297"/>
      <c r="X16" s="298"/>
      <c r="Y16" s="297"/>
      <c r="Z16" s="298"/>
      <c r="AA16" s="103"/>
      <c r="AB16" s="102"/>
      <c r="AD16" s="4"/>
      <c r="AE16" s="4"/>
      <c r="AF16" s="4"/>
      <c r="AG16" s="4"/>
      <c r="AH16" s="4"/>
      <c r="AI16" s="4"/>
    </row>
    <row r="17" spans="1:35" x14ac:dyDescent="0.55000000000000004">
      <c r="A17" s="104">
        <v>1</v>
      </c>
      <c r="B17" s="329" t="s">
        <v>93</v>
      </c>
      <c r="C17" s="333">
        <f>'2569-อาคาร-หักร้านค้าภายในอาคาร'!F76</f>
        <v>1954</v>
      </c>
      <c r="D17" s="334">
        <f>'2569-อาคาร-หักร้านค้าภายในอาคาร'!G76</f>
        <v>7648.2968812600002</v>
      </c>
      <c r="E17" s="333">
        <f>'2569-อาคาร-หักร้านค้าภายในอาคาร'!H76</f>
        <v>2655.72</v>
      </c>
      <c r="F17" s="334">
        <f>'2569-อาคาร-หักร้านค้าภายในอาคาร'!I76</f>
        <v>10892.054578408801</v>
      </c>
      <c r="G17" s="333">
        <f>'2569-อาคาร-หักร้านค้าภายในอาคาร'!J76</f>
        <v>-8330</v>
      </c>
      <c r="H17" s="334" t="e">
        <f>'2569-อาคาร-หักร้านค้าภายในอาคาร'!K76</f>
        <v>#DIV/0!</v>
      </c>
      <c r="I17" s="333">
        <f>'2569-อาคาร-หักร้านค้าภายในอาคาร'!L76</f>
        <v>0</v>
      </c>
      <c r="J17" s="334" t="e">
        <f>'2569-อาคาร-หักร้านค้าภายในอาคาร'!M76</f>
        <v>#DIV/0!</v>
      </c>
      <c r="K17" s="333">
        <f>'2569-อาคาร-หักร้านค้าภายในอาคาร'!N76</f>
        <v>0</v>
      </c>
      <c r="L17" s="334" t="e">
        <f>'2569-อาคาร-หักร้านค้าภายในอาคาร'!O76</f>
        <v>#DIV/0!</v>
      </c>
      <c r="M17" s="333">
        <f>'2569-อาคาร-หักร้านค้าภายในอาคาร'!P76</f>
        <v>0</v>
      </c>
      <c r="N17" s="334" t="e">
        <f>'2569-อาคาร-หักร้านค้าภายในอาคาร'!Q76</f>
        <v>#DIV/0!</v>
      </c>
      <c r="O17" s="333">
        <f>'2569-อาคาร-หักร้านค้าภายในอาคาร'!R76</f>
        <v>0</v>
      </c>
      <c r="P17" s="334" t="e">
        <f>'2569-อาคาร-หักร้านค้าภายในอาคาร'!S76</f>
        <v>#DIV/0!</v>
      </c>
      <c r="Q17" s="333">
        <f>'2569-อาคาร-หักร้านค้าภายในอาคาร'!T76</f>
        <v>0</v>
      </c>
      <c r="R17" s="334" t="e">
        <f>'2569-อาคาร-หักร้านค้าภายในอาคาร'!U76</f>
        <v>#DIV/0!</v>
      </c>
      <c r="S17" s="333">
        <f>'2569-อาคาร-หักร้านค้าภายในอาคาร'!V76</f>
        <v>0</v>
      </c>
      <c r="T17" s="334" t="e">
        <f>'2569-อาคาร-หักร้านค้าภายในอาคาร'!W76</f>
        <v>#DIV/0!</v>
      </c>
      <c r="U17" s="333">
        <f>'2569-อาคาร-หักร้านค้าภายในอาคาร'!X76</f>
        <v>0</v>
      </c>
      <c r="V17" s="334" t="e">
        <f>'2569-อาคาร-หักร้านค้าภายในอาคาร'!Y76</f>
        <v>#DIV/0!</v>
      </c>
      <c r="W17" s="333">
        <f>'2569-อาคาร-หักร้านค้าภายในอาคาร'!Z76</f>
        <v>0</v>
      </c>
      <c r="X17" s="334" t="e">
        <f>'2569-อาคาร-หักร้านค้าภายในอาคาร'!AA76</f>
        <v>#DIV/0!</v>
      </c>
      <c r="Y17" s="333">
        <f>'2569-อาคาร-หักร้านค้าภายในอาคาร'!AB76</f>
        <v>0</v>
      </c>
      <c r="Z17" s="334" t="e">
        <f>'2569-อาคาร-หักร้านค้าภายในอาคาร'!AC76</f>
        <v>#DIV/0!</v>
      </c>
      <c r="AA17" s="99">
        <f>O17+M17+K17+I17+G17+E17+C17+Q17+S17</f>
        <v>-3720.2800000000007</v>
      </c>
      <c r="AB17" s="100" t="e">
        <f>P17+N17+L17+J17+H17+F17+D17+R17+T17</f>
        <v>#DIV/0!</v>
      </c>
      <c r="AD17" s="58">
        <f>SUM(C17+E17+G17+I17+K17+M17)</f>
        <v>-3720.2800000000007</v>
      </c>
      <c r="AE17" s="59" t="e">
        <f>SUM(D17+F17+H17+J17+L17+N17)</f>
        <v>#DIV/0!</v>
      </c>
      <c r="AF17" s="58">
        <f>SUM(U17+W17+Y17)</f>
        <v>0</v>
      </c>
      <c r="AG17" s="76" t="e">
        <f>SUM(V17+X17+Z17)</f>
        <v>#DIV/0!</v>
      </c>
      <c r="AH17" s="58">
        <f>(AD17+AF17)-AA17</f>
        <v>0</v>
      </c>
      <c r="AI17" s="74" t="e">
        <f>(AE17+AG17)-AB17</f>
        <v>#DIV/0!</v>
      </c>
    </row>
    <row r="18" spans="1:35" x14ac:dyDescent="0.55000000000000004">
      <c r="A18" s="101" t="s">
        <v>103</v>
      </c>
      <c r="B18" s="95"/>
      <c r="C18" s="297"/>
      <c r="D18" s="298"/>
      <c r="E18" s="297"/>
      <c r="F18" s="298"/>
      <c r="G18" s="297"/>
      <c r="H18" s="298"/>
      <c r="I18" s="297"/>
      <c r="J18" s="298"/>
      <c r="K18" s="297"/>
      <c r="L18" s="298"/>
      <c r="M18" s="297"/>
      <c r="N18" s="298"/>
      <c r="O18" s="297"/>
      <c r="P18" s="298"/>
      <c r="Q18" s="297"/>
      <c r="R18" s="298"/>
      <c r="S18" s="297"/>
      <c r="T18" s="298"/>
      <c r="U18" s="297"/>
      <c r="V18" s="298"/>
      <c r="W18" s="297"/>
      <c r="X18" s="298"/>
      <c r="Y18" s="297"/>
      <c r="Z18" s="298"/>
      <c r="AA18" s="103"/>
      <c r="AB18" s="102"/>
      <c r="AD18" s="4"/>
      <c r="AE18" s="4"/>
      <c r="AF18" s="4"/>
      <c r="AG18" s="4"/>
      <c r="AH18" s="4"/>
      <c r="AI18" s="4"/>
    </row>
    <row r="19" spans="1:35" x14ac:dyDescent="0.55000000000000004">
      <c r="A19" s="98">
        <v>1</v>
      </c>
      <c r="B19" s="313" t="s">
        <v>103</v>
      </c>
      <c r="C19" s="112">
        <f>'2569-อาคาร-หักร้านค้าภายในอาคาร'!F80</f>
        <v>20573.809999999998</v>
      </c>
      <c r="D19" s="269">
        <f>'2569-อาคาร-หักร้านค้าภายในอาคาร'!G80</f>
        <v>80504.193968112595</v>
      </c>
      <c r="E19" s="112">
        <f>'2569-อาคาร-หักร้านค้าภายในอาคาร'!H80</f>
        <v>34021.919999999998</v>
      </c>
      <c r="F19" s="269">
        <f>'2569-อาคาร-หักร้านค้าภายในอาคาร'!I80</f>
        <v>139530.32632063678</v>
      </c>
      <c r="G19" s="112">
        <f>'2569-อาคาร-หักร้านค้าภายในอาคาร'!J80</f>
        <v>-811960</v>
      </c>
      <c r="H19" s="269" t="e">
        <f>'2569-อาคาร-หักร้านค้าภายในอาคาร'!K80</f>
        <v>#DIV/0!</v>
      </c>
      <c r="I19" s="112">
        <f>'2569-อาคาร-หักร้านค้าภายในอาคาร'!L80</f>
        <v>0</v>
      </c>
      <c r="J19" s="269" t="e">
        <f>'2569-อาคาร-หักร้านค้าภายในอาคาร'!M80</f>
        <v>#DIV/0!</v>
      </c>
      <c r="K19" s="112">
        <f>'2569-อาคาร-หักร้านค้าภายในอาคาร'!N80</f>
        <v>0</v>
      </c>
      <c r="L19" s="269" t="e">
        <f>'2569-อาคาร-หักร้านค้าภายในอาคาร'!O80</f>
        <v>#DIV/0!</v>
      </c>
      <c r="M19" s="112">
        <f>'2569-อาคาร-หักร้านค้าภายในอาคาร'!P80</f>
        <v>0</v>
      </c>
      <c r="N19" s="269" t="e">
        <f>'2569-อาคาร-หักร้านค้าภายในอาคาร'!Q80</f>
        <v>#DIV/0!</v>
      </c>
      <c r="O19" s="112">
        <f>'2569-อาคาร-หักร้านค้าภายในอาคาร'!R80</f>
        <v>0</v>
      </c>
      <c r="P19" s="269" t="e">
        <f>'2569-อาคาร-หักร้านค้าภายในอาคาร'!S80</f>
        <v>#DIV/0!</v>
      </c>
      <c r="Q19" s="112">
        <f>'2569-อาคาร-หักร้านค้าภายในอาคาร'!T80</f>
        <v>0</v>
      </c>
      <c r="R19" s="269" t="e">
        <f>'2569-อาคาร-หักร้านค้าภายในอาคาร'!U80</f>
        <v>#DIV/0!</v>
      </c>
      <c r="S19" s="112">
        <f>'2569-อาคาร-หักร้านค้าภายในอาคาร'!V80</f>
        <v>0</v>
      </c>
      <c r="T19" s="269" t="e">
        <f>'2569-อาคาร-หักร้านค้าภายในอาคาร'!W80</f>
        <v>#DIV/0!</v>
      </c>
      <c r="U19" s="112">
        <f>'2569-อาคาร-หักร้านค้าภายในอาคาร'!X80</f>
        <v>0</v>
      </c>
      <c r="V19" s="269" t="e">
        <f>'2569-อาคาร-หักร้านค้าภายในอาคาร'!Y80</f>
        <v>#DIV/0!</v>
      </c>
      <c r="W19" s="112">
        <f>'2569-อาคาร-หักร้านค้าภายในอาคาร'!Z80</f>
        <v>0</v>
      </c>
      <c r="X19" s="269" t="e">
        <f>'2569-อาคาร-หักร้านค้าภายในอาคาร'!AA80</f>
        <v>#DIV/0!</v>
      </c>
      <c r="Y19" s="112">
        <f>'2569-อาคาร-หักร้านค้าภายในอาคาร'!AB80</f>
        <v>0</v>
      </c>
      <c r="Z19" s="269" t="e">
        <f>'2569-อาคาร-หักร้านค้าภายในอาคาร'!AC80</f>
        <v>#DIV/0!</v>
      </c>
      <c r="AA19" s="99">
        <f>O19+M19+K19+I19+G19+E19+C19+Q19+S19</f>
        <v>-757364.27</v>
      </c>
      <c r="AB19" s="100" t="e">
        <f>P19+N19+L19+J19+H19+F19+D19+R19+T19</f>
        <v>#DIV/0!</v>
      </c>
      <c r="AD19" s="58">
        <f>SUM(C19+E19+G19+I19+K19+M19)</f>
        <v>-757364.27</v>
      </c>
      <c r="AE19" s="59" t="e">
        <f>SUM(D19+F19+H19+J19+L19+N19)</f>
        <v>#DIV/0!</v>
      </c>
      <c r="AF19" s="58">
        <f>SUM(U19+W19+Y19)</f>
        <v>0</v>
      </c>
      <c r="AG19" s="76" t="e">
        <f>SUM(V19+X19+Z19)</f>
        <v>#DIV/0!</v>
      </c>
      <c r="AH19" s="58">
        <f>(AD19+AF19)-AA19</f>
        <v>0</v>
      </c>
      <c r="AI19" s="74" t="e">
        <f>(AE19+AG19)-AB19</f>
        <v>#DIV/0!</v>
      </c>
    </row>
    <row r="20" spans="1:35" x14ac:dyDescent="0.55000000000000004">
      <c r="A20" s="101" t="s">
        <v>76</v>
      </c>
      <c r="B20" s="95"/>
      <c r="C20" s="297"/>
      <c r="D20" s="298"/>
      <c r="E20" s="297"/>
      <c r="F20" s="298"/>
      <c r="G20" s="297"/>
      <c r="H20" s="298"/>
      <c r="I20" s="297"/>
      <c r="J20" s="298"/>
      <c r="K20" s="297"/>
      <c r="L20" s="298"/>
      <c r="M20" s="297"/>
      <c r="N20" s="298"/>
      <c r="O20" s="297"/>
      <c r="P20" s="298"/>
      <c r="Q20" s="297"/>
      <c r="R20" s="298"/>
      <c r="S20" s="297"/>
      <c r="T20" s="298"/>
      <c r="U20" s="297"/>
      <c r="V20" s="298"/>
      <c r="W20" s="297"/>
      <c r="X20" s="298"/>
      <c r="Y20" s="297"/>
      <c r="Z20" s="298"/>
      <c r="AA20" s="103"/>
      <c r="AB20" s="102"/>
      <c r="AD20" s="4"/>
      <c r="AE20" s="4"/>
      <c r="AF20" s="4"/>
      <c r="AG20" s="4"/>
      <c r="AH20" s="4"/>
      <c r="AI20" s="4"/>
    </row>
    <row r="21" spans="1:35" x14ac:dyDescent="0.55000000000000004">
      <c r="A21" s="98">
        <v>1</v>
      </c>
      <c r="B21" s="313" t="s">
        <v>76</v>
      </c>
      <c r="C21" s="112">
        <f>'2569-อาคาร-หักร้านค้าภายในอาคาร'!F85</f>
        <v>15445.09</v>
      </c>
      <c r="D21" s="269">
        <f>'2569-อาคาร-หักร้านค้าภายในอาคาร'!G85</f>
        <v>60457.278914981398</v>
      </c>
      <c r="E21" s="112">
        <f>'2569-อาคาร-หักร้านค้าภายในอาคาร'!H85</f>
        <v>17509.010000000002</v>
      </c>
      <c r="F21" s="269">
        <f>'2569-อาคาร-หักร้านค้าภายในอาคาร'!I85</f>
        <v>71812.491723202911</v>
      </c>
      <c r="G21" s="112">
        <f>'2569-อาคาร-หักร้านค้าภายในอาคาร'!J85</f>
        <v>-449916</v>
      </c>
      <c r="H21" s="269" t="e">
        <f>'2569-อาคาร-หักร้านค้าภายในอาคาร'!K85</f>
        <v>#DIV/0!</v>
      </c>
      <c r="I21" s="112">
        <f>'2569-อาคาร-หักร้านค้าภายในอาคาร'!L85</f>
        <v>0</v>
      </c>
      <c r="J21" s="269" t="e">
        <f>'2569-อาคาร-หักร้านค้าภายในอาคาร'!M85</f>
        <v>#DIV/0!</v>
      </c>
      <c r="K21" s="112">
        <f>'2569-อาคาร-หักร้านค้าภายในอาคาร'!N85</f>
        <v>0</v>
      </c>
      <c r="L21" s="269" t="e">
        <f>'2569-อาคาร-หักร้านค้าภายในอาคาร'!O85</f>
        <v>#DIV/0!</v>
      </c>
      <c r="M21" s="112">
        <f>'2569-อาคาร-หักร้านค้าภายในอาคาร'!P85</f>
        <v>0</v>
      </c>
      <c r="N21" s="269" t="e">
        <f>'2569-อาคาร-หักร้านค้าภายในอาคาร'!Q85</f>
        <v>#DIV/0!</v>
      </c>
      <c r="O21" s="112">
        <f>'2569-อาคาร-หักร้านค้าภายในอาคาร'!R85</f>
        <v>0</v>
      </c>
      <c r="P21" s="269" t="e">
        <f>'2569-อาคาร-หักร้านค้าภายในอาคาร'!S85</f>
        <v>#DIV/0!</v>
      </c>
      <c r="Q21" s="112">
        <f>'2569-อาคาร-หักร้านค้าภายในอาคาร'!T85</f>
        <v>0</v>
      </c>
      <c r="R21" s="269" t="e">
        <f>'2569-อาคาร-หักร้านค้าภายในอาคาร'!U85</f>
        <v>#DIV/0!</v>
      </c>
      <c r="S21" s="112">
        <f>'2569-อาคาร-หักร้านค้าภายในอาคาร'!V85</f>
        <v>0</v>
      </c>
      <c r="T21" s="269" t="e">
        <f>'2569-อาคาร-หักร้านค้าภายในอาคาร'!W85</f>
        <v>#DIV/0!</v>
      </c>
      <c r="U21" s="112">
        <f>'2569-อาคาร-หักร้านค้าภายในอาคาร'!X85</f>
        <v>0</v>
      </c>
      <c r="V21" s="269" t="e">
        <f>'2569-อาคาร-หักร้านค้าภายในอาคาร'!Y85</f>
        <v>#DIV/0!</v>
      </c>
      <c r="W21" s="112">
        <f>'2569-อาคาร-หักร้านค้าภายในอาคาร'!Z85</f>
        <v>0</v>
      </c>
      <c r="X21" s="269" t="e">
        <f>'2569-อาคาร-หักร้านค้าภายในอาคาร'!AA85</f>
        <v>#DIV/0!</v>
      </c>
      <c r="Y21" s="112">
        <f>'2569-อาคาร-หักร้านค้าภายในอาคาร'!AB85</f>
        <v>0</v>
      </c>
      <c r="Z21" s="269" t="e">
        <f>'2569-อาคาร-หักร้านค้าภายในอาคาร'!AC85</f>
        <v>#DIV/0!</v>
      </c>
      <c r="AA21" s="99">
        <f>O21+M21+K21+I21+G21+E21+C21+Q21+S21</f>
        <v>-416961.89999999997</v>
      </c>
      <c r="AB21" s="100" t="e">
        <f>P21+N21+L21+J21+H21+F21+D21+R21+T21</f>
        <v>#DIV/0!</v>
      </c>
      <c r="AD21" s="58">
        <f>SUM(C21+E21+G21+I21+K21+M21)</f>
        <v>-416961.9</v>
      </c>
      <c r="AE21" s="59" t="e">
        <f>SUM(D21+F21+H21+J21+L21+N21)</f>
        <v>#DIV/0!</v>
      </c>
      <c r="AF21" s="58">
        <f>SUM(U21+W21+Y21)</f>
        <v>0</v>
      </c>
      <c r="AG21" s="76" t="e">
        <f>SUM(V21+X21+Z21)</f>
        <v>#DIV/0!</v>
      </c>
      <c r="AH21" s="58">
        <f>(AD21+AF21)-AA21</f>
        <v>0</v>
      </c>
      <c r="AI21" s="74" t="e">
        <f>(AE21+AG21)-AB21</f>
        <v>#DIV/0!</v>
      </c>
    </row>
    <row r="22" spans="1:35" x14ac:dyDescent="0.55000000000000004">
      <c r="A22" s="101" t="s">
        <v>81</v>
      </c>
      <c r="B22" s="95"/>
      <c r="C22" s="297"/>
      <c r="D22" s="298"/>
      <c r="E22" s="297"/>
      <c r="F22" s="298"/>
      <c r="G22" s="297"/>
      <c r="H22" s="298"/>
      <c r="I22" s="297"/>
      <c r="J22" s="298"/>
      <c r="K22" s="297"/>
      <c r="L22" s="298"/>
      <c r="M22" s="297"/>
      <c r="N22" s="298"/>
      <c r="O22" s="297"/>
      <c r="P22" s="298"/>
      <c r="Q22" s="297"/>
      <c r="R22" s="298"/>
      <c r="S22" s="297"/>
      <c r="T22" s="298"/>
      <c r="U22" s="297"/>
      <c r="V22" s="298"/>
      <c r="W22" s="297"/>
      <c r="X22" s="298"/>
      <c r="Y22" s="297"/>
      <c r="Z22" s="298"/>
      <c r="AA22" s="103"/>
      <c r="AB22" s="102"/>
      <c r="AD22" s="4"/>
      <c r="AE22" s="4"/>
      <c r="AF22" s="4"/>
      <c r="AG22" s="4"/>
      <c r="AH22" s="4"/>
      <c r="AI22" s="4"/>
    </row>
    <row r="23" spans="1:35" x14ac:dyDescent="0.55000000000000004">
      <c r="A23" s="98">
        <v>1</v>
      </c>
      <c r="B23" s="313" t="s">
        <v>81</v>
      </c>
      <c r="C23" s="333">
        <f>'2569-อาคาร-หักร้านค้าภายในอาคาร'!F87</f>
        <v>11632.44</v>
      </c>
      <c r="D23" s="334">
        <f>'2569-อาคาร-หักร้านค้าภายในอาคาร'!G87</f>
        <v>45482.840400000001</v>
      </c>
      <c r="E23" s="333">
        <f>'2569-อาคาร-หักร้านค้าภายในอาคาร'!H87</f>
        <v>12989.78</v>
      </c>
      <c r="F23" s="334">
        <f>'2569-อาคาร-หักร้านค้าภายในอาคาร'!I87</f>
        <v>53258.097999999998</v>
      </c>
      <c r="G23" s="333">
        <f>'2569-อาคาร-หักร้านค้าภายในอาคาร'!J87</f>
        <v>0</v>
      </c>
      <c r="H23" s="334" t="e">
        <f>'2569-อาคาร-หักร้านค้าภายในอาคาร'!K87</f>
        <v>#DIV/0!</v>
      </c>
      <c r="I23" s="333">
        <f>'2569-อาคาร-หักร้านค้าภายในอาคาร'!L87</f>
        <v>0</v>
      </c>
      <c r="J23" s="334" t="e">
        <f>'2569-อาคาร-หักร้านค้าภายในอาคาร'!M87</f>
        <v>#DIV/0!</v>
      </c>
      <c r="K23" s="333">
        <f>'2569-อาคาร-หักร้านค้าภายในอาคาร'!N87</f>
        <v>0</v>
      </c>
      <c r="L23" s="334" t="e">
        <f>'2569-อาคาร-หักร้านค้าภายในอาคาร'!O87</f>
        <v>#DIV/0!</v>
      </c>
      <c r="M23" s="333">
        <f>'2569-อาคาร-หักร้านค้าภายในอาคาร'!P87</f>
        <v>0</v>
      </c>
      <c r="N23" s="334" t="e">
        <f>'2569-อาคาร-หักร้านค้าภายในอาคาร'!Q87</f>
        <v>#DIV/0!</v>
      </c>
      <c r="O23" s="333">
        <f>'2569-อาคาร-หักร้านค้าภายในอาคาร'!R87</f>
        <v>0</v>
      </c>
      <c r="P23" s="334" t="e">
        <f>'2569-อาคาร-หักร้านค้าภายในอาคาร'!S87</f>
        <v>#DIV/0!</v>
      </c>
      <c r="Q23" s="333">
        <f>'2569-อาคาร-หักร้านค้าภายในอาคาร'!T87</f>
        <v>0</v>
      </c>
      <c r="R23" s="334" t="e">
        <f>'2569-อาคาร-หักร้านค้าภายในอาคาร'!U87</f>
        <v>#DIV/0!</v>
      </c>
      <c r="S23" s="333">
        <f>'2569-อาคาร-หักร้านค้าภายในอาคาร'!V87</f>
        <v>0</v>
      </c>
      <c r="T23" s="334" t="e">
        <f>'2569-อาคาร-หักร้านค้าภายในอาคาร'!W87</f>
        <v>#DIV/0!</v>
      </c>
      <c r="U23" s="333">
        <f>'2569-อาคาร-หักร้านค้าภายในอาคาร'!X87</f>
        <v>0</v>
      </c>
      <c r="V23" s="334" t="e">
        <f>'2569-อาคาร-หักร้านค้าภายในอาคาร'!Y87</f>
        <v>#DIV/0!</v>
      </c>
      <c r="W23" s="333">
        <f>'2569-อาคาร-หักร้านค้าภายในอาคาร'!Z87</f>
        <v>0</v>
      </c>
      <c r="X23" s="334" t="e">
        <f>'2569-อาคาร-หักร้านค้าภายในอาคาร'!AA87</f>
        <v>#DIV/0!</v>
      </c>
      <c r="Y23" s="333">
        <f>'2569-อาคาร-หักร้านค้าภายในอาคาร'!AB87</f>
        <v>0</v>
      </c>
      <c r="Z23" s="334" t="e">
        <f>'2569-อาคาร-หักร้านค้าภายในอาคาร'!AC87</f>
        <v>#DIV/0!</v>
      </c>
      <c r="AA23" s="99">
        <f>O23+M23+K23+I23+G23+E23+C23+Q23+S23</f>
        <v>24622.22</v>
      </c>
      <c r="AB23" s="100" t="e">
        <f>P23+N23+L23+J23+H23+F23+D23+R23+T23</f>
        <v>#DIV/0!</v>
      </c>
      <c r="AD23" s="58">
        <f>SUM(C23+E23+G23+I23+K23+M23)</f>
        <v>24622.22</v>
      </c>
      <c r="AE23" s="59" t="e">
        <f>SUM(D23+F23+H23+J23+L23+N23)</f>
        <v>#DIV/0!</v>
      </c>
      <c r="AF23" s="58">
        <f>SUM(U23+W23+Y23)</f>
        <v>0</v>
      </c>
      <c r="AG23" s="76" t="e">
        <f>SUM(V23+X23+Z23)</f>
        <v>#DIV/0!</v>
      </c>
      <c r="AH23" s="58">
        <f>(AD23+AF23)-AA23</f>
        <v>0</v>
      </c>
      <c r="AI23" s="74" t="e">
        <f>(AE23+AG23)-AB23</f>
        <v>#DIV/0!</v>
      </c>
    </row>
    <row r="24" spans="1:35" x14ac:dyDescent="0.55000000000000004">
      <c r="A24" s="101" t="s">
        <v>94</v>
      </c>
      <c r="B24" s="95"/>
      <c r="C24" s="297"/>
      <c r="D24" s="298"/>
      <c r="E24" s="297"/>
      <c r="F24" s="298"/>
      <c r="G24" s="297"/>
      <c r="H24" s="298"/>
      <c r="I24" s="297"/>
      <c r="J24" s="298"/>
      <c r="K24" s="297"/>
      <c r="L24" s="298"/>
      <c r="M24" s="297"/>
      <c r="N24" s="298"/>
      <c r="O24" s="297"/>
      <c r="P24" s="298"/>
      <c r="Q24" s="297"/>
      <c r="R24" s="298"/>
      <c r="S24" s="297"/>
      <c r="T24" s="298"/>
      <c r="U24" s="297"/>
      <c r="V24" s="298"/>
      <c r="W24" s="297"/>
      <c r="X24" s="298"/>
      <c r="Y24" s="297"/>
      <c r="Z24" s="298"/>
      <c r="AA24" s="103"/>
      <c r="AB24" s="102"/>
      <c r="AD24" s="4"/>
      <c r="AE24" s="4"/>
      <c r="AF24" s="4"/>
      <c r="AG24" s="4"/>
      <c r="AH24" s="4"/>
      <c r="AI24" s="4"/>
    </row>
    <row r="25" spans="1:35" x14ac:dyDescent="0.55000000000000004">
      <c r="A25" s="98">
        <v>1</v>
      </c>
      <c r="B25" s="313" t="s">
        <v>94</v>
      </c>
      <c r="C25" s="112">
        <f>'2569-อาคาร-หักร้านค้าภายในอาคาร'!F91</f>
        <v>9614.5300000000007</v>
      </c>
      <c r="D25" s="269">
        <f>'2569-อาคาร-หักร้านค้าภายในอาคาร'!G91</f>
        <v>37592.812300000005</v>
      </c>
      <c r="E25" s="112">
        <f>'2569-อาคาร-หักร้านค้าภายในอาคาร'!H91</f>
        <v>10712.96</v>
      </c>
      <c r="F25" s="269">
        <f>'2569-อาคาร-หักร้านค้าภายในอาคาร'!I91</f>
        <v>43923.135999999999</v>
      </c>
      <c r="G25" s="112">
        <f>'2569-อาคาร-หักร้านค้าภายในอาคาร'!J91</f>
        <v>-1543</v>
      </c>
      <c r="H25" s="269" t="e">
        <f>'2569-อาคาร-หักร้านค้าภายในอาคาร'!K91</f>
        <v>#DIV/0!</v>
      </c>
      <c r="I25" s="112">
        <f>'2569-อาคาร-หักร้านค้าภายในอาคาร'!L91</f>
        <v>0</v>
      </c>
      <c r="J25" s="269" t="e">
        <f>'2569-อาคาร-หักร้านค้าภายในอาคาร'!M91</f>
        <v>#DIV/0!</v>
      </c>
      <c r="K25" s="112">
        <f>'2569-อาคาร-หักร้านค้าภายในอาคาร'!N91</f>
        <v>0</v>
      </c>
      <c r="L25" s="269" t="e">
        <f>'2569-อาคาร-หักร้านค้าภายในอาคาร'!O91</f>
        <v>#DIV/0!</v>
      </c>
      <c r="M25" s="112">
        <f>'2569-อาคาร-หักร้านค้าภายในอาคาร'!P91</f>
        <v>0</v>
      </c>
      <c r="N25" s="269" t="e">
        <f>'2569-อาคาร-หักร้านค้าภายในอาคาร'!Q91</f>
        <v>#DIV/0!</v>
      </c>
      <c r="O25" s="112">
        <f>'2569-อาคาร-หักร้านค้าภายในอาคาร'!R91</f>
        <v>0</v>
      </c>
      <c r="P25" s="269" t="e">
        <f>'2569-อาคาร-หักร้านค้าภายในอาคาร'!S91</f>
        <v>#DIV/0!</v>
      </c>
      <c r="Q25" s="112">
        <f>'2569-อาคาร-หักร้านค้าภายในอาคาร'!T91</f>
        <v>0</v>
      </c>
      <c r="R25" s="269" t="e">
        <f>'2569-อาคาร-หักร้านค้าภายในอาคาร'!U91</f>
        <v>#DIV/0!</v>
      </c>
      <c r="S25" s="112">
        <f>'2569-อาคาร-หักร้านค้าภายในอาคาร'!V91</f>
        <v>0</v>
      </c>
      <c r="T25" s="269" t="e">
        <f>'2569-อาคาร-หักร้านค้าภายในอาคาร'!W91</f>
        <v>#DIV/0!</v>
      </c>
      <c r="U25" s="112">
        <f>'2569-อาคาร-หักร้านค้าภายในอาคาร'!X91</f>
        <v>0</v>
      </c>
      <c r="V25" s="269" t="e">
        <f>'2569-อาคาร-หักร้านค้าภายในอาคาร'!Y91</f>
        <v>#DIV/0!</v>
      </c>
      <c r="W25" s="112">
        <f>'2569-อาคาร-หักร้านค้าภายในอาคาร'!Z91</f>
        <v>0</v>
      </c>
      <c r="X25" s="269" t="e">
        <f>'2569-อาคาร-หักร้านค้าภายในอาคาร'!AA91</f>
        <v>#DIV/0!</v>
      </c>
      <c r="Y25" s="112">
        <f>'2569-อาคาร-หักร้านค้าภายในอาคาร'!AB91</f>
        <v>0</v>
      </c>
      <c r="Z25" s="269" t="e">
        <f>'2569-อาคาร-หักร้านค้าภายในอาคาร'!AC91</f>
        <v>#DIV/0!</v>
      </c>
      <c r="AA25" s="99">
        <f>O25+M25+K25+I25+G25+E25+C25+Q25+S25</f>
        <v>18784.489999999998</v>
      </c>
      <c r="AB25" s="100" t="e">
        <f>P25+N25+L25+J25+H25+F25+D25+R25+T25</f>
        <v>#DIV/0!</v>
      </c>
      <c r="AD25" s="58">
        <f>SUM(C25+E25+G25+I25+K25+M25)</f>
        <v>18784.489999999998</v>
      </c>
      <c r="AE25" s="59" t="e">
        <f>SUM(D25+F25+H25+J25+L25+N25)</f>
        <v>#DIV/0!</v>
      </c>
      <c r="AF25" s="58">
        <f>SUM(U25+W25+Y25)</f>
        <v>0</v>
      </c>
      <c r="AG25" s="76" t="e">
        <f>SUM(V25+X25+Z25)</f>
        <v>#DIV/0!</v>
      </c>
      <c r="AH25" s="58">
        <f>(AD25+AF25)-AA25</f>
        <v>0</v>
      </c>
      <c r="AI25" s="74" t="e">
        <f>(AE25+AG25)-AB25</f>
        <v>#DIV/0!</v>
      </c>
    </row>
    <row r="26" spans="1:35" x14ac:dyDescent="0.55000000000000004">
      <c r="A26" s="101" t="s">
        <v>78</v>
      </c>
      <c r="B26" s="95"/>
      <c r="C26" s="297"/>
      <c r="D26" s="298"/>
      <c r="E26" s="297"/>
      <c r="F26" s="298"/>
      <c r="G26" s="297"/>
      <c r="H26" s="298"/>
      <c r="I26" s="297"/>
      <c r="J26" s="298"/>
      <c r="K26" s="297"/>
      <c r="L26" s="298"/>
      <c r="M26" s="297"/>
      <c r="N26" s="298"/>
      <c r="O26" s="297"/>
      <c r="P26" s="298"/>
      <c r="Q26" s="297"/>
      <c r="R26" s="298"/>
      <c r="S26" s="297"/>
      <c r="T26" s="298"/>
      <c r="U26" s="297"/>
      <c r="V26" s="298"/>
      <c r="W26" s="297"/>
      <c r="X26" s="298"/>
      <c r="Y26" s="297"/>
      <c r="Z26" s="298"/>
      <c r="AA26" s="103"/>
      <c r="AB26" s="102"/>
      <c r="AD26" s="4"/>
      <c r="AE26" s="4"/>
      <c r="AF26" s="4"/>
      <c r="AG26" s="4"/>
      <c r="AH26" s="4"/>
      <c r="AI26" s="4"/>
    </row>
    <row r="27" spans="1:35" x14ac:dyDescent="0.55000000000000004">
      <c r="A27" s="98">
        <v>1</v>
      </c>
      <c r="B27" s="313" t="s">
        <v>78</v>
      </c>
      <c r="C27" s="112">
        <f>'2569-อาคาร-หักร้านค้าภายในอาคาร'!F100</f>
        <v>73080.670000000013</v>
      </c>
      <c r="D27" s="269">
        <f>'2569-อาคาร-หักร้านค้าภายในอาคาร'!G100</f>
        <v>285944.02380050829</v>
      </c>
      <c r="E27" s="112">
        <f>'2569-อาคาร-หักร้านค้าภายในอาคาร'!H100</f>
        <v>77905.790000000052</v>
      </c>
      <c r="F27" s="269">
        <f>'2569-อาคาร-หักร้านค้าภายในอาคาร'!I100</f>
        <v>319488.77684463933</v>
      </c>
      <c r="G27" s="112">
        <f>'2569-อาคาร-หักร้านค้าภายในอาคาร'!J100</f>
        <v>-1458905</v>
      </c>
      <c r="H27" s="269" t="e">
        <f>'2569-อาคาร-หักร้านค้าภายในอาคาร'!K100</f>
        <v>#DIV/0!</v>
      </c>
      <c r="I27" s="112">
        <f>'2569-อาคาร-หักร้านค้าภายในอาคาร'!L100</f>
        <v>0</v>
      </c>
      <c r="J27" s="269" t="e">
        <f>'2569-อาคาร-หักร้านค้าภายในอาคาร'!M100</f>
        <v>#DIV/0!</v>
      </c>
      <c r="K27" s="112">
        <f>'2569-อาคาร-หักร้านค้าภายในอาคาร'!N100</f>
        <v>0</v>
      </c>
      <c r="L27" s="269" t="e">
        <f>'2569-อาคาร-หักร้านค้าภายในอาคาร'!O100</f>
        <v>#DIV/0!</v>
      </c>
      <c r="M27" s="112">
        <f>'2569-อาคาร-หักร้านค้าภายในอาคาร'!P100</f>
        <v>0</v>
      </c>
      <c r="N27" s="269" t="e">
        <f>'2569-อาคาร-หักร้านค้าภายในอาคาร'!Q100</f>
        <v>#DIV/0!</v>
      </c>
      <c r="O27" s="112">
        <f>'2569-อาคาร-หักร้านค้าภายในอาคาร'!R100</f>
        <v>0</v>
      </c>
      <c r="P27" s="269" t="e">
        <f>'2569-อาคาร-หักร้านค้าภายในอาคาร'!S100</f>
        <v>#DIV/0!</v>
      </c>
      <c r="Q27" s="112">
        <f>'2569-อาคาร-หักร้านค้าภายในอาคาร'!T100</f>
        <v>0</v>
      </c>
      <c r="R27" s="269" t="e">
        <f>'2569-อาคาร-หักร้านค้าภายในอาคาร'!U100</f>
        <v>#DIV/0!</v>
      </c>
      <c r="S27" s="112">
        <f>'2569-อาคาร-หักร้านค้าภายในอาคาร'!V100</f>
        <v>0</v>
      </c>
      <c r="T27" s="269" t="e">
        <f>'2569-อาคาร-หักร้านค้าภายในอาคาร'!W100</f>
        <v>#DIV/0!</v>
      </c>
      <c r="U27" s="112">
        <f>'2569-อาคาร-หักร้านค้าภายในอาคาร'!X100</f>
        <v>0</v>
      </c>
      <c r="V27" s="269" t="e">
        <f>'2569-อาคาร-หักร้านค้าภายในอาคาร'!Y100</f>
        <v>#DIV/0!</v>
      </c>
      <c r="W27" s="112">
        <f>'2569-อาคาร-หักร้านค้าภายในอาคาร'!Z100</f>
        <v>0</v>
      </c>
      <c r="X27" s="269" t="e">
        <f>'2569-อาคาร-หักร้านค้าภายในอาคาร'!AA100</f>
        <v>#DIV/0!</v>
      </c>
      <c r="Y27" s="112">
        <f>'2569-อาคาร-หักร้านค้าภายในอาคาร'!AB100</f>
        <v>0</v>
      </c>
      <c r="Z27" s="269" t="e">
        <f>'2569-อาคาร-หักร้านค้าภายในอาคาร'!AC100</f>
        <v>#DIV/0!</v>
      </c>
      <c r="AA27" s="99">
        <f>O27+M27+K27+I27+G27+E27+C27+Q27+S27</f>
        <v>-1307918.54</v>
      </c>
      <c r="AB27" s="100" t="e">
        <f>P27+N27+L27+J27+H27+F27+D27+R27+T27</f>
        <v>#DIV/0!</v>
      </c>
      <c r="AD27" s="58">
        <f>SUM(C27+E27+G27+I27+K27+M27)</f>
        <v>-1307918.54</v>
      </c>
      <c r="AE27" s="59" t="e">
        <f>SUM(D27+F27+H27+J27+L27+N27)</f>
        <v>#DIV/0!</v>
      </c>
      <c r="AF27" s="58">
        <f>SUM(U27+W27+Y27)</f>
        <v>0</v>
      </c>
      <c r="AG27" s="76" t="e">
        <f>SUM(V27+X27+Z27)</f>
        <v>#DIV/0!</v>
      </c>
      <c r="AH27" s="58">
        <f>(AD27+AF27)-AA27</f>
        <v>0</v>
      </c>
      <c r="AI27" s="74" t="e">
        <f>(AE27+AG27)-AB27</f>
        <v>#DIV/0!</v>
      </c>
    </row>
    <row r="28" spans="1:35" x14ac:dyDescent="0.55000000000000004">
      <c r="A28" s="101" t="s">
        <v>79</v>
      </c>
      <c r="B28" s="95"/>
      <c r="C28" s="297"/>
      <c r="D28" s="298"/>
      <c r="E28" s="297"/>
      <c r="F28" s="298"/>
      <c r="G28" s="297"/>
      <c r="H28" s="298"/>
      <c r="I28" s="297"/>
      <c r="J28" s="298"/>
      <c r="K28" s="297"/>
      <c r="L28" s="298"/>
      <c r="M28" s="297"/>
      <c r="N28" s="298"/>
      <c r="O28" s="297"/>
      <c r="P28" s="298"/>
      <c r="Q28" s="297"/>
      <c r="R28" s="298"/>
      <c r="S28" s="297"/>
      <c r="T28" s="298"/>
      <c r="U28" s="297"/>
      <c r="V28" s="298"/>
      <c r="W28" s="297"/>
      <c r="X28" s="298"/>
      <c r="Y28" s="297"/>
      <c r="Z28" s="298"/>
      <c r="AA28" s="103"/>
      <c r="AB28" s="102"/>
      <c r="AD28" s="4"/>
      <c r="AE28" s="4"/>
      <c r="AF28" s="4"/>
      <c r="AG28" s="4"/>
      <c r="AH28" s="4"/>
      <c r="AI28" s="4"/>
    </row>
    <row r="29" spans="1:35" x14ac:dyDescent="0.55000000000000004">
      <c r="A29" s="98">
        <v>1</v>
      </c>
      <c r="B29" s="313" t="s">
        <v>79</v>
      </c>
      <c r="C29" s="112">
        <f>'2569-อาคาร-หักร้านค้าภายในอาคาร'!F102</f>
        <v>4584.82</v>
      </c>
      <c r="D29" s="269">
        <f>'2569-อาคาร-หักร้านค้าภายในอาคาร'!G102</f>
        <v>17946.528088537198</v>
      </c>
      <c r="E29" s="112">
        <f>'2569-อาคาร-หักร้านค้าภายในอาคาร'!H102</f>
        <v>5706.63</v>
      </c>
      <c r="F29" s="269">
        <f>'2569-อาคาร-หักร้านค้าภายในอาคาร'!I102</f>
        <v>23405.510628092703</v>
      </c>
      <c r="G29" s="112">
        <f>'2569-อาคาร-หักร้านค้าภายในอาคาร'!J102</f>
        <v>37472</v>
      </c>
      <c r="H29" s="269" t="e">
        <f>'2569-อาคาร-หักร้านค้าภายในอาคาร'!K102</f>
        <v>#DIV/0!</v>
      </c>
      <c r="I29" s="112">
        <f>'2569-อาคาร-หักร้านค้าภายในอาคาร'!L102</f>
        <v>0</v>
      </c>
      <c r="J29" s="269" t="e">
        <f>'2569-อาคาร-หักร้านค้าภายในอาคาร'!M102</f>
        <v>#DIV/0!</v>
      </c>
      <c r="K29" s="112">
        <f>'2569-อาคาร-หักร้านค้าภายในอาคาร'!N102</f>
        <v>0</v>
      </c>
      <c r="L29" s="269" t="e">
        <f>'2569-อาคาร-หักร้านค้าภายในอาคาร'!O102</f>
        <v>#DIV/0!</v>
      </c>
      <c r="M29" s="112">
        <f>'2569-อาคาร-หักร้านค้าภายในอาคาร'!P102</f>
        <v>0</v>
      </c>
      <c r="N29" s="269" t="e">
        <f>'2569-อาคาร-หักร้านค้าภายในอาคาร'!Q102</f>
        <v>#DIV/0!</v>
      </c>
      <c r="O29" s="112">
        <f>'2569-อาคาร-หักร้านค้าภายในอาคาร'!R102</f>
        <v>0</v>
      </c>
      <c r="P29" s="269" t="e">
        <f>'2569-อาคาร-หักร้านค้าภายในอาคาร'!S102</f>
        <v>#DIV/0!</v>
      </c>
      <c r="Q29" s="112">
        <f>'2569-อาคาร-หักร้านค้าภายในอาคาร'!T102</f>
        <v>0</v>
      </c>
      <c r="R29" s="269" t="e">
        <f>'2569-อาคาร-หักร้านค้าภายในอาคาร'!U102</f>
        <v>#DIV/0!</v>
      </c>
      <c r="S29" s="112">
        <f>'2569-อาคาร-หักร้านค้าภายในอาคาร'!V102</f>
        <v>0</v>
      </c>
      <c r="T29" s="269" t="e">
        <f>'2569-อาคาร-หักร้านค้าภายในอาคาร'!W102</f>
        <v>#DIV/0!</v>
      </c>
      <c r="U29" s="112">
        <f>'2569-อาคาร-หักร้านค้าภายในอาคาร'!X102</f>
        <v>0</v>
      </c>
      <c r="V29" s="269" t="e">
        <f>'2569-อาคาร-หักร้านค้าภายในอาคาร'!Y102</f>
        <v>#DIV/0!</v>
      </c>
      <c r="W29" s="112">
        <f>'2569-อาคาร-หักร้านค้าภายในอาคาร'!Z102</f>
        <v>0</v>
      </c>
      <c r="X29" s="269" t="e">
        <f>'2569-อาคาร-หักร้านค้าภายในอาคาร'!AA102</f>
        <v>#DIV/0!</v>
      </c>
      <c r="Y29" s="112">
        <f>'2569-อาคาร-หักร้านค้าภายในอาคาร'!AB102</f>
        <v>0</v>
      </c>
      <c r="Z29" s="269" t="e">
        <f>'2569-อาคาร-หักร้านค้าภายในอาคาร'!AC102</f>
        <v>#DIV/0!</v>
      </c>
      <c r="AA29" s="99">
        <f>O29+M29+K29+I29+G29+E29+C29+Q29+S29</f>
        <v>47763.45</v>
      </c>
      <c r="AB29" s="100" t="e">
        <f>P29+N29+L29+J29+H29+F29+D29+R29+T29</f>
        <v>#DIV/0!</v>
      </c>
      <c r="AD29" s="58">
        <f>SUM(C29+E29+G29+I29+K29+M29)</f>
        <v>47763.45</v>
      </c>
      <c r="AE29" s="59" t="e">
        <f>SUM(D29+F29+H29+J29+L29+N29)</f>
        <v>#DIV/0!</v>
      </c>
      <c r="AF29" s="58">
        <f>SUM(U29+W29+Y29)</f>
        <v>0</v>
      </c>
      <c r="AG29" s="76" t="e">
        <f>SUM(V29+X29+Z29)</f>
        <v>#DIV/0!</v>
      </c>
      <c r="AH29" s="58">
        <f>(AD29+AF29)-AA29</f>
        <v>0</v>
      </c>
      <c r="AI29" s="74" t="e">
        <f>(AE29+AG29)-AB29</f>
        <v>#DIV/0!</v>
      </c>
    </row>
    <row r="30" spans="1:35" x14ac:dyDescent="0.55000000000000004">
      <c r="A30" s="101" t="s">
        <v>95</v>
      </c>
      <c r="B30" s="95"/>
      <c r="C30" s="297"/>
      <c r="D30" s="298"/>
      <c r="E30" s="297"/>
      <c r="F30" s="298"/>
      <c r="G30" s="297"/>
      <c r="H30" s="298"/>
      <c r="I30" s="297"/>
      <c r="J30" s="298"/>
      <c r="K30" s="297"/>
      <c r="L30" s="298"/>
      <c r="M30" s="297"/>
      <c r="N30" s="298"/>
      <c r="O30" s="297"/>
      <c r="P30" s="298"/>
      <c r="Q30" s="297"/>
      <c r="R30" s="298"/>
      <c r="S30" s="297"/>
      <c r="T30" s="298"/>
      <c r="U30" s="297"/>
      <c r="V30" s="298"/>
      <c r="W30" s="297"/>
      <c r="X30" s="298"/>
      <c r="Y30" s="297"/>
      <c r="Z30" s="298"/>
      <c r="AA30" s="103"/>
      <c r="AB30" s="102"/>
      <c r="AD30" s="4"/>
      <c r="AE30" s="4"/>
      <c r="AF30" s="4"/>
      <c r="AG30" s="4"/>
      <c r="AH30" s="4"/>
      <c r="AI30" s="4"/>
    </row>
    <row r="31" spans="1:35" x14ac:dyDescent="0.55000000000000004">
      <c r="A31" s="98">
        <v>1</v>
      </c>
      <c r="B31" s="313" t="s">
        <v>95</v>
      </c>
      <c r="C31" s="112">
        <f>'2569-อาคาร-หักร้านค้าภายในอาคาร'!F104</f>
        <v>1743.9499999999534</v>
      </c>
      <c r="D31" s="269">
        <f>'2569-อาคาร-หักร้านค้าภายในอาคาร'!G104</f>
        <v>6826.4070694168176</v>
      </c>
      <c r="E31" s="112">
        <f>'2569-อาคาร-หักร้านค้าภายในอาคาร'!H104</f>
        <v>2040.1500000000233</v>
      </c>
      <c r="F31" s="269">
        <f>'2569-อาคาร-หักร้านค้าภายในอาคาร'!I104</f>
        <v>8367.5921704935954</v>
      </c>
      <c r="G31" s="112">
        <f>'2569-อาคาร-หักร้านค้าภายในอาคาร'!J104</f>
        <v>-494985</v>
      </c>
      <c r="H31" s="269" t="e">
        <f>'2569-อาคาร-หักร้านค้าภายในอาคาร'!K104</f>
        <v>#DIV/0!</v>
      </c>
      <c r="I31" s="112">
        <f>'2569-อาคาร-หักร้านค้าภายในอาคาร'!L104</f>
        <v>0</v>
      </c>
      <c r="J31" s="269" t="e">
        <f>'2569-อาคาร-หักร้านค้าภายในอาคาร'!M104</f>
        <v>#DIV/0!</v>
      </c>
      <c r="K31" s="112">
        <f>'2569-อาคาร-หักร้านค้าภายในอาคาร'!N104</f>
        <v>0</v>
      </c>
      <c r="L31" s="269" t="e">
        <f>'2569-อาคาร-หักร้านค้าภายในอาคาร'!O104</f>
        <v>#DIV/0!</v>
      </c>
      <c r="M31" s="112">
        <f>'2569-อาคาร-หักร้านค้าภายในอาคาร'!P104</f>
        <v>0</v>
      </c>
      <c r="N31" s="269" t="e">
        <f>'2569-อาคาร-หักร้านค้าภายในอาคาร'!Q104</f>
        <v>#DIV/0!</v>
      </c>
      <c r="O31" s="112">
        <f>'2569-อาคาร-หักร้านค้าภายในอาคาร'!R104</f>
        <v>0</v>
      </c>
      <c r="P31" s="269" t="e">
        <f>'2569-อาคาร-หักร้านค้าภายในอาคาร'!S104</f>
        <v>#DIV/0!</v>
      </c>
      <c r="Q31" s="112">
        <f>'2569-อาคาร-หักร้านค้าภายในอาคาร'!T104</f>
        <v>0</v>
      </c>
      <c r="R31" s="269" t="e">
        <f>'2569-อาคาร-หักร้านค้าภายในอาคาร'!U104</f>
        <v>#DIV/0!</v>
      </c>
      <c r="S31" s="112">
        <f>'2569-อาคาร-หักร้านค้าภายในอาคาร'!V104</f>
        <v>0</v>
      </c>
      <c r="T31" s="269" t="e">
        <f>'2569-อาคาร-หักร้านค้าภายในอาคาร'!W104</f>
        <v>#DIV/0!</v>
      </c>
      <c r="U31" s="112">
        <f>'2569-อาคาร-หักร้านค้าภายในอาคาร'!X104</f>
        <v>0</v>
      </c>
      <c r="V31" s="269" t="e">
        <f>'2569-อาคาร-หักร้านค้าภายในอาคาร'!Y104</f>
        <v>#DIV/0!</v>
      </c>
      <c r="W31" s="112">
        <f>'2569-อาคาร-หักร้านค้าภายในอาคาร'!Z104</f>
        <v>0</v>
      </c>
      <c r="X31" s="269" t="e">
        <f>'2569-อาคาร-หักร้านค้าภายในอาคาร'!AA104</f>
        <v>#DIV/0!</v>
      </c>
      <c r="Y31" s="112">
        <f>'2569-อาคาร-หักร้านค้าภายในอาคาร'!AB104</f>
        <v>0</v>
      </c>
      <c r="Z31" s="269" t="e">
        <f>'2569-อาคาร-หักร้านค้าภายในอาคาร'!AC104</f>
        <v>#DIV/0!</v>
      </c>
      <c r="AA31" s="99">
        <f>O31+M31+K31+I31+G31+E31+C31+Q31+S31</f>
        <v>-491200.9</v>
      </c>
      <c r="AB31" s="100" t="e">
        <f>P31+N31+L31+J31+H31+F31+D31+R31+T31</f>
        <v>#DIV/0!</v>
      </c>
      <c r="AD31" s="58">
        <f>SUM(C31+E31+G31+I31+K31+M31)</f>
        <v>-491200.9</v>
      </c>
      <c r="AE31" s="59" t="e">
        <f>SUM(D31+F31+H31+J31+L31+N31)</f>
        <v>#DIV/0!</v>
      </c>
      <c r="AF31" s="58">
        <f>SUM(U31+W31+Y31)</f>
        <v>0</v>
      </c>
      <c r="AG31" s="76" t="e">
        <f>SUM(V31+X31+Z31)</f>
        <v>#DIV/0!</v>
      </c>
      <c r="AH31" s="58">
        <f>(AD31+AF31)-AA31</f>
        <v>0</v>
      </c>
      <c r="AI31" s="74" t="e">
        <f>(AE31+AG31)-AB31</f>
        <v>#DIV/0!</v>
      </c>
    </row>
    <row r="32" spans="1:35" x14ac:dyDescent="0.55000000000000004">
      <c r="A32" s="101" t="s">
        <v>80</v>
      </c>
      <c r="B32" s="95"/>
      <c r="C32" s="297"/>
      <c r="D32" s="298"/>
      <c r="E32" s="297"/>
      <c r="F32" s="298"/>
      <c r="G32" s="297"/>
      <c r="H32" s="298"/>
      <c r="I32" s="297"/>
      <c r="J32" s="298"/>
      <c r="K32" s="297"/>
      <c r="L32" s="298"/>
      <c r="M32" s="297"/>
      <c r="N32" s="298"/>
      <c r="O32" s="297"/>
      <c r="P32" s="298"/>
      <c r="Q32" s="297"/>
      <c r="R32" s="298"/>
      <c r="S32" s="297"/>
      <c r="T32" s="298"/>
      <c r="U32" s="297"/>
      <c r="V32" s="298"/>
      <c r="W32" s="297"/>
      <c r="X32" s="298"/>
      <c r="Y32" s="297"/>
      <c r="Z32" s="298"/>
      <c r="AA32" s="103"/>
      <c r="AB32" s="102"/>
      <c r="AD32" s="4"/>
      <c r="AE32" s="4"/>
      <c r="AF32" s="4"/>
      <c r="AG32" s="4"/>
      <c r="AH32" s="4"/>
      <c r="AI32" s="4"/>
    </row>
    <row r="33" spans="1:35" x14ac:dyDescent="0.55000000000000004">
      <c r="A33" s="98">
        <v>1</v>
      </c>
      <c r="B33" s="313" t="s">
        <v>80</v>
      </c>
      <c r="C33" s="112">
        <f>'2569-อาคาร-หักร้านค้าภายในอาคาร'!F108</f>
        <v>5644.6100000000006</v>
      </c>
      <c r="D33" s="269">
        <f>'2569-อาคาร-หักร้านค้าภายในอาคาร'!G108</f>
        <v>22071.667929436</v>
      </c>
      <c r="E33" s="112">
        <f>'2569-อาคาร-หักร้านค้าภายในอาคาร'!H108</f>
        <v>7449.07</v>
      </c>
      <c r="F33" s="269">
        <f>'2569-อาคาร-หักร้านค้าภายในอาคาร'!I108</f>
        <v>30541.437997879995</v>
      </c>
      <c r="G33" s="112">
        <f>'2569-อาคาร-หักร้านค้าภายในอาคาร'!J108</f>
        <v>5419.8000000000011</v>
      </c>
      <c r="H33" s="269" t="e">
        <f>'2569-อาคาร-หักร้านค้าภายในอาคาร'!K108</f>
        <v>#DIV/0!</v>
      </c>
      <c r="I33" s="112">
        <f>'2569-อาคาร-หักร้านค้าภายในอาคาร'!L108</f>
        <v>0</v>
      </c>
      <c r="J33" s="269" t="e">
        <f>'2569-อาคาร-หักร้านค้าภายในอาคาร'!M108</f>
        <v>#DIV/0!</v>
      </c>
      <c r="K33" s="112">
        <f>'2569-อาคาร-หักร้านค้าภายในอาคาร'!N108</f>
        <v>0</v>
      </c>
      <c r="L33" s="269" t="e">
        <f>'2569-อาคาร-หักร้านค้าภายในอาคาร'!O108</f>
        <v>#DIV/0!</v>
      </c>
      <c r="M33" s="112">
        <f>'2569-อาคาร-หักร้านค้าภายในอาคาร'!P108</f>
        <v>0</v>
      </c>
      <c r="N33" s="269" t="e">
        <f>'2569-อาคาร-หักร้านค้าภายในอาคาร'!Q108</f>
        <v>#DIV/0!</v>
      </c>
      <c r="O33" s="112">
        <f>'2569-อาคาร-หักร้านค้าภายในอาคาร'!R108</f>
        <v>0</v>
      </c>
      <c r="P33" s="269" t="e">
        <f>'2569-อาคาร-หักร้านค้าภายในอาคาร'!S108</f>
        <v>#DIV/0!</v>
      </c>
      <c r="Q33" s="112">
        <f>'2569-อาคาร-หักร้านค้าภายในอาคาร'!T108</f>
        <v>0</v>
      </c>
      <c r="R33" s="269" t="e">
        <f>'2569-อาคาร-หักร้านค้าภายในอาคาร'!U108</f>
        <v>#DIV/0!</v>
      </c>
      <c r="S33" s="112">
        <f>'2569-อาคาร-หักร้านค้าภายในอาคาร'!V108</f>
        <v>0</v>
      </c>
      <c r="T33" s="269" t="e">
        <f>'2569-อาคาร-หักร้านค้าภายในอาคาร'!W108</f>
        <v>#DIV/0!</v>
      </c>
      <c r="U33" s="112">
        <f>'2569-อาคาร-หักร้านค้าภายในอาคาร'!X108</f>
        <v>0</v>
      </c>
      <c r="V33" s="269" t="e">
        <f>'2569-อาคาร-หักร้านค้าภายในอาคาร'!Y108</f>
        <v>#DIV/0!</v>
      </c>
      <c r="W33" s="112">
        <f>'2569-อาคาร-หักร้านค้าภายในอาคาร'!Z108</f>
        <v>0</v>
      </c>
      <c r="X33" s="269" t="e">
        <f>'2569-อาคาร-หักร้านค้าภายในอาคาร'!AA108</f>
        <v>#DIV/0!</v>
      </c>
      <c r="Y33" s="112">
        <f>'2569-อาคาร-หักร้านค้าภายในอาคาร'!AB108</f>
        <v>0</v>
      </c>
      <c r="Z33" s="269" t="e">
        <f>'2569-อาคาร-หักร้านค้าภายในอาคาร'!AC108</f>
        <v>#DIV/0!</v>
      </c>
      <c r="AA33" s="99">
        <f>O33+M33+K33+I33+G33+E33+C33+Q33+S33</f>
        <v>18513.480000000003</v>
      </c>
      <c r="AB33" s="100" t="e">
        <f>P33+N33+L33+J33+H33+F33+D33+R33+T33</f>
        <v>#DIV/0!</v>
      </c>
      <c r="AD33" s="58">
        <f>SUM(C33+E33+G33+I33+K33+M33)</f>
        <v>18513.480000000003</v>
      </c>
      <c r="AE33" s="59" t="e">
        <f>SUM(D33+F33+H33+J33+L33+N33)</f>
        <v>#DIV/0!</v>
      </c>
      <c r="AF33" s="58">
        <f>SUM(U33+W33+Y33)</f>
        <v>0</v>
      </c>
      <c r="AG33" s="76" t="e">
        <f>SUM(V33+X33+Z33)</f>
        <v>#DIV/0!</v>
      </c>
      <c r="AH33" s="58">
        <f>(AD33+AF33)-AA33</f>
        <v>0</v>
      </c>
      <c r="AI33" s="74" t="e">
        <f>(AE33+AG33)-AB33</f>
        <v>#DIV/0!</v>
      </c>
    </row>
    <row r="34" spans="1:35" x14ac:dyDescent="0.55000000000000004">
      <c r="A34" s="101" t="s">
        <v>86</v>
      </c>
      <c r="B34" s="95"/>
      <c r="C34" s="297"/>
      <c r="D34" s="298"/>
      <c r="E34" s="297"/>
      <c r="F34" s="298"/>
      <c r="G34" s="297"/>
      <c r="H34" s="298"/>
      <c r="I34" s="297"/>
      <c r="J34" s="298"/>
      <c r="K34" s="297"/>
      <c r="L34" s="298"/>
      <c r="M34" s="297"/>
      <c r="N34" s="298"/>
      <c r="O34" s="297"/>
      <c r="P34" s="298"/>
      <c r="Q34" s="297"/>
      <c r="R34" s="298"/>
      <c r="S34" s="297"/>
      <c r="T34" s="298"/>
      <c r="U34" s="297"/>
      <c r="V34" s="298"/>
      <c r="W34" s="297"/>
      <c r="X34" s="298"/>
      <c r="Y34" s="297"/>
      <c r="Z34" s="298"/>
      <c r="AA34" s="103"/>
      <c r="AB34" s="102"/>
      <c r="AD34" s="4"/>
      <c r="AE34" s="4"/>
      <c r="AF34" s="4"/>
      <c r="AG34" s="4"/>
      <c r="AH34" s="4"/>
      <c r="AI34" s="4"/>
    </row>
    <row r="35" spans="1:35" x14ac:dyDescent="0.55000000000000004">
      <c r="A35" s="98">
        <v>1</v>
      </c>
      <c r="B35" s="313" t="s">
        <v>86</v>
      </c>
      <c r="C35" s="112">
        <f>'2569-อาคาร-หักร้านค้าภายในอาคาร'!F140</f>
        <v>35883.43</v>
      </c>
      <c r="D35" s="269">
        <f>'2569-อาคาร-หักร้านค้าภายในอาคาร'!G140</f>
        <v>140402.17813253781</v>
      </c>
      <c r="E35" s="112">
        <f>'2569-อาคาร-หักร้านค้าภายในอาคาร'!H140</f>
        <v>36999.199999999997</v>
      </c>
      <c r="F35" s="269">
        <f>'2569-อาคาร-หักร้านค้าภายในอาคาร'!I140</f>
        <v>151737.57311540798</v>
      </c>
      <c r="G35" s="112">
        <f>'2569-อาคาร-หักร้านค้าภายในอาคาร'!J140</f>
        <v>-2602553</v>
      </c>
      <c r="H35" s="269" t="e">
        <f>'2569-อาคาร-หักร้านค้าภายในอาคาร'!K140</f>
        <v>#DIV/0!</v>
      </c>
      <c r="I35" s="112">
        <f>'2569-อาคาร-หักร้านค้าภายในอาคาร'!L140</f>
        <v>0</v>
      </c>
      <c r="J35" s="269" t="e">
        <f>'2569-อาคาร-หักร้านค้าภายในอาคาร'!M140</f>
        <v>#DIV/0!</v>
      </c>
      <c r="K35" s="112">
        <f>'2569-อาคาร-หักร้านค้าภายในอาคาร'!N140</f>
        <v>0</v>
      </c>
      <c r="L35" s="269" t="e">
        <f>'2569-อาคาร-หักร้านค้าภายในอาคาร'!O140</f>
        <v>#DIV/0!</v>
      </c>
      <c r="M35" s="112">
        <f>'2569-อาคาร-หักร้านค้าภายในอาคาร'!P140</f>
        <v>0</v>
      </c>
      <c r="N35" s="269" t="e">
        <f>'2569-อาคาร-หักร้านค้าภายในอาคาร'!Q140</f>
        <v>#DIV/0!</v>
      </c>
      <c r="O35" s="112">
        <f>'2569-อาคาร-หักร้านค้าภายในอาคาร'!R140</f>
        <v>0</v>
      </c>
      <c r="P35" s="269" t="e">
        <f>'2569-อาคาร-หักร้านค้าภายในอาคาร'!S140</f>
        <v>#DIV/0!</v>
      </c>
      <c r="Q35" s="112">
        <f>'2569-อาคาร-หักร้านค้าภายในอาคาร'!T140</f>
        <v>0</v>
      </c>
      <c r="R35" s="269" t="e">
        <f>'2569-อาคาร-หักร้านค้าภายในอาคาร'!U140</f>
        <v>#DIV/0!</v>
      </c>
      <c r="S35" s="112">
        <f>'2569-อาคาร-หักร้านค้าภายในอาคาร'!V140</f>
        <v>0</v>
      </c>
      <c r="T35" s="269" t="e">
        <f>'2569-อาคาร-หักร้านค้าภายในอาคาร'!W140</f>
        <v>#DIV/0!</v>
      </c>
      <c r="U35" s="112">
        <f>'2569-อาคาร-หักร้านค้าภายในอาคาร'!X140</f>
        <v>0</v>
      </c>
      <c r="V35" s="269" t="e">
        <f>'2569-อาคาร-หักร้านค้าภายในอาคาร'!Y140</f>
        <v>#DIV/0!</v>
      </c>
      <c r="W35" s="112">
        <f>'2569-อาคาร-หักร้านค้าภายในอาคาร'!Z140</f>
        <v>0</v>
      </c>
      <c r="X35" s="269" t="e">
        <f>'2569-อาคาร-หักร้านค้าภายในอาคาร'!AA140</f>
        <v>#DIV/0!</v>
      </c>
      <c r="Y35" s="112">
        <f>'2569-อาคาร-หักร้านค้าภายในอาคาร'!AB140</f>
        <v>0</v>
      </c>
      <c r="Z35" s="269" t="e">
        <f>'2569-อาคาร-หักร้านค้าภายในอาคาร'!AC140</f>
        <v>#DIV/0!</v>
      </c>
      <c r="AA35" s="99">
        <f>O35+M35+K35+I35+G35+E35+C35+Q35+S35</f>
        <v>-2529670.3699999996</v>
      </c>
      <c r="AB35" s="100" t="e">
        <f>P35+N35+L35+J35+H35+F35+D35+R35+T35</f>
        <v>#DIV/0!</v>
      </c>
      <c r="AD35" s="58">
        <f>SUM(C35+E35+G35+I35+K35+M35)</f>
        <v>-2529670.37</v>
      </c>
      <c r="AE35" s="59" t="e">
        <f>SUM(D35+F35+H35+J35+L35+N35)</f>
        <v>#DIV/0!</v>
      </c>
      <c r="AF35" s="58">
        <f>SUM(U35+W35+Y35)</f>
        <v>0</v>
      </c>
      <c r="AG35" s="76" t="e">
        <f>SUM(V35+X35+Z35)</f>
        <v>#DIV/0!</v>
      </c>
      <c r="AH35" s="58">
        <f>(AD35+AF35)-AA35</f>
        <v>0</v>
      </c>
      <c r="AI35" s="74" t="e">
        <f>(AE35+AG35)-AB35</f>
        <v>#DIV/0!</v>
      </c>
    </row>
    <row r="36" spans="1:35" x14ac:dyDescent="0.55000000000000004">
      <c r="A36" s="101" t="s">
        <v>96</v>
      </c>
      <c r="B36" s="95"/>
      <c r="C36" s="297"/>
      <c r="D36" s="298"/>
      <c r="E36" s="297"/>
      <c r="F36" s="298"/>
      <c r="G36" s="297"/>
      <c r="H36" s="298"/>
      <c r="I36" s="297"/>
      <c r="J36" s="298"/>
      <c r="K36" s="297"/>
      <c r="L36" s="298"/>
      <c r="M36" s="297"/>
      <c r="N36" s="298"/>
      <c r="O36" s="297"/>
      <c r="P36" s="298"/>
      <c r="Q36" s="297"/>
      <c r="R36" s="298"/>
      <c r="S36" s="297"/>
      <c r="T36" s="298"/>
      <c r="U36" s="297"/>
      <c r="V36" s="298"/>
      <c r="W36" s="297"/>
      <c r="X36" s="298"/>
      <c r="Y36" s="297"/>
      <c r="Z36" s="298"/>
      <c r="AA36" s="103"/>
      <c r="AB36" s="102"/>
      <c r="AD36" s="4"/>
      <c r="AE36" s="4"/>
      <c r="AF36" s="4"/>
      <c r="AG36" s="4"/>
      <c r="AH36" s="4"/>
      <c r="AI36" s="4"/>
    </row>
    <row r="37" spans="1:35" x14ac:dyDescent="0.55000000000000004">
      <c r="A37" s="98">
        <v>1</v>
      </c>
      <c r="B37" s="313" t="s">
        <v>96</v>
      </c>
      <c r="C37" s="112">
        <f>'2569-อาคาร-หักร้านค้าภายในอาคาร'!F151</f>
        <v>7297</v>
      </c>
      <c r="D37" s="112">
        <f>'2569-อาคาร-หักร้านค้าภายในอาคาร'!G151</f>
        <v>28531.270000000004</v>
      </c>
      <c r="E37" s="112">
        <f>'2569-อาคาร-หักร้านค้าภายในอาคาร'!H151</f>
        <v>1975</v>
      </c>
      <c r="F37" s="112">
        <f>'2569-อาคาร-หักร้านค้าภายในอาคาร'!I151</f>
        <v>8097.4999999999991</v>
      </c>
      <c r="G37" s="112">
        <f>'2569-อาคาร-หักร้านค้าภายในอาคาร'!J151</f>
        <v>-223850</v>
      </c>
      <c r="H37" s="112" t="e">
        <f>'2569-อาคาร-หักร้านค้าภายในอาคาร'!K151</f>
        <v>#DIV/0!</v>
      </c>
      <c r="I37" s="112">
        <f>'2569-อาคาร-หักร้านค้าภายในอาคาร'!L151</f>
        <v>0</v>
      </c>
      <c r="J37" s="112" t="e">
        <f>'2569-อาคาร-หักร้านค้าภายในอาคาร'!M151</f>
        <v>#DIV/0!</v>
      </c>
      <c r="K37" s="112">
        <f>'2569-อาคาร-หักร้านค้าภายในอาคาร'!N151</f>
        <v>0</v>
      </c>
      <c r="L37" s="112" t="e">
        <f>'2569-อาคาร-หักร้านค้าภายในอาคาร'!O151</f>
        <v>#DIV/0!</v>
      </c>
      <c r="M37" s="112">
        <f>'2569-อาคาร-หักร้านค้าภายในอาคาร'!P151</f>
        <v>0</v>
      </c>
      <c r="N37" s="112" t="e">
        <f>'2569-อาคาร-หักร้านค้าภายในอาคาร'!Q151</f>
        <v>#DIV/0!</v>
      </c>
      <c r="O37" s="112">
        <f>'2569-อาคาร-หักร้านค้าภายในอาคาร'!R151</f>
        <v>0</v>
      </c>
      <c r="P37" s="112" t="e">
        <f>'2569-อาคาร-หักร้านค้าภายในอาคาร'!S151</f>
        <v>#DIV/0!</v>
      </c>
      <c r="Q37" s="112">
        <f>'2569-อาคาร-หักร้านค้าภายในอาคาร'!T151</f>
        <v>0</v>
      </c>
      <c r="R37" s="112" t="e">
        <f>'2569-อาคาร-หักร้านค้าภายในอาคาร'!U151</f>
        <v>#DIV/0!</v>
      </c>
      <c r="S37" s="112">
        <f>'2569-อาคาร-หักร้านค้าภายในอาคาร'!V151</f>
        <v>0</v>
      </c>
      <c r="T37" s="112" t="e">
        <f>'2569-อาคาร-หักร้านค้าภายในอาคาร'!W151</f>
        <v>#DIV/0!</v>
      </c>
      <c r="U37" s="112">
        <f>'2569-อาคาร-หักร้านค้าภายในอาคาร'!X151</f>
        <v>0</v>
      </c>
      <c r="V37" s="112" t="e">
        <f>'2569-อาคาร-หักร้านค้าภายในอาคาร'!Y151</f>
        <v>#DIV/0!</v>
      </c>
      <c r="W37" s="112">
        <f>'2569-อาคาร-หักร้านค้าภายในอาคาร'!Z151</f>
        <v>0</v>
      </c>
      <c r="X37" s="112" t="e">
        <f>'2569-อาคาร-หักร้านค้าภายในอาคาร'!AA151</f>
        <v>#DIV/0!</v>
      </c>
      <c r="Y37" s="112">
        <f>'2569-อาคาร-หักร้านค้าภายในอาคาร'!AB151</f>
        <v>0</v>
      </c>
      <c r="Z37" s="112" t="e">
        <f>'2569-อาคาร-หักร้านค้าภายในอาคาร'!AC151</f>
        <v>#DIV/0!</v>
      </c>
      <c r="AA37" s="99">
        <f>O37+M37+K37+I37+G37+E37+C37+Q37+S37</f>
        <v>-214578</v>
      </c>
      <c r="AB37" s="100" t="e">
        <f>P37+N37+L37+J37+H37+F37+D37+R37+T37</f>
        <v>#DIV/0!</v>
      </c>
      <c r="AD37" s="58">
        <f>SUM(C37+E37+G37+I37+K37+M37)</f>
        <v>-214578</v>
      </c>
      <c r="AE37" s="59" t="e">
        <f>SUM(D37+F37+H37+J37+L37+N37)</f>
        <v>#DIV/0!</v>
      </c>
      <c r="AF37" s="58">
        <f>SUM(U37+W37+Y37)</f>
        <v>0</v>
      </c>
      <c r="AG37" s="76" t="e">
        <f>SUM(V37+X37+Z37)</f>
        <v>#DIV/0!</v>
      </c>
      <c r="AH37" s="58">
        <f>(AD37+AF37)-AA37</f>
        <v>0</v>
      </c>
      <c r="AI37" s="74" t="e">
        <f>(AE37+AG37)-AB37</f>
        <v>#DIV/0!</v>
      </c>
    </row>
    <row r="38" spans="1:35" x14ac:dyDescent="0.55000000000000004">
      <c r="A38" s="101" t="s">
        <v>97</v>
      </c>
      <c r="B38" s="95"/>
      <c r="C38" s="297"/>
      <c r="D38" s="298"/>
      <c r="E38" s="297"/>
      <c r="F38" s="297"/>
      <c r="G38" s="297"/>
      <c r="H38" s="298"/>
      <c r="I38" s="297"/>
      <c r="J38" s="298"/>
      <c r="K38" s="297"/>
      <c r="L38" s="298"/>
      <c r="M38" s="297"/>
      <c r="N38" s="298"/>
      <c r="O38" s="297"/>
      <c r="P38" s="298"/>
      <c r="Q38" s="297"/>
      <c r="R38" s="298"/>
      <c r="S38" s="297"/>
      <c r="T38" s="298"/>
      <c r="U38" s="297"/>
      <c r="V38" s="298"/>
      <c r="W38" s="297"/>
      <c r="X38" s="298"/>
      <c r="Y38" s="297"/>
      <c r="Z38" s="298"/>
      <c r="AA38" s="103"/>
      <c r="AB38" s="102"/>
      <c r="AD38" s="4"/>
      <c r="AE38" s="4"/>
      <c r="AF38" s="4"/>
      <c r="AG38" s="4"/>
      <c r="AH38" s="4"/>
      <c r="AI38" s="4"/>
    </row>
    <row r="39" spans="1:35" x14ac:dyDescent="0.55000000000000004">
      <c r="A39" s="98">
        <v>1</v>
      </c>
      <c r="B39" s="313" t="s">
        <v>97</v>
      </c>
      <c r="C39" s="112">
        <f>'2569-อาคาร-หักร้านค้าภายในอาคาร'!F153</f>
        <v>888</v>
      </c>
      <c r="D39" s="112">
        <f>'2569-อาคาร-หักร้านค้าภายในอาคาร'!G153</f>
        <v>3472.08</v>
      </c>
      <c r="E39" s="112">
        <f>'2569-อาคาร-หักร้านค้าภายในอาคาร'!H153</f>
        <v>571</v>
      </c>
      <c r="F39" s="112">
        <f>'2569-อาคาร-หักร้านค้าภายในอาคาร'!I153</f>
        <v>2341.1</v>
      </c>
      <c r="G39" s="112">
        <f>'2569-อาคาร-หักร้านค้าภายในอาคาร'!J153</f>
        <v>-77234</v>
      </c>
      <c r="H39" s="112" t="e">
        <f>'2569-อาคาร-หักร้านค้าภายในอาคาร'!K153</f>
        <v>#DIV/0!</v>
      </c>
      <c r="I39" s="112">
        <f>'2569-อาคาร-หักร้านค้าภายในอาคาร'!L153</f>
        <v>0</v>
      </c>
      <c r="J39" s="112" t="e">
        <f>'2569-อาคาร-หักร้านค้าภายในอาคาร'!M153</f>
        <v>#DIV/0!</v>
      </c>
      <c r="K39" s="112">
        <f>'2569-อาคาร-หักร้านค้าภายในอาคาร'!N153</f>
        <v>0</v>
      </c>
      <c r="L39" s="112" t="e">
        <f>'2569-อาคาร-หักร้านค้าภายในอาคาร'!O153</f>
        <v>#DIV/0!</v>
      </c>
      <c r="M39" s="112">
        <f>'2569-อาคาร-หักร้านค้าภายในอาคาร'!P153</f>
        <v>0</v>
      </c>
      <c r="N39" s="112" t="e">
        <f>'2569-อาคาร-หักร้านค้าภายในอาคาร'!Q153</f>
        <v>#DIV/0!</v>
      </c>
      <c r="O39" s="112">
        <f>'2569-อาคาร-หักร้านค้าภายในอาคาร'!R153</f>
        <v>0</v>
      </c>
      <c r="P39" s="112" t="e">
        <f>'2569-อาคาร-หักร้านค้าภายในอาคาร'!S153</f>
        <v>#DIV/0!</v>
      </c>
      <c r="Q39" s="112">
        <f>'2569-อาคาร-หักร้านค้าภายในอาคาร'!T153</f>
        <v>0</v>
      </c>
      <c r="R39" s="112" t="e">
        <f>'2569-อาคาร-หักร้านค้าภายในอาคาร'!U153</f>
        <v>#DIV/0!</v>
      </c>
      <c r="S39" s="112">
        <f>'2569-อาคาร-หักร้านค้าภายในอาคาร'!V153</f>
        <v>0</v>
      </c>
      <c r="T39" s="112" t="e">
        <f>'2569-อาคาร-หักร้านค้าภายในอาคาร'!W153</f>
        <v>#DIV/0!</v>
      </c>
      <c r="U39" s="112">
        <f>'2569-อาคาร-หักร้านค้าภายในอาคาร'!X153</f>
        <v>0</v>
      </c>
      <c r="V39" s="112" t="e">
        <f>'2569-อาคาร-หักร้านค้าภายในอาคาร'!Y153</f>
        <v>#DIV/0!</v>
      </c>
      <c r="W39" s="112">
        <f>'2569-อาคาร-หักร้านค้าภายในอาคาร'!Z153</f>
        <v>0</v>
      </c>
      <c r="X39" s="112" t="e">
        <f>'2569-อาคาร-หักร้านค้าภายในอาคาร'!AA153</f>
        <v>#DIV/0!</v>
      </c>
      <c r="Y39" s="112">
        <f>'2569-อาคาร-หักร้านค้าภายในอาคาร'!AB153</f>
        <v>0</v>
      </c>
      <c r="Z39" s="112" t="e">
        <f>'2569-อาคาร-หักร้านค้าภายในอาคาร'!AC153</f>
        <v>#DIV/0!</v>
      </c>
      <c r="AA39" s="99">
        <f>O39+M39+K39+I39+G39+E39+C39+Q39+S39</f>
        <v>-75775</v>
      </c>
      <c r="AB39" s="100" t="e">
        <f>P39+N39+L39+J39+H39+F39+D39+R39+T39</f>
        <v>#DIV/0!</v>
      </c>
      <c r="AD39" s="58">
        <f>SUM(C39+E39+G39+I39+K39+M39)</f>
        <v>-75775</v>
      </c>
      <c r="AE39" s="59" t="e">
        <f>SUM(D39+F39+H39+J39+L39+N39)</f>
        <v>#DIV/0!</v>
      </c>
      <c r="AF39" s="58">
        <f>SUM(U39+W39+Y39)</f>
        <v>0</v>
      </c>
      <c r="AG39" s="76" t="e">
        <f>SUM(V39+X39+Z39)</f>
        <v>#DIV/0!</v>
      </c>
      <c r="AH39" s="58">
        <f>(AD39+AF39)-AA39</f>
        <v>0</v>
      </c>
      <c r="AI39" s="74" t="e">
        <f>(AE39+AG39)-AB39</f>
        <v>#DIV/0!</v>
      </c>
    </row>
    <row r="40" spans="1:35" x14ac:dyDescent="0.55000000000000004">
      <c r="A40" s="101" t="s">
        <v>98</v>
      </c>
      <c r="B40" s="95"/>
      <c r="C40" s="297"/>
      <c r="D40" s="298"/>
      <c r="E40" s="297"/>
      <c r="F40" s="298"/>
      <c r="G40" s="297"/>
      <c r="H40" s="298"/>
      <c r="I40" s="297"/>
      <c r="J40" s="298"/>
      <c r="K40" s="297"/>
      <c r="L40" s="298"/>
      <c r="M40" s="297"/>
      <c r="N40" s="298"/>
      <c r="O40" s="297"/>
      <c r="P40" s="298"/>
      <c r="Q40" s="297"/>
      <c r="R40" s="298"/>
      <c r="S40" s="297"/>
      <c r="T40" s="298"/>
      <c r="U40" s="297"/>
      <c r="V40" s="298"/>
      <c r="W40" s="297"/>
      <c r="X40" s="298"/>
      <c r="Y40" s="297"/>
      <c r="Z40" s="298"/>
      <c r="AA40" s="103"/>
      <c r="AB40" s="102"/>
      <c r="AD40" s="4"/>
      <c r="AE40" s="4"/>
      <c r="AF40" s="4"/>
      <c r="AG40" s="4"/>
      <c r="AH40" s="4"/>
      <c r="AI40" s="4"/>
    </row>
    <row r="41" spans="1:35" x14ac:dyDescent="0.55000000000000004">
      <c r="A41" s="98">
        <v>1</v>
      </c>
      <c r="B41" s="313" t="s">
        <v>98</v>
      </c>
      <c r="C41" s="112">
        <f>'2569-อาคาร-หักร้านค้าภายในอาคาร'!F155</f>
        <v>9733.84</v>
      </c>
      <c r="D41" s="112">
        <f>'2569-อาคาร-หักร้านค้าภายในอาคาร'!G155</f>
        <v>38059.314400000003</v>
      </c>
      <c r="E41" s="112">
        <f>'2569-อาคาร-หักร้านค้าภายในอาคาร'!H155</f>
        <v>10144.73</v>
      </c>
      <c r="F41" s="112">
        <f>'2569-อาคาร-หักร้านค้าภายในอาคาร'!I155</f>
        <v>41593.392999999996</v>
      </c>
      <c r="G41" s="112">
        <f>'2569-อาคาร-หักร้านค้าภายในอาคาร'!J155</f>
        <v>0</v>
      </c>
      <c r="H41" s="112" t="e">
        <f>'2569-อาคาร-หักร้านค้าภายในอาคาร'!K155</f>
        <v>#DIV/0!</v>
      </c>
      <c r="I41" s="112">
        <f>'2569-อาคาร-หักร้านค้าภายในอาคาร'!L155</f>
        <v>0</v>
      </c>
      <c r="J41" s="112" t="e">
        <f>'2569-อาคาร-หักร้านค้าภายในอาคาร'!M155</f>
        <v>#DIV/0!</v>
      </c>
      <c r="K41" s="112">
        <f>'2569-อาคาร-หักร้านค้าภายในอาคาร'!N155</f>
        <v>0</v>
      </c>
      <c r="L41" s="112" t="e">
        <f>'2569-อาคาร-หักร้านค้าภายในอาคาร'!O155</f>
        <v>#DIV/0!</v>
      </c>
      <c r="M41" s="112">
        <f>'2569-อาคาร-หักร้านค้าภายในอาคาร'!P155</f>
        <v>0</v>
      </c>
      <c r="N41" s="112" t="e">
        <f>'2569-อาคาร-หักร้านค้าภายในอาคาร'!Q155</f>
        <v>#DIV/0!</v>
      </c>
      <c r="O41" s="112">
        <f>'2569-อาคาร-หักร้านค้าภายในอาคาร'!R155</f>
        <v>0</v>
      </c>
      <c r="P41" s="112" t="e">
        <f>'2569-อาคาร-หักร้านค้าภายในอาคาร'!S155</f>
        <v>#DIV/0!</v>
      </c>
      <c r="Q41" s="112">
        <f>'2569-อาคาร-หักร้านค้าภายในอาคาร'!T155</f>
        <v>0</v>
      </c>
      <c r="R41" s="112" t="e">
        <f>'2569-อาคาร-หักร้านค้าภายในอาคาร'!U155</f>
        <v>#DIV/0!</v>
      </c>
      <c r="S41" s="112">
        <f>'2569-อาคาร-หักร้านค้าภายในอาคาร'!V155</f>
        <v>0</v>
      </c>
      <c r="T41" s="112" t="e">
        <f>'2569-อาคาร-หักร้านค้าภายในอาคาร'!W155</f>
        <v>#DIV/0!</v>
      </c>
      <c r="U41" s="112">
        <f>'2569-อาคาร-หักร้านค้าภายในอาคาร'!X155</f>
        <v>0</v>
      </c>
      <c r="V41" s="112" t="e">
        <f>'2569-อาคาร-หักร้านค้าภายในอาคาร'!Y155</f>
        <v>#DIV/0!</v>
      </c>
      <c r="W41" s="112">
        <f>'2569-อาคาร-หักร้านค้าภายในอาคาร'!Z155</f>
        <v>0</v>
      </c>
      <c r="X41" s="112" t="e">
        <f>'2569-อาคาร-หักร้านค้าภายในอาคาร'!AA155</f>
        <v>#DIV/0!</v>
      </c>
      <c r="Y41" s="112">
        <f>'2569-อาคาร-หักร้านค้าภายในอาคาร'!AB155</f>
        <v>0</v>
      </c>
      <c r="Z41" s="112" t="e">
        <f>'2569-อาคาร-หักร้านค้าภายในอาคาร'!AC155</f>
        <v>#DIV/0!</v>
      </c>
      <c r="AA41" s="99">
        <f>O41+M41+K41+I41+G41+E41+C41+Q41+S41</f>
        <v>19878.57</v>
      </c>
      <c r="AB41" s="100" t="e">
        <f>P41+N41+L41+J41+H41+F41+D41+R41+T41</f>
        <v>#DIV/0!</v>
      </c>
      <c r="AD41" s="58">
        <f>SUM(C41+E41+G41+I41+K41+M41)</f>
        <v>19878.57</v>
      </c>
      <c r="AE41" s="59" t="e">
        <f>SUM(D41+F41+H41+J41+L41+N41)</f>
        <v>#DIV/0!</v>
      </c>
      <c r="AF41" s="58">
        <f>SUM(U41+W41+Y41)</f>
        <v>0</v>
      </c>
      <c r="AG41" s="76" t="e">
        <f>SUM(V41+X41+Z41)</f>
        <v>#DIV/0!</v>
      </c>
      <c r="AH41" s="58">
        <f>(AD41+AF41)-AA41</f>
        <v>0</v>
      </c>
      <c r="AI41" s="74" t="e">
        <f>(AE41+AG41)-AB41</f>
        <v>#DIV/0!</v>
      </c>
    </row>
    <row r="42" spans="1:35" x14ac:dyDescent="0.55000000000000004">
      <c r="A42" s="101" t="s">
        <v>99</v>
      </c>
      <c r="B42" s="95"/>
      <c r="C42" s="297"/>
      <c r="D42" s="298"/>
      <c r="E42" s="297"/>
      <c r="F42" s="298"/>
      <c r="G42" s="297"/>
      <c r="H42" s="298"/>
      <c r="I42" s="297"/>
      <c r="J42" s="298"/>
      <c r="K42" s="297"/>
      <c r="L42" s="298"/>
      <c r="M42" s="297"/>
      <c r="N42" s="298"/>
      <c r="O42" s="297"/>
      <c r="P42" s="298"/>
      <c r="Q42" s="297"/>
      <c r="R42" s="298"/>
      <c r="S42" s="297"/>
      <c r="T42" s="298"/>
      <c r="U42" s="297"/>
      <c r="V42" s="298"/>
      <c r="W42" s="297"/>
      <c r="X42" s="298"/>
      <c r="Y42" s="297"/>
      <c r="Z42" s="298"/>
      <c r="AA42" s="103"/>
      <c r="AB42" s="102"/>
      <c r="AD42" s="4"/>
      <c r="AE42" s="4"/>
      <c r="AF42" s="4"/>
      <c r="AG42" s="4"/>
      <c r="AH42" s="4"/>
      <c r="AI42" s="4"/>
    </row>
    <row r="43" spans="1:35" x14ac:dyDescent="0.55000000000000004">
      <c r="A43" s="98">
        <v>1</v>
      </c>
      <c r="B43" s="313" t="s">
        <v>99</v>
      </c>
      <c r="C43" s="112">
        <f>'2569-อาคาร-หักร้านค้าภายในอาคาร'!F164</f>
        <v>28473.35</v>
      </c>
      <c r="D43" s="112">
        <f>'2569-อาคาร-หักร้านค้าภายในอาคาร'!G164</f>
        <v>111439.961725341</v>
      </c>
      <c r="E43" s="112">
        <f>'2569-อาคาร-หักร้านค้าภายในอาคาร'!H164</f>
        <v>28097.839999999997</v>
      </c>
      <c r="F43" s="112">
        <f>'2569-อาคาร-หักร้านค้าภายในอาคาร'!I164</f>
        <v>115238.3527429336</v>
      </c>
      <c r="G43" s="112">
        <f>'2569-อาคาร-หักร้านค้าภายในอาคาร'!J164</f>
        <v>-2172979</v>
      </c>
      <c r="H43" s="112" t="e">
        <f>'2569-อาคาร-หักร้านค้าภายในอาคาร'!K164</f>
        <v>#DIV/0!</v>
      </c>
      <c r="I43" s="112">
        <f>'2569-อาคาร-หักร้านค้าภายในอาคาร'!L164</f>
        <v>0</v>
      </c>
      <c r="J43" s="112" t="e">
        <f>'2569-อาคาร-หักร้านค้าภายในอาคาร'!M164</f>
        <v>#DIV/0!</v>
      </c>
      <c r="K43" s="112">
        <f>'2569-อาคาร-หักร้านค้าภายในอาคาร'!N164</f>
        <v>0</v>
      </c>
      <c r="L43" s="112" t="e">
        <f>'2569-อาคาร-หักร้านค้าภายในอาคาร'!O164</f>
        <v>#DIV/0!</v>
      </c>
      <c r="M43" s="112">
        <f>'2569-อาคาร-หักร้านค้าภายในอาคาร'!P164</f>
        <v>0</v>
      </c>
      <c r="N43" s="112" t="e">
        <f>'2569-อาคาร-หักร้านค้าภายในอาคาร'!Q164</f>
        <v>#DIV/0!</v>
      </c>
      <c r="O43" s="112">
        <f>'2569-อาคาร-หักร้านค้าภายในอาคาร'!R164</f>
        <v>0</v>
      </c>
      <c r="P43" s="112" t="e">
        <f>'2569-อาคาร-หักร้านค้าภายในอาคาร'!S164</f>
        <v>#DIV/0!</v>
      </c>
      <c r="Q43" s="112">
        <f>'2569-อาคาร-หักร้านค้าภายในอาคาร'!T164</f>
        <v>0</v>
      </c>
      <c r="R43" s="112" t="e">
        <f>'2569-อาคาร-หักร้านค้าภายในอาคาร'!U164</f>
        <v>#DIV/0!</v>
      </c>
      <c r="S43" s="112">
        <f>'2569-อาคาร-หักร้านค้าภายในอาคาร'!V164</f>
        <v>0</v>
      </c>
      <c r="T43" s="112" t="e">
        <f>'2569-อาคาร-หักร้านค้าภายในอาคาร'!W164</f>
        <v>#DIV/0!</v>
      </c>
      <c r="U43" s="112">
        <f>'2569-อาคาร-หักร้านค้าภายในอาคาร'!X164</f>
        <v>0</v>
      </c>
      <c r="V43" s="112" t="e">
        <f>'2569-อาคาร-หักร้านค้าภายในอาคาร'!Y164</f>
        <v>#DIV/0!</v>
      </c>
      <c r="W43" s="112">
        <f>'2569-อาคาร-หักร้านค้าภายในอาคาร'!Z164</f>
        <v>0</v>
      </c>
      <c r="X43" s="112" t="e">
        <f>'2569-อาคาร-หักร้านค้าภายในอาคาร'!AA164</f>
        <v>#DIV/0!</v>
      </c>
      <c r="Y43" s="112">
        <f>'2569-อาคาร-หักร้านค้าภายในอาคาร'!AB164</f>
        <v>0</v>
      </c>
      <c r="Z43" s="112" t="e">
        <f>'2569-อาคาร-หักร้านค้าภายในอาคาร'!AC164</f>
        <v>#DIV/0!</v>
      </c>
      <c r="AA43" s="99">
        <f>O43+M43+K43+I43+G43+E43+C43+Q43+S43</f>
        <v>-2116407.81</v>
      </c>
      <c r="AB43" s="100" t="e">
        <f>P43+N43+L43+J43+H43+F43+D43+R43+T43</f>
        <v>#DIV/0!</v>
      </c>
      <c r="AD43" s="58">
        <f>SUM(C43+E43+G43+I43+K43+M43)</f>
        <v>-2116407.81</v>
      </c>
      <c r="AE43" s="59" t="e">
        <f>SUM(D43+F43+H43+J43+L43+N43)</f>
        <v>#DIV/0!</v>
      </c>
      <c r="AF43" s="58">
        <f>SUM(U43+W43+Y43)</f>
        <v>0</v>
      </c>
      <c r="AG43" s="76" t="e">
        <f>SUM(V43+X43+Z43)</f>
        <v>#DIV/0!</v>
      </c>
      <c r="AH43" s="58">
        <f>(AD43+AF43)-AA43</f>
        <v>0</v>
      </c>
      <c r="AI43" s="74" t="e">
        <f>(AE43+AG43)-AB43</f>
        <v>#DIV/0!</v>
      </c>
    </row>
    <row r="44" spans="1:35" x14ac:dyDescent="0.55000000000000004">
      <c r="A44" s="101" t="s">
        <v>100</v>
      </c>
      <c r="B44" s="95"/>
      <c r="C44" s="297"/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297"/>
      <c r="Q44" s="297"/>
      <c r="R44" s="297"/>
      <c r="S44" s="297"/>
      <c r="T44" s="297"/>
      <c r="U44" s="297"/>
      <c r="V44" s="297"/>
      <c r="W44" s="297"/>
      <c r="X44" s="297"/>
      <c r="Y44" s="297"/>
      <c r="Z44" s="297"/>
      <c r="AA44" s="103"/>
      <c r="AB44" s="102"/>
      <c r="AD44" s="4"/>
      <c r="AE44" s="4"/>
      <c r="AF44" s="4"/>
      <c r="AG44" s="4"/>
      <c r="AH44" s="4"/>
      <c r="AI44" s="4"/>
    </row>
    <row r="45" spans="1:35" x14ac:dyDescent="0.55000000000000004">
      <c r="A45" s="98">
        <v>1</v>
      </c>
      <c r="B45" s="313" t="s">
        <v>100</v>
      </c>
      <c r="C45" s="112">
        <f>'2569-อาคาร-หักร้านค้าภายในอาคาร'!F171</f>
        <v>14741</v>
      </c>
      <c r="D45" s="112">
        <f>'2569-อาคาร-หักร้านค้าภายในอาคาร'!G171</f>
        <v>57658.415550819998</v>
      </c>
      <c r="E45" s="112">
        <f>'2569-อาคาร-หักร้านค้าภายในอาคาร'!H171</f>
        <v>12626.000000000016</v>
      </c>
      <c r="F45" s="112">
        <f>'2569-อาคาร-หักร้านค้าภายในอาคาร'!I171</f>
        <v>51772.739233030064</v>
      </c>
      <c r="G45" s="112">
        <f>'2569-อาคาร-หักร้านค้าภายในอาคาร'!J171</f>
        <v>-3206801</v>
      </c>
      <c r="H45" s="112" t="e">
        <f>'2569-อาคาร-หักร้านค้าภายในอาคาร'!K171</f>
        <v>#DIV/0!</v>
      </c>
      <c r="I45" s="112">
        <f>'2569-อาคาร-หักร้านค้าภายในอาคาร'!L171</f>
        <v>0</v>
      </c>
      <c r="J45" s="112" t="e">
        <f>'2569-อาคาร-หักร้านค้าภายในอาคาร'!M171</f>
        <v>#DIV/0!</v>
      </c>
      <c r="K45" s="112">
        <f>'2569-อาคาร-หักร้านค้าภายในอาคาร'!N171</f>
        <v>0</v>
      </c>
      <c r="L45" s="112" t="e">
        <f>'2569-อาคาร-หักร้านค้าภายในอาคาร'!O171</f>
        <v>#DIV/0!</v>
      </c>
      <c r="M45" s="112">
        <f>'2569-อาคาร-หักร้านค้าภายในอาคาร'!P171</f>
        <v>0</v>
      </c>
      <c r="N45" s="112" t="e">
        <f>'2569-อาคาร-หักร้านค้าภายในอาคาร'!Q171</f>
        <v>#DIV/0!</v>
      </c>
      <c r="O45" s="112">
        <f>'2569-อาคาร-หักร้านค้าภายในอาคาร'!R171</f>
        <v>0</v>
      </c>
      <c r="P45" s="112" t="e">
        <f>'2569-อาคาร-หักร้านค้าภายในอาคาร'!S171</f>
        <v>#DIV/0!</v>
      </c>
      <c r="Q45" s="112">
        <f>'2569-อาคาร-หักร้านค้าภายในอาคาร'!T171</f>
        <v>0</v>
      </c>
      <c r="R45" s="112" t="e">
        <f>'2569-อาคาร-หักร้านค้าภายในอาคาร'!U171</f>
        <v>#DIV/0!</v>
      </c>
      <c r="S45" s="112">
        <f>'2569-อาคาร-หักร้านค้าภายในอาคาร'!V171</f>
        <v>0</v>
      </c>
      <c r="T45" s="112" t="e">
        <f>'2569-อาคาร-หักร้านค้าภายในอาคาร'!W171</f>
        <v>#DIV/0!</v>
      </c>
      <c r="U45" s="112">
        <f>'2569-อาคาร-หักร้านค้าภายในอาคาร'!X171</f>
        <v>0</v>
      </c>
      <c r="V45" s="112" t="e">
        <f>'2569-อาคาร-หักร้านค้าภายในอาคาร'!Y171</f>
        <v>#DIV/0!</v>
      </c>
      <c r="W45" s="112">
        <f>'2569-อาคาร-หักร้านค้าภายในอาคาร'!Z171</f>
        <v>0</v>
      </c>
      <c r="X45" s="112" t="e">
        <f>'2569-อาคาร-หักร้านค้าภายในอาคาร'!AA171</f>
        <v>#DIV/0!</v>
      </c>
      <c r="Y45" s="112">
        <f>'2569-อาคาร-หักร้านค้าภายในอาคาร'!AB171</f>
        <v>0</v>
      </c>
      <c r="Z45" s="112" t="e">
        <f>'2569-อาคาร-หักร้านค้าภายในอาคาร'!AC171</f>
        <v>#DIV/0!</v>
      </c>
      <c r="AA45" s="99">
        <f>O45+M45+K45+I45+G45+E45+C45+Q45+S45</f>
        <v>-3179434</v>
      </c>
      <c r="AB45" s="100" t="e">
        <f>P45+N45+L45+J45+H45+F45+D45+R45+T45</f>
        <v>#DIV/0!</v>
      </c>
      <c r="AD45" s="58">
        <f>SUM(C45+E45+G45+I45+K45+M45)</f>
        <v>-3179434</v>
      </c>
      <c r="AE45" s="59" t="e">
        <f>SUM(D45+F45+H45+J45+L45+N45)</f>
        <v>#DIV/0!</v>
      </c>
      <c r="AF45" s="58">
        <f>SUM(U45+W45+Y45)</f>
        <v>0</v>
      </c>
      <c r="AG45" s="76" t="e">
        <f>SUM(V45+X45+Z45)</f>
        <v>#DIV/0!</v>
      </c>
      <c r="AH45" s="58">
        <f>(AD45+AF45)-AA45</f>
        <v>0</v>
      </c>
      <c r="AI45" s="74" t="e">
        <f>(AE45+AG45)-AB45</f>
        <v>#DIV/0!</v>
      </c>
    </row>
    <row r="46" spans="1:35" x14ac:dyDescent="0.55000000000000004">
      <c r="A46" s="101" t="s">
        <v>104</v>
      </c>
      <c r="B46" s="95"/>
      <c r="C46" s="330"/>
      <c r="D46" s="330"/>
      <c r="E46" s="330"/>
      <c r="F46" s="330"/>
      <c r="G46" s="330"/>
      <c r="H46" s="330"/>
      <c r="I46" s="330"/>
      <c r="J46" s="330"/>
      <c r="K46" s="330"/>
      <c r="L46" s="330"/>
      <c r="M46" s="330"/>
      <c r="N46" s="330"/>
      <c r="O46" s="330"/>
      <c r="P46" s="330"/>
      <c r="Q46" s="330"/>
      <c r="R46" s="330"/>
      <c r="S46" s="330"/>
      <c r="T46" s="330"/>
      <c r="U46" s="330"/>
      <c r="V46" s="330"/>
      <c r="W46" s="330"/>
      <c r="X46" s="330"/>
      <c r="Y46" s="330"/>
      <c r="Z46" s="330"/>
      <c r="AA46" s="110"/>
      <c r="AB46" s="109"/>
      <c r="AD46" s="4"/>
      <c r="AE46" s="4"/>
      <c r="AF46" s="4"/>
      <c r="AG46" s="4"/>
      <c r="AH46" s="4"/>
      <c r="AI46" s="4"/>
    </row>
    <row r="47" spans="1:35" x14ac:dyDescent="0.55000000000000004">
      <c r="A47" s="98">
        <v>1</v>
      </c>
      <c r="B47" s="313" t="s">
        <v>105</v>
      </c>
      <c r="C47" s="112">
        <f>'2569-อาคาร-หักร้านค้าภายในอาคาร'!F177</f>
        <v>1849</v>
      </c>
      <c r="D47" s="112">
        <f>'2569-อาคาร-หักร้านค้าภายในอาคาร'!G177</f>
        <v>7229.5900000000011</v>
      </c>
      <c r="E47" s="112">
        <f>'2569-อาคาร-หักร้านค้าภายในอาคาร'!H177</f>
        <v>1738</v>
      </c>
      <c r="F47" s="112">
        <f>'2569-อาคาร-หักร้านค้าภายในอาคาร'!I177</f>
        <v>7125.7999999999984</v>
      </c>
      <c r="G47" s="112">
        <f>'2569-อาคาร-หักร้านค้าภายในอาคาร'!J177</f>
        <v>-80600</v>
      </c>
      <c r="H47" s="112" t="e">
        <f>'2569-อาคาร-หักร้านค้าภายในอาคาร'!K177</f>
        <v>#DIV/0!</v>
      </c>
      <c r="I47" s="112">
        <f>'2569-อาคาร-หักร้านค้าภายในอาคาร'!L177</f>
        <v>0</v>
      </c>
      <c r="J47" s="112" t="e">
        <f>'2569-อาคาร-หักร้านค้าภายในอาคาร'!M177</f>
        <v>#DIV/0!</v>
      </c>
      <c r="K47" s="112">
        <f>'2569-อาคาร-หักร้านค้าภายในอาคาร'!N177</f>
        <v>0</v>
      </c>
      <c r="L47" s="112" t="e">
        <f>'2569-อาคาร-หักร้านค้าภายในอาคาร'!O177</f>
        <v>#DIV/0!</v>
      </c>
      <c r="M47" s="112">
        <f>'2569-อาคาร-หักร้านค้าภายในอาคาร'!P177</f>
        <v>0</v>
      </c>
      <c r="N47" s="112" t="e">
        <f>'2569-อาคาร-หักร้านค้าภายในอาคาร'!Q177</f>
        <v>#DIV/0!</v>
      </c>
      <c r="O47" s="112">
        <f>'2569-อาคาร-หักร้านค้าภายในอาคาร'!R177</f>
        <v>0</v>
      </c>
      <c r="P47" s="112" t="e">
        <f>'2569-อาคาร-หักร้านค้าภายในอาคาร'!S177</f>
        <v>#DIV/0!</v>
      </c>
      <c r="Q47" s="112">
        <f>'2569-อาคาร-หักร้านค้าภายในอาคาร'!T177</f>
        <v>0</v>
      </c>
      <c r="R47" s="112" t="e">
        <f>'2569-อาคาร-หักร้านค้าภายในอาคาร'!U177</f>
        <v>#DIV/0!</v>
      </c>
      <c r="S47" s="112">
        <f>'2569-อาคาร-หักร้านค้าภายในอาคาร'!V177</f>
        <v>0</v>
      </c>
      <c r="T47" s="112" t="e">
        <f>'2569-อาคาร-หักร้านค้าภายในอาคาร'!W177</f>
        <v>#DIV/0!</v>
      </c>
      <c r="U47" s="112">
        <f>'2569-อาคาร-หักร้านค้าภายในอาคาร'!X177</f>
        <v>0</v>
      </c>
      <c r="V47" s="112" t="e">
        <f>'2569-อาคาร-หักร้านค้าภายในอาคาร'!Y177</f>
        <v>#DIV/0!</v>
      </c>
      <c r="W47" s="112">
        <f>'2569-อาคาร-หักร้านค้าภายในอาคาร'!Z177</f>
        <v>0</v>
      </c>
      <c r="X47" s="112" t="e">
        <f>'2569-อาคาร-หักร้านค้าภายในอาคาร'!AA177</f>
        <v>#DIV/0!</v>
      </c>
      <c r="Y47" s="112">
        <f>'2569-อาคาร-หักร้านค้าภายในอาคาร'!AB177</f>
        <v>0</v>
      </c>
      <c r="Z47" s="112" t="e">
        <f>'2569-อาคาร-หักร้านค้าภายในอาคาร'!AC177</f>
        <v>#DIV/0!</v>
      </c>
      <c r="AA47" s="99">
        <f>O47+M47+K47+I47+G47+E47+C47+Q47+S47</f>
        <v>-77013</v>
      </c>
      <c r="AB47" s="100" t="e">
        <f>P47+N47+L47+J47+H47+F47+D47+R47+T47</f>
        <v>#DIV/0!</v>
      </c>
      <c r="AD47" s="58">
        <f>SUM(C47+E47+G47+I47+K47+M47)</f>
        <v>-77013</v>
      </c>
      <c r="AE47" s="59" t="e">
        <f>SUM(D47+F47+H47+J47+L47+N47)</f>
        <v>#DIV/0!</v>
      </c>
      <c r="AF47" s="58">
        <f>SUM(U47+W47+Y47)</f>
        <v>0</v>
      </c>
      <c r="AG47" s="76" t="e">
        <f>SUM(V47+X47+Z47)</f>
        <v>#DIV/0!</v>
      </c>
      <c r="AH47" s="58">
        <f>(AD47+AF47)-AA47</f>
        <v>0</v>
      </c>
      <c r="AI47" s="74" t="e">
        <f>(AE47+AG47)-AB47</f>
        <v>#DIV/0!</v>
      </c>
    </row>
    <row r="48" spans="1:35" x14ac:dyDescent="0.55000000000000004">
      <c r="A48" s="294" t="s">
        <v>16</v>
      </c>
      <c r="B48" s="272"/>
      <c r="C48" s="330"/>
      <c r="D48" s="332"/>
      <c r="E48" s="330"/>
      <c r="F48" s="332"/>
      <c r="G48" s="330"/>
      <c r="H48" s="332"/>
      <c r="I48" s="330"/>
      <c r="J48" s="332"/>
      <c r="K48" s="330"/>
      <c r="L48" s="332"/>
      <c r="M48" s="330"/>
      <c r="N48" s="332"/>
      <c r="O48" s="330"/>
      <c r="P48" s="332"/>
      <c r="Q48" s="330"/>
      <c r="R48" s="332"/>
      <c r="S48" s="330"/>
      <c r="T48" s="332"/>
      <c r="U48" s="330"/>
      <c r="V48" s="332"/>
      <c r="W48" s="330"/>
      <c r="X48" s="332"/>
      <c r="Y48" s="330"/>
      <c r="Z48" s="332"/>
      <c r="AA48" s="285"/>
      <c r="AB48" s="284"/>
      <c r="AD48" s="267"/>
      <c r="AE48" s="267"/>
      <c r="AF48" s="267"/>
      <c r="AG48" s="267"/>
      <c r="AH48" s="267"/>
      <c r="AI48" s="267"/>
    </row>
    <row r="49" spans="1:36" x14ac:dyDescent="0.55000000000000004">
      <c r="A49" s="273">
        <v>1</v>
      </c>
      <c r="B49" s="313" t="s">
        <v>8</v>
      </c>
      <c r="C49" s="112">
        <f>'2569-บิลค่าไฟฟ้า'!D7</f>
        <v>44632</v>
      </c>
      <c r="D49" s="269">
        <f>'2569-บิลค่าไฟฟ้า'!E7</f>
        <v>188362.59</v>
      </c>
      <c r="E49" s="112">
        <f>'2569-บิลค่าไฟฟ้า'!H7</f>
        <v>54860.01</v>
      </c>
      <c r="F49" s="269">
        <f>'2569-บิลค่าไฟฟ้า'!I7</f>
        <v>231305.27</v>
      </c>
      <c r="G49" s="112">
        <f>'2569-บิลค่าไฟฟ้า'!L7</f>
        <v>0</v>
      </c>
      <c r="H49" s="269">
        <f>'2569-บิลค่าไฟฟ้า'!M7</f>
        <v>0</v>
      </c>
      <c r="I49" s="112">
        <f>'2569-บิลค่าไฟฟ้า'!P7</f>
        <v>0</v>
      </c>
      <c r="J49" s="269">
        <f>'2569-บิลค่าไฟฟ้า'!Q7</f>
        <v>0</v>
      </c>
      <c r="K49" s="112">
        <f>'2569-บิลค่าไฟฟ้า'!T7</f>
        <v>0</v>
      </c>
      <c r="L49" s="269">
        <f>'2569-บิลค่าไฟฟ้า'!U7</f>
        <v>0</v>
      </c>
      <c r="M49" s="112">
        <f>'2569-บิลค่าไฟฟ้า'!X7</f>
        <v>0</v>
      </c>
      <c r="N49" s="269">
        <f>'2569-บิลค่าไฟฟ้า'!Y7</f>
        <v>0</v>
      </c>
      <c r="O49" s="112">
        <f>'2569-บิลค่าไฟฟ้า'!AB7</f>
        <v>0</v>
      </c>
      <c r="P49" s="269">
        <f>'2569-บิลค่าไฟฟ้า'!AC7</f>
        <v>0</v>
      </c>
      <c r="Q49" s="112">
        <f>'2569-บิลค่าไฟฟ้า'!AF7</f>
        <v>0</v>
      </c>
      <c r="R49" s="269">
        <f>'2569-บิลค่าไฟฟ้า'!AG7</f>
        <v>0</v>
      </c>
      <c r="S49" s="112">
        <f>'2569-บิลค่าไฟฟ้า'!AJ7</f>
        <v>0</v>
      </c>
      <c r="T49" s="269">
        <f>'2569-บิลค่าไฟฟ้า'!AK7</f>
        <v>0</v>
      </c>
      <c r="U49" s="112">
        <f>'2569-บิลค่าไฟฟ้า'!AN7</f>
        <v>0</v>
      </c>
      <c r="V49" s="269">
        <f>'2569-บิลค่าไฟฟ้า'!AO7</f>
        <v>0</v>
      </c>
      <c r="W49" s="112">
        <f>'2569-บิลค่าไฟฟ้า'!AR7</f>
        <v>0</v>
      </c>
      <c r="X49" s="269">
        <f>'2569-บิลค่าไฟฟ้า'!AS7</f>
        <v>0</v>
      </c>
      <c r="Y49" s="112">
        <f>'2569-บิลค่าไฟฟ้า'!AV7</f>
        <v>0</v>
      </c>
      <c r="Z49" s="269">
        <f>'2569-บิลค่าไฟฟ้า'!AW7</f>
        <v>0</v>
      </c>
      <c r="AA49" s="275">
        <f>M49+K49+I49+G49+E49+C49</f>
        <v>99492.010000000009</v>
      </c>
      <c r="AB49" s="276">
        <f>N49+L49+J49+H49+F49+D49</f>
        <v>419667.86</v>
      </c>
      <c r="AD49" s="268">
        <f>SUM(C49+E49+G49+I49+K49+M49)</f>
        <v>99492.010000000009</v>
      </c>
      <c r="AE49" s="269">
        <f>SUM(D49+F49+H49+J49+L49+N49)</f>
        <v>419667.86</v>
      </c>
      <c r="AF49" s="268">
        <f>SUM(U49+W49+Y49)</f>
        <v>0</v>
      </c>
      <c r="AG49" s="271">
        <f>SUM(V49+X49+Z49)</f>
        <v>0</v>
      </c>
      <c r="AH49" s="268">
        <f>(AD49+AF49)-AA49</f>
        <v>0</v>
      </c>
      <c r="AI49" s="270">
        <f>(AE49+AG49)-AB49</f>
        <v>0</v>
      </c>
    </row>
    <row r="50" spans="1:36" x14ac:dyDescent="0.55000000000000004">
      <c r="A50" s="294" t="s">
        <v>10</v>
      </c>
      <c r="B50" s="301"/>
      <c r="C50" s="330"/>
      <c r="D50" s="332"/>
      <c r="E50" s="330"/>
      <c r="F50" s="332"/>
      <c r="G50" s="330"/>
      <c r="H50" s="332"/>
      <c r="I50" s="330"/>
      <c r="J50" s="332"/>
      <c r="K50" s="330"/>
      <c r="L50" s="332"/>
      <c r="M50" s="330"/>
      <c r="N50" s="332"/>
      <c r="O50" s="330"/>
      <c r="P50" s="332"/>
      <c r="Q50" s="330"/>
      <c r="R50" s="332"/>
      <c r="S50" s="330"/>
      <c r="T50" s="332"/>
      <c r="U50" s="330"/>
      <c r="V50" s="332"/>
      <c r="W50" s="330"/>
      <c r="X50" s="332"/>
      <c r="Y50" s="330"/>
      <c r="Z50" s="332"/>
      <c r="AA50" s="283"/>
      <c r="AB50" s="284"/>
      <c r="AD50" s="267"/>
      <c r="AE50" s="267"/>
      <c r="AF50" s="267"/>
      <c r="AG50" s="267"/>
      <c r="AH50" s="267"/>
      <c r="AI50" s="267"/>
    </row>
    <row r="51" spans="1:36" x14ac:dyDescent="0.55000000000000004">
      <c r="A51" s="273">
        <v>1</v>
      </c>
      <c r="B51" s="313" t="s">
        <v>10</v>
      </c>
      <c r="C51" s="112">
        <f>'2569-บิลค่าไฟฟ้า'!D9</f>
        <v>21680</v>
      </c>
      <c r="D51" s="269">
        <f>'2569-บิลค่าไฟฟ้า'!E9</f>
        <v>81019.039999999994</v>
      </c>
      <c r="E51" s="112">
        <f>'2569-บิลค่าไฟฟ้า'!H9</f>
        <v>11480</v>
      </c>
      <c r="F51" s="269">
        <f>'2569-บิลค่าไฟฟ้า'!I9</f>
        <v>50232.65</v>
      </c>
      <c r="G51" s="112">
        <f>'2569-บิลค่าไฟฟ้า'!L9</f>
        <v>0</v>
      </c>
      <c r="H51" s="269">
        <f>'2569-บิลค่าไฟฟ้า'!M9</f>
        <v>0</v>
      </c>
      <c r="I51" s="112">
        <f>'2569-บิลค่าไฟฟ้า'!P9</f>
        <v>0</v>
      </c>
      <c r="J51" s="269">
        <f>'2569-บิลค่าไฟฟ้า'!Q9</f>
        <v>0</v>
      </c>
      <c r="K51" s="112">
        <f>'2569-บิลค่าไฟฟ้า'!T9</f>
        <v>0</v>
      </c>
      <c r="L51" s="269">
        <f>'2569-บิลค่าไฟฟ้า'!U9</f>
        <v>0</v>
      </c>
      <c r="M51" s="112">
        <f>'2569-บิลค่าไฟฟ้า'!X9</f>
        <v>0</v>
      </c>
      <c r="N51" s="269">
        <f>'2569-บิลค่าไฟฟ้า'!Y9</f>
        <v>0</v>
      </c>
      <c r="O51" s="112">
        <f>'2569-บิลค่าไฟฟ้า'!AB9</f>
        <v>0</v>
      </c>
      <c r="P51" s="269">
        <f>'2569-บิลค่าไฟฟ้า'!AC9</f>
        <v>0</v>
      </c>
      <c r="Q51" s="112">
        <f>'2569-บิลค่าไฟฟ้า'!AF9</f>
        <v>0</v>
      </c>
      <c r="R51" s="269">
        <f>'2569-บิลค่าไฟฟ้า'!AG9</f>
        <v>0</v>
      </c>
      <c r="S51" s="112">
        <f>'2569-บิลค่าไฟฟ้า'!AJ9</f>
        <v>0</v>
      </c>
      <c r="T51" s="269">
        <f>'2569-บิลค่าไฟฟ้า'!AK9</f>
        <v>0</v>
      </c>
      <c r="U51" s="112">
        <f>'2569-บิลค่าไฟฟ้า'!AN9</f>
        <v>0</v>
      </c>
      <c r="V51" s="269">
        <f>'2569-บิลค่าไฟฟ้า'!AO9</f>
        <v>0</v>
      </c>
      <c r="W51" s="112">
        <f>'2569-บิลค่าไฟฟ้า'!AR9</f>
        <v>0</v>
      </c>
      <c r="X51" s="269">
        <f>'2569-บิลค่าไฟฟ้า'!AS9</f>
        <v>0</v>
      </c>
      <c r="Y51" s="112">
        <f>'2569-บิลค่าไฟฟ้า'!AV9</f>
        <v>0</v>
      </c>
      <c r="Z51" s="269">
        <f>'2569-บิลค่าไฟฟ้า'!AW9</f>
        <v>0</v>
      </c>
      <c r="AA51" s="275">
        <f>M51+K51+I51+G51+E51+C51</f>
        <v>33160</v>
      </c>
      <c r="AB51" s="276">
        <f>N51+L51+J51+H51+F51+D51</f>
        <v>131251.69</v>
      </c>
      <c r="AD51" s="268">
        <f>SUM(C51+E51+G51+I51+K51+M51)</f>
        <v>33160</v>
      </c>
      <c r="AE51" s="269">
        <f>SUM(D51+F51+H51+J51+L51+N51)</f>
        <v>131251.69</v>
      </c>
      <c r="AF51" s="268">
        <f>SUM(U51+W51+Y51)</f>
        <v>0</v>
      </c>
      <c r="AG51" s="271">
        <f>SUM(V51+X51+Z51)</f>
        <v>0</v>
      </c>
      <c r="AH51" s="268">
        <f>(AD51+AF51)-AA51</f>
        <v>0</v>
      </c>
      <c r="AI51" s="270">
        <f>(AE51+AG51)-AB51</f>
        <v>0</v>
      </c>
    </row>
    <row r="52" spans="1:36" x14ac:dyDescent="0.55000000000000004">
      <c r="A52" s="294" t="s">
        <v>14</v>
      </c>
      <c r="B52" s="272"/>
      <c r="C52" s="297"/>
      <c r="D52" s="298"/>
      <c r="E52" s="297"/>
      <c r="F52" s="298"/>
      <c r="G52" s="297"/>
      <c r="H52" s="298"/>
      <c r="I52" s="297"/>
      <c r="J52" s="298"/>
      <c r="K52" s="297"/>
      <c r="L52" s="298"/>
      <c r="M52" s="297"/>
      <c r="N52" s="298"/>
      <c r="O52" s="297"/>
      <c r="P52" s="298"/>
      <c r="Q52" s="297"/>
      <c r="R52" s="298"/>
      <c r="S52" s="297"/>
      <c r="T52" s="298"/>
      <c r="U52" s="297"/>
      <c r="V52" s="298"/>
      <c r="W52" s="297"/>
      <c r="X52" s="298"/>
      <c r="Y52" s="297"/>
      <c r="Z52" s="298"/>
      <c r="AA52" s="295"/>
      <c r="AB52" s="279"/>
      <c r="AD52" s="267"/>
      <c r="AE52" s="267"/>
      <c r="AF52" s="267"/>
      <c r="AG52" s="267"/>
      <c r="AH52" s="267"/>
      <c r="AI52" s="267"/>
    </row>
    <row r="53" spans="1:36" x14ac:dyDescent="0.55000000000000004">
      <c r="A53" s="273">
        <v>1</v>
      </c>
      <c r="B53" s="313" t="s">
        <v>14</v>
      </c>
      <c r="C53" s="112">
        <f>'2569-บิลค่าไฟฟ้า'!D11</f>
        <v>593.5</v>
      </c>
      <c r="D53" s="269">
        <f>'2569-บิลค่าไฟฟ้า'!E11</f>
        <v>2877.96</v>
      </c>
      <c r="E53" s="112">
        <f>'2569-บิลค่าไฟฟ้า'!H11</f>
        <v>405.99</v>
      </c>
      <c r="F53" s="269">
        <f>'2569-บิลค่าไฟฟ้า'!I11</f>
        <v>2074.25</v>
      </c>
      <c r="G53" s="112">
        <f>'2569-บิลค่าไฟฟ้า'!L11</f>
        <v>0</v>
      </c>
      <c r="H53" s="269">
        <f>'2569-บิลค่าไฟฟ้า'!M11</f>
        <v>0</v>
      </c>
      <c r="I53" s="112">
        <f>'2569-บิลค่าไฟฟ้า'!P11</f>
        <v>0</v>
      </c>
      <c r="J53" s="269">
        <f>'2569-บิลค่าไฟฟ้า'!Q11</f>
        <v>0</v>
      </c>
      <c r="K53" s="112">
        <f>'2569-บิลค่าไฟฟ้า'!T11</f>
        <v>0</v>
      </c>
      <c r="L53" s="269">
        <f>'2569-บิลค่าไฟฟ้า'!U11</f>
        <v>0</v>
      </c>
      <c r="M53" s="112">
        <f>'2569-บิลค่าไฟฟ้า'!X11</f>
        <v>0</v>
      </c>
      <c r="N53" s="269">
        <f>'2569-บิลค่าไฟฟ้า'!Y11</f>
        <v>0</v>
      </c>
      <c r="O53" s="112">
        <f>'2569-บิลค่าไฟฟ้า'!AB11</f>
        <v>0</v>
      </c>
      <c r="P53" s="269">
        <f>'2569-บิลค่าไฟฟ้า'!AC11</f>
        <v>0</v>
      </c>
      <c r="Q53" s="112">
        <f>'2569-บิลค่าไฟฟ้า'!AF11</f>
        <v>0</v>
      </c>
      <c r="R53" s="269">
        <f>'2569-บิลค่าไฟฟ้า'!AG11</f>
        <v>0</v>
      </c>
      <c r="S53" s="112">
        <f>'2569-บิลค่าไฟฟ้า'!AJ11</f>
        <v>0</v>
      </c>
      <c r="T53" s="269">
        <f>'2569-บิลค่าไฟฟ้า'!AK11</f>
        <v>0</v>
      </c>
      <c r="U53" s="112">
        <f>'2569-บิลค่าไฟฟ้า'!AN11</f>
        <v>0</v>
      </c>
      <c r="V53" s="269">
        <f>'2569-บิลค่าไฟฟ้า'!AO11</f>
        <v>0</v>
      </c>
      <c r="W53" s="112">
        <f>'2569-บิลค่าไฟฟ้า'!AR11</f>
        <v>0</v>
      </c>
      <c r="X53" s="269">
        <f>'2569-บิลค่าไฟฟ้า'!AS11</f>
        <v>0</v>
      </c>
      <c r="Y53" s="112">
        <f>'2569-บิลค่าไฟฟ้า'!AV11</f>
        <v>0</v>
      </c>
      <c r="Z53" s="269">
        <f>'2569-บิลค่าไฟฟ้า'!AW11</f>
        <v>0</v>
      </c>
      <c r="AA53" s="275">
        <f>M53+K53+I53+G53+E53+C53</f>
        <v>999.49</v>
      </c>
      <c r="AB53" s="276">
        <f>N53+L53+J53+H53+F53+D53</f>
        <v>4952.21</v>
      </c>
      <c r="AD53" s="268">
        <f>SUM(C53+E53+G53+I53+K53+M53)</f>
        <v>999.49</v>
      </c>
      <c r="AE53" s="269">
        <f>SUM(D53+F53+H53+J53+L53+N53)</f>
        <v>4952.21</v>
      </c>
      <c r="AF53" s="268">
        <f>SUM(U53+W53+Y53)</f>
        <v>0</v>
      </c>
      <c r="AG53" s="271">
        <f>SUM(V53+X53+Z53)</f>
        <v>0</v>
      </c>
      <c r="AH53" s="268">
        <f>(AD53+AF53)-AA53</f>
        <v>0</v>
      </c>
      <c r="AI53" s="270">
        <f>(AE53+AG53)-AB53</f>
        <v>0</v>
      </c>
    </row>
    <row r="54" spans="1:36" x14ac:dyDescent="0.55000000000000004">
      <c r="A54" s="294" t="s">
        <v>24</v>
      </c>
      <c r="B54" s="272"/>
      <c r="C54" s="330"/>
      <c r="D54" s="332"/>
      <c r="E54" s="330"/>
      <c r="F54" s="332"/>
      <c r="G54" s="330"/>
      <c r="H54" s="332"/>
      <c r="I54" s="330"/>
      <c r="J54" s="332"/>
      <c r="K54" s="330"/>
      <c r="L54" s="332"/>
      <c r="M54" s="330"/>
      <c r="N54" s="332"/>
      <c r="O54" s="330"/>
      <c r="P54" s="332"/>
      <c r="Q54" s="330"/>
      <c r="R54" s="332"/>
      <c r="S54" s="330"/>
      <c r="T54" s="332"/>
      <c r="U54" s="330"/>
      <c r="V54" s="332"/>
      <c r="W54" s="330"/>
      <c r="X54" s="332"/>
      <c r="Y54" s="330"/>
      <c r="Z54" s="332"/>
      <c r="AA54" s="283"/>
      <c r="AB54" s="284"/>
      <c r="AD54" s="267"/>
      <c r="AE54" s="267"/>
      <c r="AF54" s="267"/>
      <c r="AG54" s="267"/>
      <c r="AH54" s="267"/>
      <c r="AI54" s="267"/>
    </row>
    <row r="55" spans="1:36" x14ac:dyDescent="0.55000000000000004">
      <c r="A55" s="286">
        <v>1</v>
      </c>
      <c r="B55" s="313" t="s">
        <v>24</v>
      </c>
      <c r="C55" s="112">
        <f>'2569-บิลค่าไฟฟ้า'!D17</f>
        <v>22808.400000000001</v>
      </c>
      <c r="D55" s="269">
        <f>'2569-บิลค่าไฟฟ้า'!E17</f>
        <v>93671.930000000008</v>
      </c>
      <c r="E55" s="112">
        <f>'2569-บิลค่าไฟฟ้า'!H17</f>
        <v>26239</v>
      </c>
      <c r="F55" s="269">
        <f>'2569-บิลค่าไฟฟ้า'!I17</f>
        <v>110647.5</v>
      </c>
      <c r="G55" s="112">
        <f>'2569-บิลค่าไฟฟ้า'!L17</f>
        <v>0</v>
      </c>
      <c r="H55" s="269">
        <f>'2569-บิลค่าไฟฟ้า'!M17</f>
        <v>0</v>
      </c>
      <c r="I55" s="112">
        <f>'2569-บิลค่าไฟฟ้า'!P17</f>
        <v>0</v>
      </c>
      <c r="J55" s="269">
        <f>'2569-บิลค่าไฟฟ้า'!Q17</f>
        <v>0</v>
      </c>
      <c r="K55" s="112">
        <f>'2569-บิลค่าไฟฟ้า'!T17</f>
        <v>0</v>
      </c>
      <c r="L55" s="269">
        <f>'2569-บิลค่าไฟฟ้า'!U17</f>
        <v>0</v>
      </c>
      <c r="M55" s="112">
        <f>'2569-บิลค่าไฟฟ้า'!X17</f>
        <v>0</v>
      </c>
      <c r="N55" s="269">
        <f>'2569-บิลค่าไฟฟ้า'!Y17</f>
        <v>0</v>
      </c>
      <c r="O55" s="112">
        <f>'2569-บิลค่าไฟฟ้า'!AB17</f>
        <v>0</v>
      </c>
      <c r="P55" s="269">
        <f>'2569-บิลค่าไฟฟ้า'!AC17</f>
        <v>0</v>
      </c>
      <c r="Q55" s="112">
        <f>'2569-บิลค่าไฟฟ้า'!AF17</f>
        <v>0</v>
      </c>
      <c r="R55" s="269">
        <f>'2569-บิลค่าไฟฟ้า'!AG17</f>
        <v>0</v>
      </c>
      <c r="S55" s="112">
        <f>'2569-บิลค่าไฟฟ้า'!AJ17</f>
        <v>0</v>
      </c>
      <c r="T55" s="269">
        <f>'2569-บิลค่าไฟฟ้า'!AK17</f>
        <v>0</v>
      </c>
      <c r="U55" s="112">
        <f>'2569-บิลค่าไฟฟ้า'!AN17</f>
        <v>0</v>
      </c>
      <c r="V55" s="269">
        <f>'2569-บิลค่าไฟฟ้า'!AO17</f>
        <v>0</v>
      </c>
      <c r="W55" s="112">
        <f>'2569-บิลค่าไฟฟ้า'!AR17</f>
        <v>0</v>
      </c>
      <c r="X55" s="269">
        <f>'2569-บิลค่าไฟฟ้า'!AS17</f>
        <v>0</v>
      </c>
      <c r="Y55" s="112">
        <f>'2569-บิลค่าไฟฟ้า'!AV17</f>
        <v>0</v>
      </c>
      <c r="Z55" s="269">
        <f>'2569-บิลค่าไฟฟ้า'!AW17</f>
        <v>0</v>
      </c>
      <c r="AA55" s="275">
        <f>M55+K55+I55+G55+E55+C55</f>
        <v>49047.4</v>
      </c>
      <c r="AB55" s="276">
        <f>N55+L55+J55+H55+F55+D55</f>
        <v>204319.43</v>
      </c>
      <c r="AD55" s="268">
        <f>SUM(C55+E55+G55+I55+K55+M55)</f>
        <v>49047.4</v>
      </c>
      <c r="AE55" s="269">
        <f>SUM(D55+F55+H55+J55+L55+N55)</f>
        <v>204319.43</v>
      </c>
      <c r="AF55" s="268">
        <f>SUM(U55+W55+Y55)</f>
        <v>0</v>
      </c>
      <c r="AG55" s="271">
        <f>SUM(V55+X55+Z55)</f>
        <v>0</v>
      </c>
      <c r="AH55" s="268">
        <f>(AD55+AF55)-AA55</f>
        <v>0</v>
      </c>
      <c r="AI55" s="270">
        <f>(AE55+AG55)-AB55</f>
        <v>0</v>
      </c>
    </row>
    <row r="56" spans="1:36" x14ac:dyDescent="0.55000000000000004">
      <c r="A56" s="294" t="s">
        <v>25</v>
      </c>
      <c r="B56" s="272"/>
      <c r="C56" s="330"/>
      <c r="D56" s="332"/>
      <c r="E56" s="330"/>
      <c r="F56" s="332"/>
      <c r="G56" s="330"/>
      <c r="H56" s="332"/>
      <c r="I56" s="330"/>
      <c r="J56" s="332"/>
      <c r="K56" s="330"/>
      <c r="L56" s="332"/>
      <c r="M56" s="330"/>
      <c r="N56" s="332"/>
      <c r="O56" s="330"/>
      <c r="P56" s="332"/>
      <c r="Q56" s="330"/>
      <c r="R56" s="332"/>
      <c r="S56" s="330"/>
      <c r="T56" s="332"/>
      <c r="U56" s="330"/>
      <c r="V56" s="332"/>
      <c r="W56" s="330"/>
      <c r="X56" s="332"/>
      <c r="Y56" s="330"/>
      <c r="Z56" s="332"/>
      <c r="AA56" s="283"/>
      <c r="AB56" s="284"/>
      <c r="AD56" s="267"/>
      <c r="AE56" s="267"/>
      <c r="AF56" s="267"/>
      <c r="AG56" s="267"/>
      <c r="AH56" s="267"/>
      <c r="AI56" s="267"/>
    </row>
    <row r="57" spans="1:36" x14ac:dyDescent="0.55000000000000004">
      <c r="A57" s="286">
        <v>1</v>
      </c>
      <c r="B57" s="313" t="s">
        <v>25</v>
      </c>
      <c r="C57" s="112">
        <f>'2569-บิลค่าไฟฟ้า'!D31</f>
        <v>4072</v>
      </c>
      <c r="D57" s="269">
        <f>'2569-บิลค่าไฟฟ้า'!E31</f>
        <v>18121.62</v>
      </c>
      <c r="E57" s="112">
        <f>'2569-บิลค่าไฟฟ้า'!H31</f>
        <v>4496</v>
      </c>
      <c r="F57" s="269">
        <f>'2569-บิลค่าไฟฟ้า'!I31</f>
        <v>19938.98</v>
      </c>
      <c r="G57" s="112">
        <f>'2569-บิลค่าไฟฟ้า'!L31</f>
        <v>0</v>
      </c>
      <c r="H57" s="269">
        <f>'2569-บิลค่าไฟฟ้า'!M31</f>
        <v>0</v>
      </c>
      <c r="I57" s="112">
        <f>'2569-บิลค่าไฟฟ้า'!P31</f>
        <v>0</v>
      </c>
      <c r="J57" s="269">
        <f>'2569-บิลค่าไฟฟ้า'!Q31</f>
        <v>0</v>
      </c>
      <c r="K57" s="112">
        <f>'2569-บิลค่าไฟฟ้า'!T31</f>
        <v>0</v>
      </c>
      <c r="L57" s="269">
        <f>'2569-บิลค่าไฟฟ้า'!U31</f>
        <v>0</v>
      </c>
      <c r="M57" s="112">
        <f>'2569-บิลค่าไฟฟ้า'!X31</f>
        <v>0</v>
      </c>
      <c r="N57" s="269">
        <f>'2569-บิลค่าไฟฟ้า'!Y31</f>
        <v>0</v>
      </c>
      <c r="O57" s="112">
        <f>'2569-บิลค่าไฟฟ้า'!AB31</f>
        <v>0</v>
      </c>
      <c r="P57" s="269">
        <f>'2569-บิลค่าไฟฟ้า'!AC31</f>
        <v>0</v>
      </c>
      <c r="Q57" s="112">
        <f>'2569-บิลค่าไฟฟ้า'!AF31</f>
        <v>0</v>
      </c>
      <c r="R57" s="269">
        <f>'2569-บิลค่าไฟฟ้า'!AG31</f>
        <v>0</v>
      </c>
      <c r="S57" s="112">
        <f>'2569-บิลค่าไฟฟ้า'!AJ31</f>
        <v>0</v>
      </c>
      <c r="T57" s="269">
        <f>'2569-บิลค่าไฟฟ้า'!AK31</f>
        <v>0</v>
      </c>
      <c r="U57" s="112">
        <f>'2569-บิลค่าไฟฟ้า'!AN31</f>
        <v>0</v>
      </c>
      <c r="V57" s="269">
        <f>'2569-บิลค่าไฟฟ้า'!AO31</f>
        <v>0</v>
      </c>
      <c r="W57" s="112">
        <f>'2569-บิลค่าไฟฟ้า'!AR31</f>
        <v>0</v>
      </c>
      <c r="X57" s="269">
        <f>'2569-บิลค่าไฟฟ้า'!AS31</f>
        <v>0</v>
      </c>
      <c r="Y57" s="112">
        <f>'2569-บิลค่าไฟฟ้า'!AV31</f>
        <v>0</v>
      </c>
      <c r="Z57" s="269">
        <f>'2569-บิลค่าไฟฟ้า'!AW31</f>
        <v>0</v>
      </c>
      <c r="AA57" s="275">
        <f>M57+K57+I57+G57+E57+C57</f>
        <v>8568</v>
      </c>
      <c r="AB57" s="276">
        <f>N57+L57+J57+H57+F57+D57</f>
        <v>38060.6</v>
      </c>
      <c r="AD57" s="268">
        <f t="shared" ref="AD57:AE60" si="0">SUM(C57+E57+G57+I57+K57+M57)</f>
        <v>8568</v>
      </c>
      <c r="AE57" s="269">
        <f t="shared" si="0"/>
        <v>38060.6</v>
      </c>
      <c r="AF57" s="268">
        <f t="shared" ref="AF57:AG60" si="1">SUM(U57+W57+Y57)</f>
        <v>0</v>
      </c>
      <c r="AG57" s="271">
        <f t="shared" si="1"/>
        <v>0</v>
      </c>
      <c r="AH57" s="268">
        <f t="shared" ref="AH57:AI60" si="2">(AD57+AF57)-AA57</f>
        <v>0</v>
      </c>
      <c r="AI57" s="270">
        <f t="shared" si="2"/>
        <v>0</v>
      </c>
    </row>
    <row r="58" spans="1:36" hidden="1" x14ac:dyDescent="0.55000000000000004">
      <c r="A58" s="294" t="s">
        <v>26</v>
      </c>
      <c r="B58" s="272"/>
      <c r="C58" s="297">
        <f t="shared" ref="C58:K58" si="3">SUM(C7:C57)</f>
        <v>424490.14999999997</v>
      </c>
      <c r="D58" s="298">
        <f t="shared" si="3"/>
        <v>1677982.3760669399</v>
      </c>
      <c r="E58" s="297">
        <f t="shared" si="3"/>
        <v>449341.8600000001</v>
      </c>
      <c r="F58" s="298">
        <f t="shared" si="3"/>
        <v>1857170.3769804284</v>
      </c>
      <c r="G58" s="297" t="e">
        <f t="shared" si="3"/>
        <v>#VALUE!</v>
      </c>
      <c r="H58" s="298" t="e">
        <f t="shared" si="3"/>
        <v>#DIV/0!</v>
      </c>
      <c r="I58" s="297">
        <f t="shared" si="3"/>
        <v>0</v>
      </c>
      <c r="J58" s="298" t="e">
        <f t="shared" si="3"/>
        <v>#DIV/0!</v>
      </c>
      <c r="K58" s="297">
        <f t="shared" si="3"/>
        <v>0</v>
      </c>
      <c r="L58" s="298" t="e">
        <f ca="1">SUu(L7:L57)</f>
        <v>#NAME?</v>
      </c>
      <c r="M58" s="297" t="e">
        <f ca="1">SUx(X7:X57)</f>
        <v>#NAME?</v>
      </c>
      <c r="N58" s="298" t="e">
        <f ca="1">SUu(N7:N57)</f>
        <v>#NAME?</v>
      </c>
      <c r="O58" s="297">
        <f>SUM(O7:O57)</f>
        <v>0</v>
      </c>
      <c r="P58" s="298" t="e">
        <f ca="1">SUu(P7:P57)</f>
        <v>#NAME?</v>
      </c>
      <c r="Q58" s="297">
        <f>SUM(Q7:Q57)</f>
        <v>0</v>
      </c>
      <c r="R58" s="298" t="e">
        <f ca="1">SUu(R7:R57)</f>
        <v>#NAME?</v>
      </c>
      <c r="S58" s="297">
        <f>SUM(S7:S57)</f>
        <v>0</v>
      </c>
      <c r="T58" s="298" t="e">
        <f ca="1">SUu(T7:T57)</f>
        <v>#NAME?</v>
      </c>
      <c r="U58" s="297">
        <f>SUM(U7:U57)</f>
        <v>0</v>
      </c>
      <c r="V58" s="298" t="e">
        <f ca="1">SUu(V7:V57)</f>
        <v>#NAME?</v>
      </c>
      <c r="W58" s="297">
        <f>SUM(W7:W57)</f>
        <v>0</v>
      </c>
      <c r="X58" s="298" t="e">
        <f ca="1">SUu(X7:X57)</f>
        <v>#NAME?</v>
      </c>
      <c r="Y58" s="297">
        <f t="shared" ref="Y58" si="4">SUM(Y7:Y57)</f>
        <v>0</v>
      </c>
      <c r="Z58" s="298" t="e">
        <f ca="1">SUu(Z7:Z57)</f>
        <v>#NAME?</v>
      </c>
      <c r="AA58" s="295" t="e">
        <f>SUM(AA7:AA57)</f>
        <v>#VALUE!</v>
      </c>
      <c r="AB58" s="299" t="e">
        <f>SUM(AB7:AB57)</f>
        <v>#DIV/0!</v>
      </c>
      <c r="AD58" s="300" t="e">
        <f t="shared" ca="1" si="0"/>
        <v>#VALUE!</v>
      </c>
      <c r="AE58" s="299" t="e">
        <f t="shared" ca="1" si="0"/>
        <v>#DIV/0!</v>
      </c>
      <c r="AF58" s="300">
        <f t="shared" si="1"/>
        <v>0</v>
      </c>
      <c r="AG58" s="291" t="e">
        <f t="shared" ca="1" si="1"/>
        <v>#NAME?</v>
      </c>
      <c r="AH58" s="300" t="e">
        <f t="shared" ca="1" si="2"/>
        <v>#VALUE!</v>
      </c>
      <c r="AI58" s="302" t="e">
        <f t="shared" ca="1" si="2"/>
        <v>#DIV/0!</v>
      </c>
      <c r="AJ58" s="292" t="s">
        <v>154</v>
      </c>
    </row>
    <row r="59" spans="1:36" x14ac:dyDescent="0.55000000000000004">
      <c r="A59" s="294" t="s">
        <v>26</v>
      </c>
      <c r="B59" s="272"/>
      <c r="C59" s="297"/>
      <c r="D59" s="298"/>
      <c r="E59" s="297"/>
      <c r="F59" s="298"/>
      <c r="G59" s="297"/>
      <c r="H59" s="298"/>
      <c r="I59" s="297"/>
      <c r="J59" s="298"/>
      <c r="K59" s="297"/>
      <c r="L59" s="298"/>
      <c r="M59" s="297"/>
      <c r="N59" s="298"/>
      <c r="O59" s="297"/>
      <c r="P59" s="298"/>
      <c r="Q59" s="297"/>
      <c r="R59" s="298"/>
      <c r="S59" s="297"/>
      <c r="T59" s="298"/>
      <c r="U59" s="297"/>
      <c r="V59" s="298"/>
      <c r="W59" s="297"/>
      <c r="X59" s="298"/>
      <c r="Y59" s="297"/>
      <c r="Z59" s="298"/>
      <c r="AA59" s="295"/>
      <c r="AB59" s="299"/>
      <c r="AD59" s="300"/>
      <c r="AE59" s="299"/>
      <c r="AF59" s="300"/>
      <c r="AG59" s="291"/>
      <c r="AH59" s="300"/>
      <c r="AI59" s="302"/>
      <c r="AJ59" s="292"/>
    </row>
    <row r="60" spans="1:36" x14ac:dyDescent="0.55000000000000004">
      <c r="A60" s="286">
        <v>1</v>
      </c>
      <c r="B60" s="313" t="s">
        <v>26</v>
      </c>
      <c r="C60" s="112">
        <f>'2569-บิลค่าไฟฟ้า'!D36</f>
        <v>81831.570000000007</v>
      </c>
      <c r="D60" s="269">
        <f>'2569-บิลค่าไฟฟ้า'!E36</f>
        <v>339961.06</v>
      </c>
      <c r="E60" s="112">
        <f>'2569-บิลค่าไฟฟ้า'!H36</f>
        <v>91553.2</v>
      </c>
      <c r="F60" s="269">
        <f>'2569-บิลค่าไฟฟ้า'!I36</f>
        <v>394156.27</v>
      </c>
      <c r="G60" s="112">
        <f>'2569-บิลค่าไฟฟ้า'!L36</f>
        <v>0</v>
      </c>
      <c r="H60" s="269">
        <f>'2569-บิลค่าไฟฟ้า'!M36</f>
        <v>0</v>
      </c>
      <c r="I60" s="112">
        <f>'2569-บิลค่าไฟฟ้า'!P36</f>
        <v>0</v>
      </c>
      <c r="J60" s="269">
        <f>'2569-บิลค่าไฟฟ้า'!Q36</f>
        <v>0</v>
      </c>
      <c r="K60" s="112">
        <f>'2569-บิลค่าไฟฟ้า'!T36</f>
        <v>0</v>
      </c>
      <c r="L60" s="269">
        <f>'2569-บิลค่าไฟฟ้า'!U36</f>
        <v>0</v>
      </c>
      <c r="M60" s="112">
        <f>'2569-บิลค่าไฟฟ้า'!X36</f>
        <v>0</v>
      </c>
      <c r="N60" s="269">
        <f>'2569-บิลค่าไฟฟ้า'!Y36</f>
        <v>0</v>
      </c>
      <c r="O60" s="112">
        <f>'2569-บิลค่าไฟฟ้า'!AB36</f>
        <v>0</v>
      </c>
      <c r="P60" s="269">
        <f>'2569-บิลค่าไฟฟ้า'!AC36</f>
        <v>0</v>
      </c>
      <c r="Q60" s="112">
        <f>'2569-บิลค่าไฟฟ้า'!AF36</f>
        <v>0</v>
      </c>
      <c r="R60" s="269">
        <f>'2569-บิลค่าไฟฟ้า'!AG36</f>
        <v>0</v>
      </c>
      <c r="S60" s="112">
        <f>'2569-บิลค่าไฟฟ้า'!AJ36</f>
        <v>0</v>
      </c>
      <c r="T60" s="269">
        <f>'2569-บิลค่าไฟฟ้า'!AK36</f>
        <v>0</v>
      </c>
      <c r="U60" s="112">
        <f>'2569-บิลค่าไฟฟ้า'!AN36</f>
        <v>0</v>
      </c>
      <c r="V60" s="269">
        <f>'2569-บิลค่าไฟฟ้า'!AO36</f>
        <v>0</v>
      </c>
      <c r="W60" s="112">
        <f>'2569-บิลค่าไฟฟ้า'!AR36</f>
        <v>0</v>
      </c>
      <c r="X60" s="269">
        <f>'2569-บิลค่าไฟฟ้า'!AS36</f>
        <v>0</v>
      </c>
      <c r="Y60" s="112">
        <f>'2569-บิลค่าไฟฟ้า'!AV36</f>
        <v>0</v>
      </c>
      <c r="Z60" s="269">
        <f>'2569-บิลค่าไฟฟ้า'!AW36</f>
        <v>0</v>
      </c>
      <c r="AA60" s="275">
        <f>M60+K60+I60+G60+E60+C60</f>
        <v>173384.77000000002</v>
      </c>
      <c r="AB60" s="276">
        <f>N60+L60+J60+H60+F60+D60</f>
        <v>734117.33000000007</v>
      </c>
      <c r="AD60" s="268">
        <f t="shared" si="0"/>
        <v>173384.77000000002</v>
      </c>
      <c r="AE60" s="269">
        <f t="shared" si="0"/>
        <v>734117.33000000007</v>
      </c>
      <c r="AF60" s="268">
        <f t="shared" si="1"/>
        <v>0</v>
      </c>
      <c r="AG60" s="271">
        <f t="shared" si="1"/>
        <v>0</v>
      </c>
      <c r="AH60" s="268">
        <f t="shared" si="2"/>
        <v>0</v>
      </c>
      <c r="AI60" s="270">
        <f t="shared" si="2"/>
        <v>0</v>
      </c>
    </row>
    <row r="61" spans="1:36" x14ac:dyDescent="0.55000000000000004">
      <c r="A61" s="294" t="s">
        <v>27</v>
      </c>
      <c r="B61" s="272"/>
      <c r="C61" s="330"/>
      <c r="D61" s="332"/>
      <c r="E61" s="330"/>
      <c r="F61" s="332"/>
      <c r="G61" s="330"/>
      <c r="H61" s="332"/>
      <c r="I61" s="330"/>
      <c r="J61" s="332"/>
      <c r="K61" s="330"/>
      <c r="L61" s="332"/>
      <c r="M61" s="330"/>
      <c r="N61" s="332"/>
      <c r="O61" s="330"/>
      <c r="P61" s="332"/>
      <c r="Q61" s="330"/>
      <c r="R61" s="332"/>
      <c r="S61" s="330"/>
      <c r="T61" s="332"/>
      <c r="U61" s="330"/>
      <c r="V61" s="332"/>
      <c r="W61" s="330"/>
      <c r="X61" s="332"/>
      <c r="Y61" s="330"/>
      <c r="Z61" s="332"/>
      <c r="AA61" s="283"/>
      <c r="AB61" s="284"/>
      <c r="AD61" s="267"/>
      <c r="AE61" s="267"/>
      <c r="AF61" s="267"/>
      <c r="AG61" s="267"/>
      <c r="AH61" s="267"/>
      <c r="AI61" s="267"/>
    </row>
    <row r="62" spans="1:36" x14ac:dyDescent="0.55000000000000004">
      <c r="A62" s="286">
        <v>1</v>
      </c>
      <c r="B62" s="310" t="s">
        <v>27</v>
      </c>
      <c r="C62" s="112">
        <f>'2569-บิลค่าไฟฟ้า'!D43</f>
        <v>27504.49</v>
      </c>
      <c r="D62" s="269">
        <f>'2569-บิลค่าไฟฟ้า'!E43</f>
        <v>125181.9</v>
      </c>
      <c r="E62" s="112">
        <f>'2569-บิลค่าไฟฟ้า'!H43</f>
        <v>29699.910000000003</v>
      </c>
      <c r="F62" s="269">
        <f>'2569-บิลค่าไฟฟ้า'!I43</f>
        <v>140053.87</v>
      </c>
      <c r="G62" s="112">
        <f>'2569-บิลค่าไฟฟ้า'!L43</f>
        <v>0</v>
      </c>
      <c r="H62" s="269">
        <f>'2569-บิลค่าไฟฟ้า'!M43</f>
        <v>0</v>
      </c>
      <c r="I62" s="112">
        <f>'2569-บิลค่าไฟฟ้า'!P43</f>
        <v>0</v>
      </c>
      <c r="J62" s="269">
        <f>'2569-บิลค่าไฟฟ้า'!Q43</f>
        <v>0</v>
      </c>
      <c r="K62" s="112">
        <f>'2569-บิลค่าไฟฟ้า'!T43</f>
        <v>0</v>
      </c>
      <c r="L62" s="269">
        <f>'2569-บิลค่าไฟฟ้า'!U43</f>
        <v>0</v>
      </c>
      <c r="M62" s="112">
        <f>'2569-บิลค่าไฟฟ้า'!X43</f>
        <v>0</v>
      </c>
      <c r="N62" s="269">
        <f>'2569-บิลค่าไฟฟ้า'!Y43</f>
        <v>0</v>
      </c>
      <c r="O62" s="112">
        <f>'2569-บิลค่าไฟฟ้า'!AB43</f>
        <v>0</v>
      </c>
      <c r="P62" s="269">
        <f>'2569-บิลค่าไฟฟ้า'!AC43</f>
        <v>0</v>
      </c>
      <c r="Q62" s="112">
        <f>'2569-บิลค่าไฟฟ้า'!AF43</f>
        <v>0</v>
      </c>
      <c r="R62" s="269">
        <f>'2569-บิลค่าไฟฟ้า'!AG43</f>
        <v>0</v>
      </c>
      <c r="S62" s="112">
        <f>'2569-บิลค่าไฟฟ้า'!AJ43</f>
        <v>0</v>
      </c>
      <c r="T62" s="269">
        <f>'2569-บิลค่าไฟฟ้า'!AK43</f>
        <v>0</v>
      </c>
      <c r="U62" s="112">
        <f>'2569-บิลค่าไฟฟ้า'!AN43</f>
        <v>0</v>
      </c>
      <c r="V62" s="269">
        <f>'2569-บิลค่าไฟฟ้า'!AO43</f>
        <v>0</v>
      </c>
      <c r="W62" s="112">
        <f>'2569-บิลค่าไฟฟ้า'!AR43</f>
        <v>0</v>
      </c>
      <c r="X62" s="269">
        <f>'2569-บิลค่าไฟฟ้า'!AS43</f>
        <v>0</v>
      </c>
      <c r="Y62" s="112">
        <f>'2569-บิลค่าไฟฟ้า'!AV43</f>
        <v>0</v>
      </c>
      <c r="Z62" s="269">
        <f>'2569-บิลค่าไฟฟ้า'!AW43</f>
        <v>0</v>
      </c>
      <c r="AA62" s="275">
        <f>M62+K62+I62+G62+E62+C62</f>
        <v>57204.400000000009</v>
      </c>
      <c r="AB62" s="276">
        <f>N62+L62+J62+H62+F62+D62</f>
        <v>265235.77</v>
      </c>
      <c r="AD62" s="268">
        <f>SUM(C62+E62+G62+I62+K62+M62)</f>
        <v>57204.400000000009</v>
      </c>
      <c r="AE62" s="269">
        <f>SUM(D62+F62+H62+J62+L62+N62)</f>
        <v>265235.77</v>
      </c>
      <c r="AF62" s="268">
        <f>SUM(U62+W62+Y62)</f>
        <v>0</v>
      </c>
      <c r="AG62" s="271">
        <f>SUM(V62+X62+Z62)</f>
        <v>0</v>
      </c>
      <c r="AH62" s="268">
        <f>(AD62+AF62)-AA62</f>
        <v>0</v>
      </c>
      <c r="AI62" s="270">
        <f>(AE62+AG62)-AB62</f>
        <v>0</v>
      </c>
    </row>
  </sheetData>
  <autoFilter ref="A3:H27"/>
  <pageMargins left="0.55118110236220474" right="0.55118110236220474" top="0.70866141732283472" bottom="0.78740157480314965" header="0.51181102362204722" footer="0.51181102362204722"/>
  <pageSetup scale="82" orientation="landscape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colBreaks count="1" manualBreakCount="1">
    <brk id="12" max="61" man="1"/>
  </col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T30" sqref="T30"/>
    </sheetView>
  </sheetViews>
  <sheetFormatPr defaultRowHeight="19.8" x14ac:dyDescent="0.5"/>
  <cols>
    <col min="1" max="1" width="0" style="119" hidden="1" customWidth="1"/>
    <col min="2" max="2" width="9" style="125" customWidth="1"/>
    <col min="3" max="3" width="12.77734375" style="125" customWidth="1"/>
    <col min="4" max="4" width="12.77734375" style="126" hidden="1" customWidth="1"/>
    <col min="5" max="5" width="12.77734375" style="125" customWidth="1"/>
    <col min="6" max="6" width="12.77734375" style="126" hidden="1" customWidth="1"/>
    <col min="7" max="14" width="10.77734375" style="119" customWidth="1"/>
    <col min="15" max="16384" width="8.88671875" style="119"/>
  </cols>
  <sheetData>
    <row r="2" spans="2:6" x14ac:dyDescent="0.5">
      <c r="B2" s="65" t="s">
        <v>46</v>
      </c>
      <c r="C2" s="66" t="str">
        <f>'2569-คณะ,สำนัก'!B27</f>
        <v>คณะวิทยาศาสตร์</v>
      </c>
      <c r="D2" s="117"/>
      <c r="E2" s="67"/>
      <c r="F2" s="118"/>
    </row>
    <row r="3" spans="2:6" ht="21.6" x14ac:dyDescent="0.5">
      <c r="B3" s="68"/>
      <c r="C3" s="69" t="s">
        <v>119</v>
      </c>
      <c r="D3" s="120" t="s">
        <v>121</v>
      </c>
      <c r="E3" s="69" t="s">
        <v>149</v>
      </c>
      <c r="F3" s="120" t="s">
        <v>150</v>
      </c>
    </row>
    <row r="4" spans="2:6" x14ac:dyDescent="0.5">
      <c r="B4" s="70" t="s">
        <v>54</v>
      </c>
      <c r="C4" s="71">
        <f>'2568-คณะ,สำนัก'!C27</f>
        <v>25257.96</v>
      </c>
      <c r="D4" s="121">
        <f>'2568-คณะ,สำนัก'!D27</f>
        <v>106083.432</v>
      </c>
      <c r="E4" s="71">
        <f>'2569-คณะ,สำนัก'!C27</f>
        <v>73080.670000000013</v>
      </c>
      <c r="F4" s="121">
        <f>'2569-คณะ,สำนัก'!D27</f>
        <v>285944.02380050829</v>
      </c>
    </row>
    <row r="5" spans="2:6" x14ac:dyDescent="0.5">
      <c r="B5" s="70" t="s">
        <v>55</v>
      </c>
      <c r="C5" s="71">
        <f>'2568-คณะ,สำนัก'!E27</f>
        <v>70004.37</v>
      </c>
      <c r="D5" s="121">
        <f>'2568-คณะ,สำนัก'!F27</f>
        <v>303924.57435648004</v>
      </c>
      <c r="E5" s="71">
        <f>'2569-คณะ,สำนัก'!E27</f>
        <v>77905.790000000052</v>
      </c>
      <c r="F5" s="121">
        <f>'2569-คณะ,สำนัก'!F27</f>
        <v>319488.77684463933</v>
      </c>
    </row>
    <row r="6" spans="2:6" x14ac:dyDescent="0.5">
      <c r="B6" s="70" t="s">
        <v>56</v>
      </c>
      <c r="C6" s="71">
        <f>'2568-คณะ,สำนัก'!G27</f>
        <v>95345.38</v>
      </c>
      <c r="D6" s="121">
        <f>'2568-คณะ,สำนัก'!H27</f>
        <v>409904.81196190999</v>
      </c>
      <c r="E6" s="338">
        <v>0</v>
      </c>
      <c r="F6" s="121" t="e">
        <f>'2569-คณะ,สำนัก'!H27</f>
        <v>#DIV/0!</v>
      </c>
    </row>
    <row r="7" spans="2:6" x14ac:dyDescent="0.5">
      <c r="B7" s="70" t="s">
        <v>57</v>
      </c>
      <c r="C7" s="71">
        <f>'2568-คณะ,สำนัก'!I27</f>
        <v>102932.33</v>
      </c>
      <c r="D7" s="121">
        <f>'2568-คณะ,สำนัก'!J27</f>
        <v>453046.47821835999</v>
      </c>
      <c r="E7" s="71">
        <f>'2569-คณะ,สำนัก'!I27</f>
        <v>0</v>
      </c>
      <c r="F7" s="121" t="e">
        <f>'2569-คณะ,สำนัก'!J27</f>
        <v>#DIV/0!</v>
      </c>
    </row>
    <row r="8" spans="2:6" x14ac:dyDescent="0.5">
      <c r="B8" s="70" t="s">
        <v>58</v>
      </c>
      <c r="C8" s="71">
        <f>'2568-คณะ,สำนัก'!K27</f>
        <v>87772.909999999989</v>
      </c>
      <c r="D8" s="121">
        <f>'2568-คณะ,สำนัก'!L27</f>
        <v>361589.87926663994</v>
      </c>
      <c r="E8" s="71">
        <f>'2569-คณะ,สำนัก'!K27</f>
        <v>0</v>
      </c>
      <c r="F8" s="121" t="e">
        <f>'2569-คณะ,สำนัก'!L27</f>
        <v>#DIV/0!</v>
      </c>
    </row>
    <row r="9" spans="2:6" x14ac:dyDescent="0.5">
      <c r="B9" s="70" t="s">
        <v>59</v>
      </c>
      <c r="C9" s="71">
        <f>'2568-คณะ,สำนัก'!M27</f>
        <v>94515.24000000002</v>
      </c>
      <c r="D9" s="121">
        <f>'2568-คณะ,สำนัก'!N27</f>
        <v>394955.20853922004</v>
      </c>
      <c r="E9" s="71">
        <f>'2569-คณะ,สำนัก'!M27</f>
        <v>0</v>
      </c>
      <c r="F9" s="121" t="e">
        <f>'2569-คณะ,สำนัก'!N27</f>
        <v>#DIV/0!</v>
      </c>
    </row>
    <row r="10" spans="2:6" x14ac:dyDescent="0.5">
      <c r="B10" s="70" t="s">
        <v>60</v>
      </c>
      <c r="C10" s="71">
        <f>'2568-คณะ,สำนัก'!O27</f>
        <v>89036.65</v>
      </c>
      <c r="D10" s="121">
        <f>'2568-คณะ,สำนัก'!P27</f>
        <v>375711.32713304</v>
      </c>
      <c r="E10" s="71">
        <f>'2569-คณะ,สำนัก'!O27</f>
        <v>0</v>
      </c>
      <c r="F10" s="121" t="e">
        <f>'2569-คณะ,สำนัก'!P27</f>
        <v>#DIV/0!</v>
      </c>
    </row>
    <row r="11" spans="2:6" x14ac:dyDescent="0.5">
      <c r="B11" s="70" t="s">
        <v>61</v>
      </c>
      <c r="C11" s="71">
        <f>'2568-คณะ,สำนัก'!Q27</f>
        <v>128237.79000000001</v>
      </c>
      <c r="D11" s="121">
        <f>'2568-คณะ,สำนัก'!R27</f>
        <v>532095.99037620006</v>
      </c>
      <c r="E11" s="127">
        <f>'2569-คณะ,สำนัก'!Q27</f>
        <v>0</v>
      </c>
      <c r="F11" s="128" t="e">
        <f>'2569-คณะ,สำนัก'!R27</f>
        <v>#DIV/0!</v>
      </c>
    </row>
    <row r="12" spans="2:6" x14ac:dyDescent="0.5">
      <c r="B12" s="70" t="s">
        <v>62</v>
      </c>
      <c r="C12" s="71">
        <f>'2568-คณะ,สำนัก'!S27</f>
        <v>168078.03000000003</v>
      </c>
      <c r="D12" s="121">
        <f>'2568-คณะ,สำนัก'!T27</f>
        <v>704699.42990414356</v>
      </c>
      <c r="E12" s="127">
        <f>'2569-คณะ,สำนัก'!S27</f>
        <v>0</v>
      </c>
      <c r="F12" s="128" t="e">
        <f>'2569-คณะ,สำนัก'!T27</f>
        <v>#DIV/0!</v>
      </c>
    </row>
    <row r="13" spans="2:6" x14ac:dyDescent="0.5">
      <c r="B13" s="70" t="s">
        <v>63</v>
      </c>
      <c r="C13" s="71">
        <f>'2568-คณะ,สำนัก'!U27</f>
        <v>94372.709999999963</v>
      </c>
      <c r="D13" s="121">
        <f>'2568-คณะ,สำนัก'!V27</f>
        <v>390971.9568742665</v>
      </c>
      <c r="E13" s="71">
        <f>'2569-คณะ,สำนัก'!U27</f>
        <v>0</v>
      </c>
      <c r="F13" s="121" t="e">
        <f>'2569-คณะ,สำนัก'!V27</f>
        <v>#DIV/0!</v>
      </c>
    </row>
    <row r="14" spans="2:6" ht="19.2" customHeight="1" x14ac:dyDescent="0.5">
      <c r="B14" s="70" t="s">
        <v>64</v>
      </c>
      <c r="C14" s="71">
        <f>'2568-คณะ,สำนัก'!W27</f>
        <v>73993.270000000033</v>
      </c>
      <c r="D14" s="121">
        <f>'2568-คณะ,สำนัก'!X27</f>
        <v>295425.95282980334</v>
      </c>
      <c r="E14" s="305">
        <v>0</v>
      </c>
      <c r="F14" s="121" t="e">
        <f>'2569-คณะ,สำนัก'!X27</f>
        <v>#DIV/0!</v>
      </c>
    </row>
    <row r="15" spans="2:6" x14ac:dyDescent="0.5">
      <c r="B15" s="70" t="s">
        <v>65</v>
      </c>
      <c r="C15" s="71">
        <f>'2568-คณะ,สำนัก'!Y27</f>
        <v>73495.599999999948</v>
      </c>
      <c r="D15" s="121">
        <f>'2568-คณะ,สำนัก'!Z27</f>
        <v>293451.73125580361</v>
      </c>
      <c r="E15" s="71">
        <f>'2569-คณะ,สำนัก'!Y27</f>
        <v>0</v>
      </c>
      <c r="F15" s="121" t="e">
        <f>'2569-คณะ,สำนัก'!Z27</f>
        <v>#DIV/0!</v>
      </c>
    </row>
    <row r="30" spans="2:6" x14ac:dyDescent="0.5">
      <c r="B30" s="65" t="s">
        <v>46</v>
      </c>
      <c r="C30" s="66" t="str">
        <f>C2</f>
        <v>คณะวิทยาศาสตร์</v>
      </c>
      <c r="D30" s="117"/>
      <c r="E30" s="67"/>
      <c r="F30" s="122"/>
    </row>
    <row r="31" spans="2:6" x14ac:dyDescent="0.5">
      <c r="B31" s="68"/>
      <c r="C31" s="69" t="str">
        <f>D3</f>
        <v>ค่าไฟฟ้า 67  (บาท)</v>
      </c>
      <c r="D31" s="120"/>
      <c r="E31" s="69" t="str">
        <f>F3</f>
        <v>ค่าไฟฟ้า 68  (บาท)</v>
      </c>
      <c r="F31" s="123"/>
    </row>
    <row r="32" spans="2:6" x14ac:dyDescent="0.5">
      <c r="B32" s="70" t="s">
        <v>54</v>
      </c>
      <c r="C32" s="71">
        <f>D4</f>
        <v>106083.432</v>
      </c>
      <c r="D32" s="121"/>
      <c r="E32" s="71">
        <f>F4</f>
        <v>285944.02380050829</v>
      </c>
      <c r="F32" s="124"/>
    </row>
    <row r="33" spans="2:6" x14ac:dyDescent="0.5">
      <c r="B33" s="70" t="s">
        <v>55</v>
      </c>
      <c r="C33" s="71">
        <f t="shared" ref="C33:C43" si="0">D5</f>
        <v>303924.57435648004</v>
      </c>
      <c r="D33" s="121"/>
      <c r="E33" s="71">
        <f t="shared" ref="E33:E43" si="1">F5</f>
        <v>319488.77684463933</v>
      </c>
      <c r="F33" s="124"/>
    </row>
    <row r="34" spans="2:6" x14ac:dyDescent="0.5">
      <c r="B34" s="70" t="s">
        <v>56</v>
      </c>
      <c r="C34" s="71">
        <f t="shared" si="0"/>
        <v>409904.81196190999</v>
      </c>
      <c r="D34" s="121"/>
      <c r="E34" s="71" t="e">
        <f t="shared" si="1"/>
        <v>#DIV/0!</v>
      </c>
      <c r="F34" s="124"/>
    </row>
    <row r="35" spans="2:6" x14ac:dyDescent="0.5">
      <c r="B35" s="70" t="s">
        <v>57</v>
      </c>
      <c r="C35" s="71">
        <f t="shared" si="0"/>
        <v>453046.47821835999</v>
      </c>
      <c r="D35" s="121"/>
      <c r="E35" s="71" t="e">
        <f t="shared" si="1"/>
        <v>#DIV/0!</v>
      </c>
      <c r="F35" s="124"/>
    </row>
    <row r="36" spans="2:6" x14ac:dyDescent="0.5">
      <c r="B36" s="70" t="s">
        <v>58</v>
      </c>
      <c r="C36" s="71">
        <f t="shared" si="0"/>
        <v>361589.87926663994</v>
      </c>
      <c r="D36" s="121"/>
      <c r="E36" s="71" t="e">
        <f t="shared" si="1"/>
        <v>#DIV/0!</v>
      </c>
      <c r="F36" s="124"/>
    </row>
    <row r="37" spans="2:6" x14ac:dyDescent="0.5">
      <c r="B37" s="70" t="s">
        <v>59</v>
      </c>
      <c r="C37" s="71">
        <f t="shared" si="0"/>
        <v>394955.20853922004</v>
      </c>
      <c r="D37" s="121"/>
      <c r="E37" s="71" t="e">
        <f t="shared" si="1"/>
        <v>#DIV/0!</v>
      </c>
      <c r="F37" s="124"/>
    </row>
    <row r="38" spans="2:6" x14ac:dyDescent="0.5">
      <c r="B38" s="70" t="s">
        <v>60</v>
      </c>
      <c r="C38" s="71">
        <f t="shared" si="0"/>
        <v>375711.32713304</v>
      </c>
      <c r="D38" s="121"/>
      <c r="E38" s="71" t="e">
        <f t="shared" si="1"/>
        <v>#DIV/0!</v>
      </c>
      <c r="F38" s="124"/>
    </row>
    <row r="39" spans="2:6" x14ac:dyDescent="0.5">
      <c r="B39" s="70" t="s">
        <v>61</v>
      </c>
      <c r="C39" s="71">
        <f t="shared" si="0"/>
        <v>532095.99037620006</v>
      </c>
      <c r="D39" s="121"/>
      <c r="E39" s="71" t="e">
        <f t="shared" si="1"/>
        <v>#DIV/0!</v>
      </c>
      <c r="F39" s="124"/>
    </row>
    <row r="40" spans="2:6" x14ac:dyDescent="0.5">
      <c r="B40" s="70" t="s">
        <v>62</v>
      </c>
      <c r="C40" s="71">
        <f t="shared" si="0"/>
        <v>704699.42990414356</v>
      </c>
      <c r="D40" s="121"/>
      <c r="E40" s="71" t="e">
        <f t="shared" si="1"/>
        <v>#DIV/0!</v>
      </c>
      <c r="F40" s="124"/>
    </row>
    <row r="41" spans="2:6" x14ac:dyDescent="0.5">
      <c r="B41" s="70" t="s">
        <v>63</v>
      </c>
      <c r="C41" s="71">
        <f t="shared" si="0"/>
        <v>390971.9568742665</v>
      </c>
      <c r="D41" s="121"/>
      <c r="E41" s="71" t="e">
        <f t="shared" si="1"/>
        <v>#DIV/0!</v>
      </c>
      <c r="F41" s="124"/>
    </row>
    <row r="42" spans="2:6" x14ac:dyDescent="0.5">
      <c r="B42" s="70" t="s">
        <v>64</v>
      </c>
      <c r="C42" s="71">
        <f t="shared" si="0"/>
        <v>295425.95282980334</v>
      </c>
      <c r="D42" s="121"/>
      <c r="E42" s="71" t="e">
        <f t="shared" si="1"/>
        <v>#DIV/0!</v>
      </c>
      <c r="F42" s="124"/>
    </row>
    <row r="43" spans="2:6" x14ac:dyDescent="0.5">
      <c r="B43" s="70" t="s">
        <v>65</v>
      </c>
      <c r="C43" s="71">
        <f t="shared" si="0"/>
        <v>293451.73125580361</v>
      </c>
      <c r="D43" s="121"/>
      <c r="E43" s="71" t="e">
        <f t="shared" si="1"/>
        <v>#DIV/0!</v>
      </c>
      <c r="F43" s="1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9" sqref="S9"/>
    </sheetView>
  </sheetViews>
  <sheetFormatPr defaultRowHeight="19.8" x14ac:dyDescent="0.5"/>
  <cols>
    <col min="1" max="1" width="0" style="119" hidden="1" customWidth="1"/>
    <col min="2" max="2" width="9" style="125" customWidth="1"/>
    <col min="3" max="3" width="12.77734375" style="125" customWidth="1"/>
    <col min="4" max="4" width="12.77734375" style="126" hidden="1" customWidth="1"/>
    <col min="5" max="5" width="12.77734375" style="125" customWidth="1"/>
    <col min="6" max="6" width="12.77734375" style="126" hidden="1" customWidth="1"/>
    <col min="7" max="14" width="10.77734375" style="119" customWidth="1"/>
    <col min="15" max="16384" width="8.88671875" style="119"/>
  </cols>
  <sheetData>
    <row r="2" spans="2:6" x14ac:dyDescent="0.5">
      <c r="B2" s="65" t="s">
        <v>46</v>
      </c>
      <c r="C2" s="66" t="str">
        <f>'2569-คณะ,สำนัก'!B25</f>
        <v>ศูนย์กล้วยไม้</v>
      </c>
      <c r="D2" s="117"/>
      <c r="E2" s="67"/>
      <c r="F2" s="118"/>
    </row>
    <row r="3" spans="2:6" ht="21.6" x14ac:dyDescent="0.5">
      <c r="B3" s="68"/>
      <c r="C3" s="69" t="s">
        <v>149</v>
      </c>
      <c r="D3" s="120" t="s">
        <v>121</v>
      </c>
      <c r="E3" s="69" t="s">
        <v>174</v>
      </c>
      <c r="F3" s="120" t="s">
        <v>150</v>
      </c>
    </row>
    <row r="4" spans="2:6" x14ac:dyDescent="0.5">
      <c r="B4" s="70" t="s">
        <v>54</v>
      </c>
      <c r="C4" s="71">
        <f>'2568-คณะ,สำนัก'!C25</f>
        <v>8803.81</v>
      </c>
      <c r="D4" s="121">
        <f>'2568-คณะ,สำนัก'!D25</f>
        <v>36976.002</v>
      </c>
      <c r="E4" s="71">
        <f>'2569-คณะ,สำนัก'!C25</f>
        <v>9614.5300000000007</v>
      </c>
      <c r="F4" s="121">
        <f>'2569-คณะ,สำนัก'!D25</f>
        <v>37592.812300000005</v>
      </c>
    </row>
    <row r="5" spans="2:6" x14ac:dyDescent="0.5">
      <c r="B5" s="70" t="s">
        <v>55</v>
      </c>
      <c r="C5" s="71">
        <f>'2568-คณะ,สำนัก'!E25</f>
        <v>11281.87</v>
      </c>
      <c r="D5" s="121">
        <f>'2568-คณะ,สำนัก'!F25</f>
        <v>48963.315799999997</v>
      </c>
      <c r="E5" s="71">
        <f>'2569-คณะ,สำนัก'!E25</f>
        <v>10712.96</v>
      </c>
      <c r="F5" s="121">
        <f>'2569-คณะ,สำนัก'!F25</f>
        <v>43923.135999999999</v>
      </c>
    </row>
    <row r="6" spans="2:6" x14ac:dyDescent="0.5">
      <c r="B6" s="70" t="s">
        <v>56</v>
      </c>
      <c r="C6" s="71">
        <f>'2568-คณะ,สำนัก'!G25</f>
        <v>16491.88</v>
      </c>
      <c r="D6" s="121">
        <f>'2568-คณะ,สำนัก'!H25</f>
        <v>70915.084000000003</v>
      </c>
      <c r="E6" s="338">
        <v>0</v>
      </c>
      <c r="F6" s="121" t="e">
        <f>'2569-คณะ,สำนัก'!H25</f>
        <v>#DIV/0!</v>
      </c>
    </row>
    <row r="7" spans="2:6" x14ac:dyDescent="0.5">
      <c r="B7" s="70" t="s">
        <v>57</v>
      </c>
      <c r="C7" s="71">
        <f>'2568-คณะ,สำนัก'!I25</f>
        <v>13913.23</v>
      </c>
      <c r="D7" s="121">
        <f>'2568-คณะ,สำนัก'!J25</f>
        <v>61218.212</v>
      </c>
      <c r="E7" s="71">
        <f>'2569-คณะ,สำนัก'!I25</f>
        <v>0</v>
      </c>
      <c r="F7" s="121" t="e">
        <f>'2569-คณะ,สำนัก'!J25</f>
        <v>#DIV/0!</v>
      </c>
    </row>
    <row r="8" spans="2:6" x14ac:dyDescent="0.5">
      <c r="B8" s="70" t="s">
        <v>58</v>
      </c>
      <c r="C8" s="71">
        <f>'2568-คณะ,สำนัก'!K25</f>
        <v>14326.57</v>
      </c>
      <c r="D8" s="121">
        <f>'2568-คณะ,สำนัก'!L25</f>
        <v>59025.468399999998</v>
      </c>
      <c r="E8" s="71">
        <f>'2569-คณะ,สำนัก'!K25</f>
        <v>0</v>
      </c>
      <c r="F8" s="121" t="e">
        <f>'2569-คณะ,สำนัก'!L25</f>
        <v>#DIV/0!</v>
      </c>
    </row>
    <row r="9" spans="2:6" x14ac:dyDescent="0.5">
      <c r="B9" s="70" t="s">
        <v>59</v>
      </c>
      <c r="C9" s="71">
        <f>'2568-คณะ,สำนัก'!M25</f>
        <v>13241.44</v>
      </c>
      <c r="D9" s="121">
        <f>'2568-คณะ,สำนัก'!N25</f>
        <v>55349.2192</v>
      </c>
      <c r="E9" s="71">
        <f>'2569-คณะ,สำนัก'!M25</f>
        <v>0</v>
      </c>
      <c r="F9" s="121" t="e">
        <f>'2569-คณะ,สำนัก'!N25</f>
        <v>#DIV/0!</v>
      </c>
    </row>
    <row r="10" spans="2:6" x14ac:dyDescent="0.5">
      <c r="B10" s="70" t="s">
        <v>60</v>
      </c>
      <c r="C10" s="71">
        <f>'2568-คณะ,สำนัก'!O25</f>
        <v>14897.79</v>
      </c>
      <c r="D10" s="121">
        <f>'2568-คณะ,สำนัก'!P25</f>
        <v>62868.673799999997</v>
      </c>
      <c r="E10" s="71">
        <f>'2569-คณะ,สำนัก'!O25</f>
        <v>0</v>
      </c>
      <c r="F10" s="121" t="e">
        <f>'2569-คณะ,สำนัก'!P25</f>
        <v>#DIV/0!</v>
      </c>
    </row>
    <row r="11" spans="2:6" x14ac:dyDescent="0.5">
      <c r="B11" s="70" t="s">
        <v>61</v>
      </c>
      <c r="C11" s="71">
        <f>'2568-คณะ,สำนัก'!Q25</f>
        <v>15664.04</v>
      </c>
      <c r="D11" s="121">
        <f>'2568-คณะ,สำนัก'!R25</f>
        <v>65005.766000000011</v>
      </c>
      <c r="E11" s="71">
        <f>'2569-คณะ,สำนัก'!Q25</f>
        <v>0</v>
      </c>
      <c r="F11" s="121" t="e">
        <f>'2569-คณะ,สำนัก'!R25</f>
        <v>#DIV/0!</v>
      </c>
    </row>
    <row r="12" spans="2:6" x14ac:dyDescent="0.5">
      <c r="B12" s="70" t="s">
        <v>62</v>
      </c>
      <c r="C12" s="71">
        <f>'2568-คณะ,สำนัก'!S25</f>
        <v>10473.36</v>
      </c>
      <c r="D12" s="121">
        <f>'2568-คณะ,สำนัก'!T25</f>
        <v>43883.378400000009</v>
      </c>
      <c r="E12" s="71">
        <f>'2569-คณะ,สำนัก'!S25</f>
        <v>0</v>
      </c>
      <c r="F12" s="121" t="e">
        <f>'2569-คณะ,สำนัก'!T25</f>
        <v>#DIV/0!</v>
      </c>
    </row>
    <row r="13" spans="2:6" x14ac:dyDescent="0.5">
      <c r="B13" s="70" t="s">
        <v>63</v>
      </c>
      <c r="C13" s="71">
        <f>'2568-คณะ,สำนัก'!U25</f>
        <v>15595.64</v>
      </c>
      <c r="D13" s="121">
        <f>'2568-คณะ,สำนัก'!V25</f>
        <v>64565.949599999993</v>
      </c>
      <c r="E13" s="71">
        <f>'2569-คณะ,สำนัก'!U25</f>
        <v>0</v>
      </c>
      <c r="F13" s="121" t="e">
        <f>'2569-คณะ,สำนัก'!V25</f>
        <v>#DIV/0!</v>
      </c>
    </row>
    <row r="14" spans="2:6" ht="19.2" customHeight="1" x14ac:dyDescent="0.5">
      <c r="B14" s="70" t="s">
        <v>64</v>
      </c>
      <c r="C14" s="71">
        <f>'2568-คณะ,สำนัก'!W25</f>
        <v>10613.28</v>
      </c>
      <c r="D14" s="121">
        <f>'2568-คณะ,สำนัก'!X25</f>
        <v>42346.987200000003</v>
      </c>
      <c r="E14" s="304">
        <v>0</v>
      </c>
      <c r="F14" s="121" t="e">
        <f>'2569-คณะ,สำนัก'!X25</f>
        <v>#DIV/0!</v>
      </c>
    </row>
    <row r="15" spans="2:6" x14ac:dyDescent="0.5">
      <c r="B15" s="70" t="s">
        <v>65</v>
      </c>
      <c r="C15" s="71">
        <f>'2568-คณะ,สำนัก'!Y25</f>
        <v>8995.06</v>
      </c>
      <c r="D15" s="121">
        <f>'2568-คณะ,สำนัก'!Z25</f>
        <v>35890.289400000001</v>
      </c>
      <c r="E15" s="71">
        <f>'2569-คณะ,สำนัก'!Y25</f>
        <v>0</v>
      </c>
      <c r="F15" s="121" t="e">
        <f>'2569-คณะ,สำนัก'!Z25</f>
        <v>#DIV/0!</v>
      </c>
    </row>
    <row r="30" spans="2:6" x14ac:dyDescent="0.5">
      <c r="B30" s="65" t="s">
        <v>46</v>
      </c>
      <c r="C30" s="66" t="str">
        <f>C2</f>
        <v>ศูนย์กล้วยไม้</v>
      </c>
      <c r="D30" s="117"/>
      <c r="E30" s="67"/>
      <c r="F30" s="122"/>
    </row>
    <row r="31" spans="2:6" x14ac:dyDescent="0.5">
      <c r="B31" s="68"/>
      <c r="C31" s="69" t="s">
        <v>150</v>
      </c>
      <c r="D31" s="120"/>
      <c r="E31" s="69" t="s">
        <v>175</v>
      </c>
      <c r="F31" s="123"/>
    </row>
    <row r="32" spans="2:6" x14ac:dyDescent="0.5">
      <c r="B32" s="70" t="s">
        <v>54</v>
      </c>
      <c r="C32" s="71">
        <f>D4</f>
        <v>36976.002</v>
      </c>
      <c r="D32" s="121"/>
      <c r="E32" s="71">
        <f>F4</f>
        <v>37592.812300000005</v>
      </c>
      <c r="F32" s="124"/>
    </row>
    <row r="33" spans="2:6" x14ac:dyDescent="0.5">
      <c r="B33" s="70" t="s">
        <v>55</v>
      </c>
      <c r="C33" s="71">
        <f t="shared" ref="C33:C43" si="0">D5</f>
        <v>48963.315799999997</v>
      </c>
      <c r="D33" s="121"/>
      <c r="E33" s="71">
        <f t="shared" ref="E33:E43" si="1">F5</f>
        <v>43923.135999999999</v>
      </c>
      <c r="F33" s="124"/>
    </row>
    <row r="34" spans="2:6" x14ac:dyDescent="0.5">
      <c r="B34" s="70" t="s">
        <v>56</v>
      </c>
      <c r="C34" s="71">
        <f t="shared" si="0"/>
        <v>70915.084000000003</v>
      </c>
      <c r="D34" s="121"/>
      <c r="E34" s="71" t="e">
        <f t="shared" si="1"/>
        <v>#DIV/0!</v>
      </c>
      <c r="F34" s="124"/>
    </row>
    <row r="35" spans="2:6" x14ac:dyDescent="0.5">
      <c r="B35" s="70" t="s">
        <v>57</v>
      </c>
      <c r="C35" s="71">
        <f t="shared" si="0"/>
        <v>61218.212</v>
      </c>
      <c r="D35" s="121"/>
      <c r="E35" s="71" t="e">
        <f t="shared" si="1"/>
        <v>#DIV/0!</v>
      </c>
      <c r="F35" s="124"/>
    </row>
    <row r="36" spans="2:6" x14ac:dyDescent="0.5">
      <c r="B36" s="70" t="s">
        <v>58</v>
      </c>
      <c r="C36" s="71">
        <f t="shared" si="0"/>
        <v>59025.468399999998</v>
      </c>
      <c r="D36" s="121"/>
      <c r="E36" s="71" t="e">
        <f t="shared" si="1"/>
        <v>#DIV/0!</v>
      </c>
      <c r="F36" s="124"/>
    </row>
    <row r="37" spans="2:6" x14ac:dyDescent="0.5">
      <c r="B37" s="70" t="s">
        <v>59</v>
      </c>
      <c r="C37" s="71">
        <f t="shared" si="0"/>
        <v>55349.2192</v>
      </c>
      <c r="D37" s="121"/>
      <c r="E37" s="71" t="e">
        <f t="shared" si="1"/>
        <v>#DIV/0!</v>
      </c>
      <c r="F37" s="124"/>
    </row>
    <row r="38" spans="2:6" x14ac:dyDescent="0.5">
      <c r="B38" s="70" t="s">
        <v>60</v>
      </c>
      <c r="C38" s="71">
        <f t="shared" si="0"/>
        <v>62868.673799999997</v>
      </c>
      <c r="D38" s="121"/>
      <c r="E38" s="71" t="e">
        <f t="shared" si="1"/>
        <v>#DIV/0!</v>
      </c>
      <c r="F38" s="124"/>
    </row>
    <row r="39" spans="2:6" x14ac:dyDescent="0.5">
      <c r="B39" s="70" t="s">
        <v>61</v>
      </c>
      <c r="C39" s="71">
        <f t="shared" si="0"/>
        <v>65005.766000000011</v>
      </c>
      <c r="D39" s="121"/>
      <c r="E39" s="71" t="e">
        <f t="shared" si="1"/>
        <v>#DIV/0!</v>
      </c>
      <c r="F39" s="124"/>
    </row>
    <row r="40" spans="2:6" x14ac:dyDescent="0.5">
      <c r="B40" s="70" t="s">
        <v>62</v>
      </c>
      <c r="C40" s="71">
        <f t="shared" si="0"/>
        <v>43883.378400000009</v>
      </c>
      <c r="D40" s="121"/>
      <c r="E40" s="71" t="e">
        <f t="shared" si="1"/>
        <v>#DIV/0!</v>
      </c>
      <c r="F40" s="124"/>
    </row>
    <row r="41" spans="2:6" x14ac:dyDescent="0.5">
      <c r="B41" s="70" t="s">
        <v>63</v>
      </c>
      <c r="C41" s="71">
        <f t="shared" si="0"/>
        <v>64565.949599999993</v>
      </c>
      <c r="D41" s="121"/>
      <c r="E41" s="71" t="e">
        <f t="shared" si="1"/>
        <v>#DIV/0!</v>
      </c>
      <c r="F41" s="124"/>
    </row>
    <row r="42" spans="2:6" x14ac:dyDescent="0.5">
      <c r="B42" s="70" t="s">
        <v>64</v>
      </c>
      <c r="C42" s="71">
        <f t="shared" si="0"/>
        <v>42346.987200000003</v>
      </c>
      <c r="D42" s="121"/>
      <c r="E42" s="71" t="e">
        <f t="shared" si="1"/>
        <v>#DIV/0!</v>
      </c>
      <c r="F42" s="124"/>
    </row>
    <row r="43" spans="2:6" x14ac:dyDescent="0.5">
      <c r="B43" s="70" t="s">
        <v>65</v>
      </c>
      <c r="C43" s="71">
        <f t="shared" si="0"/>
        <v>35890.289400000001</v>
      </c>
      <c r="D43" s="121"/>
      <c r="E43" s="71" t="e">
        <f t="shared" si="1"/>
        <v>#DIV/0!</v>
      </c>
      <c r="F43" s="1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37" sqref="R37"/>
    </sheetView>
  </sheetViews>
  <sheetFormatPr defaultRowHeight="19.8" x14ac:dyDescent="0.5"/>
  <cols>
    <col min="1" max="1" width="0" style="119" hidden="1" customWidth="1"/>
    <col min="2" max="2" width="9" style="125" customWidth="1"/>
    <col min="3" max="3" width="12.77734375" style="125" customWidth="1"/>
    <col min="4" max="4" width="12.77734375" style="126" hidden="1" customWidth="1"/>
    <col min="5" max="5" width="12.77734375" style="125" customWidth="1"/>
    <col min="6" max="6" width="12.77734375" style="126" hidden="1" customWidth="1"/>
    <col min="7" max="14" width="10.77734375" style="119" customWidth="1"/>
    <col min="15" max="16384" width="8.88671875" style="119"/>
  </cols>
  <sheetData>
    <row r="2" spans="2:6" x14ac:dyDescent="0.5">
      <c r="B2" s="65" t="s">
        <v>46</v>
      </c>
      <c r="C2" s="66" t="str">
        <f>'2569-คณะ,สำนัก'!B23</f>
        <v>วิทยาลัยบริหารศาสตร์</v>
      </c>
      <c r="D2" s="117"/>
      <c r="E2" s="67"/>
      <c r="F2" s="118"/>
    </row>
    <row r="3" spans="2:6" ht="21.6" x14ac:dyDescent="0.5">
      <c r="B3" s="68"/>
      <c r="C3" s="69" t="s">
        <v>149</v>
      </c>
      <c r="D3" s="120" t="s">
        <v>121</v>
      </c>
      <c r="E3" s="69" t="s">
        <v>174</v>
      </c>
      <c r="F3" s="120" t="s">
        <v>150</v>
      </c>
    </row>
    <row r="4" spans="2:6" x14ac:dyDescent="0.5">
      <c r="B4" s="70" t="s">
        <v>54</v>
      </c>
      <c r="C4" s="71" t="str">
        <f>'2568-คณะ,สำนัก'!C23</f>
        <v>เสีย</v>
      </c>
      <c r="D4" s="121" t="str">
        <f>'2568-คณะ,สำนัก'!D23</f>
        <v>เสีย</v>
      </c>
      <c r="E4" s="71">
        <f>'2569-คณะ,สำนัก'!C23</f>
        <v>11632.44</v>
      </c>
      <c r="F4" s="121">
        <f>'2569-คณะ,สำนัก'!D23</f>
        <v>45482.840400000001</v>
      </c>
    </row>
    <row r="5" spans="2:6" x14ac:dyDescent="0.5">
      <c r="B5" s="70" t="s">
        <v>55</v>
      </c>
      <c r="C5" s="71">
        <f>'2568-คณะ,สำนัก'!E23</f>
        <v>12712.12</v>
      </c>
      <c r="D5" s="121">
        <f>'2568-คณะ,สำนัก'!F23</f>
        <v>55228.308358588409</v>
      </c>
      <c r="E5" s="71">
        <f>'2569-คณะ,สำนัก'!E23</f>
        <v>12989.78</v>
      </c>
      <c r="F5" s="121">
        <f>'2569-คณะ,สำนัก'!F23</f>
        <v>53258.097999999998</v>
      </c>
    </row>
    <row r="6" spans="2:6" x14ac:dyDescent="0.5">
      <c r="B6" s="70" t="s">
        <v>56</v>
      </c>
      <c r="C6" s="71">
        <f>'2568-คณะ,สำนัก'!G23</f>
        <v>11865.07</v>
      </c>
      <c r="D6" s="121">
        <f>'2568-คณะ,สำนัก'!H23</f>
        <v>50985.589613114098</v>
      </c>
      <c r="E6" s="71">
        <f>'2569-คณะ,สำนัก'!G23</f>
        <v>0</v>
      </c>
      <c r="F6" s="121" t="e">
        <f>'2569-คณะ,สำนัก'!H23</f>
        <v>#DIV/0!</v>
      </c>
    </row>
    <row r="7" spans="2:6" x14ac:dyDescent="0.5">
      <c r="B7" s="70" t="s">
        <v>57</v>
      </c>
      <c r="C7" s="71">
        <f>'2568-คณะ,สำนัก'!I23</f>
        <v>9177.33</v>
      </c>
      <c r="D7" s="121">
        <f>'2568-คณะ,สำนัก'!J23</f>
        <v>40417.802330521197</v>
      </c>
      <c r="E7" s="71">
        <f>'2569-คณะ,สำนัก'!I23</f>
        <v>0</v>
      </c>
      <c r="F7" s="121" t="e">
        <f>'2569-คณะ,สำนัก'!J23</f>
        <v>#DIV/0!</v>
      </c>
    </row>
    <row r="8" spans="2:6" x14ac:dyDescent="0.5">
      <c r="B8" s="70" t="s">
        <v>58</v>
      </c>
      <c r="C8" s="71">
        <f>'2568-คณะ,สำนัก'!K23</f>
        <v>9626.15</v>
      </c>
      <c r="D8" s="121">
        <f>'2568-คณะ,สำนัก'!L23</f>
        <v>39646.814027271495</v>
      </c>
      <c r="E8" s="71">
        <f>'2569-คณะ,สำนัก'!K23</f>
        <v>0</v>
      </c>
      <c r="F8" s="121" t="e">
        <f>'2569-คณะ,สำนัก'!L23</f>
        <v>#DIV/0!</v>
      </c>
    </row>
    <row r="9" spans="2:6" x14ac:dyDescent="0.5">
      <c r="B9" s="70" t="s">
        <v>59</v>
      </c>
      <c r="C9" s="71">
        <f>'2568-คณะ,สำนัก'!M23</f>
        <v>15363.67</v>
      </c>
      <c r="D9" s="121">
        <f>'2568-คณะ,สำนัก'!N23</f>
        <v>64151.314738407404</v>
      </c>
      <c r="E9" s="129">
        <f>'2569-คณะ,สำนัก'!M23</f>
        <v>0</v>
      </c>
      <c r="F9" s="121" t="e">
        <f>'2569-คณะ,สำนัก'!N23</f>
        <v>#DIV/0!</v>
      </c>
    </row>
    <row r="10" spans="2:6" x14ac:dyDescent="0.5">
      <c r="B10" s="70" t="s">
        <v>60</v>
      </c>
      <c r="C10" s="71">
        <f>'2568-คณะ,สำนัก'!O23</f>
        <v>22332.7</v>
      </c>
      <c r="D10" s="121">
        <f>'2568-คณะ,สำนัก'!P23</f>
        <v>94229.788616184</v>
      </c>
      <c r="E10" s="71">
        <f>'2569-คณะ,สำนัก'!O23</f>
        <v>0</v>
      </c>
      <c r="F10" s="121" t="e">
        <f>'2569-คณะ,สำนัก'!P23</f>
        <v>#DIV/0!</v>
      </c>
    </row>
    <row r="11" spans="2:6" x14ac:dyDescent="0.5">
      <c r="B11" s="70" t="s">
        <v>61</v>
      </c>
      <c r="C11" s="71">
        <f>'2568-คณะ,สำนัก'!Q23</f>
        <v>20984.25</v>
      </c>
      <c r="D11" s="121">
        <f>'2568-คณะ,สำนัก'!R23</f>
        <v>88540.187338260002</v>
      </c>
      <c r="E11" s="71">
        <f>'2569-คณะ,สำนัก'!Q23</f>
        <v>0</v>
      </c>
      <c r="F11" s="121" t="e">
        <f>'2569-คณะ,สำนัก'!R23</f>
        <v>#DIV/0!</v>
      </c>
    </row>
    <row r="12" spans="2:6" x14ac:dyDescent="0.5">
      <c r="B12" s="70" t="s">
        <v>62</v>
      </c>
      <c r="C12" s="71">
        <f>'2568-คณะ,สำนัก'!S23</f>
        <v>23787.09</v>
      </c>
      <c r="D12" s="121">
        <f>'2568-คณะ,สำนัก'!T23</f>
        <v>100366.38930779281</v>
      </c>
      <c r="E12" s="71">
        <f>'2569-คณะ,สำนัก'!S23</f>
        <v>0</v>
      </c>
      <c r="F12" s="121" t="e">
        <f>'2569-คณะ,สำนัก'!T23</f>
        <v>#DIV/0!</v>
      </c>
    </row>
    <row r="13" spans="2:6" x14ac:dyDescent="0.5">
      <c r="B13" s="70" t="s">
        <v>63</v>
      </c>
      <c r="C13" s="71">
        <f>'2568-คณะ,สำนัก'!U23</f>
        <v>13755.2</v>
      </c>
      <c r="D13" s="121">
        <f>'2568-คณะ,สำนัก'!V23</f>
        <v>58038.194592384003</v>
      </c>
      <c r="E13" s="71">
        <f>'2569-คณะ,สำนัก'!U23</f>
        <v>0</v>
      </c>
      <c r="F13" s="121" t="e">
        <f>'2569-คณะ,สำนัก'!V23</f>
        <v>#DIV/0!</v>
      </c>
    </row>
    <row r="14" spans="2:6" ht="19.2" customHeight="1" x14ac:dyDescent="0.5">
      <c r="B14" s="70" t="s">
        <v>64</v>
      </c>
      <c r="C14" s="71">
        <f>'2568-คณะ,สำนัก'!W23</f>
        <v>8656.32</v>
      </c>
      <c r="D14" s="121">
        <f>'2568-คณะ,สำนัก'!X23</f>
        <v>36524.164287974403</v>
      </c>
      <c r="E14" s="71">
        <f>'2569-คณะ,สำนัก'!W23</f>
        <v>0</v>
      </c>
      <c r="F14" s="121" t="e">
        <f>'2569-คณะ,สำนัก'!X23</f>
        <v>#DIV/0!</v>
      </c>
    </row>
    <row r="15" spans="2:6" x14ac:dyDescent="0.5">
      <c r="B15" s="70" t="s">
        <v>65</v>
      </c>
      <c r="C15" s="71">
        <f>'2568-คณะ,สำนัก'!Y23</f>
        <v>9123.32</v>
      </c>
      <c r="D15" s="121">
        <f>'2568-คณะ,สำนัก'!Z23</f>
        <v>38494.607238614401</v>
      </c>
      <c r="E15" s="71">
        <f>'2569-คณะ,สำนัก'!Y23</f>
        <v>0</v>
      </c>
      <c r="F15" s="121" t="e">
        <f>'2569-คณะ,สำนัก'!Z23</f>
        <v>#DIV/0!</v>
      </c>
    </row>
    <row r="30" spans="2:6" x14ac:dyDescent="0.5">
      <c r="B30" s="65" t="s">
        <v>46</v>
      </c>
      <c r="C30" s="66" t="str">
        <f>C2</f>
        <v>วิทยาลัยบริหารศาสตร์</v>
      </c>
      <c r="D30" s="117"/>
      <c r="E30" s="67"/>
      <c r="F30" s="122"/>
    </row>
    <row r="31" spans="2:6" x14ac:dyDescent="0.5">
      <c r="B31" s="68"/>
      <c r="C31" s="69" t="s">
        <v>150</v>
      </c>
      <c r="D31" s="120"/>
      <c r="E31" s="69" t="s">
        <v>175</v>
      </c>
      <c r="F31" s="123"/>
    </row>
    <row r="32" spans="2:6" x14ac:dyDescent="0.5">
      <c r="B32" s="70" t="s">
        <v>54</v>
      </c>
      <c r="C32" s="71" t="str">
        <f>D4</f>
        <v>เสีย</v>
      </c>
      <c r="D32" s="121"/>
      <c r="E32" s="71">
        <f>F4</f>
        <v>45482.840400000001</v>
      </c>
      <c r="F32" s="124"/>
    </row>
    <row r="33" spans="2:6" x14ac:dyDescent="0.5">
      <c r="B33" s="70" t="s">
        <v>55</v>
      </c>
      <c r="C33" s="71">
        <f t="shared" ref="C33:C43" si="0">D5</f>
        <v>55228.308358588409</v>
      </c>
      <c r="D33" s="121"/>
      <c r="E33" s="71">
        <f t="shared" ref="E33:E43" si="1">F5</f>
        <v>53258.097999999998</v>
      </c>
      <c r="F33" s="124"/>
    </row>
    <row r="34" spans="2:6" x14ac:dyDescent="0.5">
      <c r="B34" s="70" t="s">
        <v>56</v>
      </c>
      <c r="C34" s="71">
        <f t="shared" si="0"/>
        <v>50985.589613114098</v>
      </c>
      <c r="D34" s="121"/>
      <c r="E34" s="71" t="e">
        <f t="shared" si="1"/>
        <v>#DIV/0!</v>
      </c>
      <c r="F34" s="124"/>
    </row>
    <row r="35" spans="2:6" x14ac:dyDescent="0.5">
      <c r="B35" s="70" t="s">
        <v>57</v>
      </c>
      <c r="C35" s="71">
        <f t="shared" si="0"/>
        <v>40417.802330521197</v>
      </c>
      <c r="D35" s="121"/>
      <c r="E35" s="71" t="e">
        <f t="shared" si="1"/>
        <v>#DIV/0!</v>
      </c>
      <c r="F35" s="124"/>
    </row>
    <row r="36" spans="2:6" x14ac:dyDescent="0.5">
      <c r="B36" s="70" t="s">
        <v>58</v>
      </c>
      <c r="C36" s="71">
        <f t="shared" si="0"/>
        <v>39646.814027271495</v>
      </c>
      <c r="D36" s="121"/>
      <c r="E36" s="71" t="e">
        <f t="shared" si="1"/>
        <v>#DIV/0!</v>
      </c>
      <c r="F36" s="124"/>
    </row>
    <row r="37" spans="2:6" x14ac:dyDescent="0.5">
      <c r="B37" s="70" t="s">
        <v>59</v>
      </c>
      <c r="C37" s="71">
        <f t="shared" si="0"/>
        <v>64151.314738407404</v>
      </c>
      <c r="D37" s="121"/>
      <c r="E37" s="71" t="e">
        <f t="shared" si="1"/>
        <v>#DIV/0!</v>
      </c>
      <c r="F37" s="124"/>
    </row>
    <row r="38" spans="2:6" x14ac:dyDescent="0.5">
      <c r="B38" s="70" t="s">
        <v>60</v>
      </c>
      <c r="C38" s="71">
        <f t="shared" si="0"/>
        <v>94229.788616184</v>
      </c>
      <c r="D38" s="121"/>
      <c r="E38" s="71" t="e">
        <f t="shared" si="1"/>
        <v>#DIV/0!</v>
      </c>
      <c r="F38" s="124"/>
    </row>
    <row r="39" spans="2:6" x14ac:dyDescent="0.5">
      <c r="B39" s="70" t="s">
        <v>61</v>
      </c>
      <c r="C39" s="71">
        <f t="shared" si="0"/>
        <v>88540.187338260002</v>
      </c>
      <c r="D39" s="121"/>
      <c r="E39" s="71" t="e">
        <f t="shared" si="1"/>
        <v>#DIV/0!</v>
      </c>
      <c r="F39" s="124"/>
    </row>
    <row r="40" spans="2:6" x14ac:dyDescent="0.5">
      <c r="B40" s="70" t="s">
        <v>62</v>
      </c>
      <c r="C40" s="71">
        <f t="shared" si="0"/>
        <v>100366.38930779281</v>
      </c>
      <c r="D40" s="121"/>
      <c r="E40" s="71" t="e">
        <f t="shared" si="1"/>
        <v>#DIV/0!</v>
      </c>
      <c r="F40" s="124"/>
    </row>
    <row r="41" spans="2:6" x14ac:dyDescent="0.5">
      <c r="B41" s="70" t="s">
        <v>63</v>
      </c>
      <c r="C41" s="71">
        <f t="shared" si="0"/>
        <v>58038.194592384003</v>
      </c>
      <c r="D41" s="121"/>
      <c r="E41" s="71" t="e">
        <f t="shared" si="1"/>
        <v>#DIV/0!</v>
      </c>
      <c r="F41" s="124"/>
    </row>
    <row r="42" spans="2:6" x14ac:dyDescent="0.5">
      <c r="B42" s="70" t="s">
        <v>64</v>
      </c>
      <c r="C42" s="71">
        <f t="shared" si="0"/>
        <v>36524.164287974403</v>
      </c>
      <c r="D42" s="121"/>
      <c r="E42" s="71" t="e">
        <f t="shared" si="1"/>
        <v>#DIV/0!</v>
      </c>
      <c r="F42" s="124"/>
    </row>
    <row r="43" spans="2:6" x14ac:dyDescent="0.5">
      <c r="B43" s="70" t="s">
        <v>65</v>
      </c>
      <c r="C43" s="71">
        <f t="shared" si="0"/>
        <v>38494.607238614401</v>
      </c>
      <c r="D43" s="121"/>
      <c r="E43" s="71" t="e">
        <f t="shared" si="1"/>
        <v>#DIV/0!</v>
      </c>
      <c r="F43" s="1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11" sqref="S11"/>
    </sheetView>
  </sheetViews>
  <sheetFormatPr defaultRowHeight="19.8" x14ac:dyDescent="0.5"/>
  <cols>
    <col min="1" max="1" width="0" style="119" hidden="1" customWidth="1"/>
    <col min="2" max="2" width="9" style="125" customWidth="1"/>
    <col min="3" max="3" width="12.77734375" style="125" customWidth="1"/>
    <col min="4" max="4" width="12.77734375" style="126" hidden="1" customWidth="1"/>
    <col min="5" max="5" width="12.77734375" style="125" customWidth="1"/>
    <col min="6" max="6" width="12.77734375" style="126" hidden="1" customWidth="1"/>
    <col min="7" max="14" width="10.77734375" style="119" customWidth="1"/>
    <col min="15" max="16384" width="8.88671875" style="119"/>
  </cols>
  <sheetData>
    <row r="2" spans="2:6" x14ac:dyDescent="0.5">
      <c r="B2" s="65" t="s">
        <v>46</v>
      </c>
      <c r="C2" s="66" t="str">
        <f>'2569-คณะ,สำนัก'!B21</f>
        <v>คณะบริหารธุรกิจ</v>
      </c>
      <c r="D2" s="117"/>
      <c r="E2" s="67"/>
      <c r="F2" s="118"/>
    </row>
    <row r="3" spans="2:6" ht="21.6" x14ac:dyDescent="0.5">
      <c r="B3" s="68"/>
      <c r="C3" s="69" t="s">
        <v>149</v>
      </c>
      <c r="D3" s="120" t="s">
        <v>121</v>
      </c>
      <c r="E3" s="69" t="s">
        <v>174</v>
      </c>
      <c r="F3" s="120" t="s">
        <v>150</v>
      </c>
    </row>
    <row r="4" spans="2:6" x14ac:dyDescent="0.5">
      <c r="B4" s="70" t="s">
        <v>54</v>
      </c>
      <c r="C4" s="71">
        <f>'2568-คณะ,สำนัก'!C21</f>
        <v>17415.11</v>
      </c>
      <c r="D4" s="121">
        <f>'2568-คณะ,สำนัก'!D21</f>
        <v>73121.725312950002</v>
      </c>
      <c r="E4" s="71">
        <f>'2569-คณะ,สำนัก'!C21</f>
        <v>15445.09</v>
      </c>
      <c r="F4" s="121">
        <f>'2569-คณะ,สำนัก'!D21</f>
        <v>60457.278914981398</v>
      </c>
    </row>
    <row r="5" spans="2:6" x14ac:dyDescent="0.5">
      <c r="B5" s="70" t="s">
        <v>55</v>
      </c>
      <c r="C5" s="71">
        <f>'2568-คณะ,สำนัก'!E21</f>
        <v>20250.400000000001</v>
      </c>
      <c r="D5" s="121">
        <f>'2568-คณะ,สำนัก'!F21</f>
        <v>87905.570675930008</v>
      </c>
      <c r="E5" s="71">
        <f>'2569-คณะ,สำนัก'!E21</f>
        <v>17509.010000000002</v>
      </c>
      <c r="F5" s="121">
        <f>'2569-คณะ,สำนัก'!F21</f>
        <v>71812.491723202911</v>
      </c>
    </row>
    <row r="6" spans="2:6" x14ac:dyDescent="0.5">
      <c r="B6" s="70" t="s">
        <v>56</v>
      </c>
      <c r="C6" s="71">
        <f>'2568-คณะ,สำนัก'!G21</f>
        <v>18623.77</v>
      </c>
      <c r="D6" s="121">
        <f>'2568-คณะ,สำนัก'!H21</f>
        <v>80060.669342729991</v>
      </c>
      <c r="E6" s="338">
        <v>0</v>
      </c>
      <c r="F6" s="121" t="e">
        <f>'2569-คณะ,สำนัก'!H21</f>
        <v>#DIV/0!</v>
      </c>
    </row>
    <row r="7" spans="2:6" x14ac:dyDescent="0.5">
      <c r="B7" s="70" t="s">
        <v>57</v>
      </c>
      <c r="C7" s="71">
        <f>'2568-คณะ,สำนัก'!I21</f>
        <v>10372</v>
      </c>
      <c r="D7" s="121">
        <f>'2568-คณะ,สำนัก'!J21</f>
        <v>45651.484895959999</v>
      </c>
      <c r="E7" s="71">
        <f>'2569-คณะ,สำนัก'!I21</f>
        <v>0</v>
      </c>
      <c r="F7" s="121" t="e">
        <f>'2569-คณะ,สำนัก'!J21</f>
        <v>#DIV/0!</v>
      </c>
    </row>
    <row r="8" spans="2:6" x14ac:dyDescent="0.5">
      <c r="B8" s="70" t="s">
        <v>58</v>
      </c>
      <c r="C8" s="71">
        <f>'2568-คณะ,สำนัก'!K21</f>
        <v>12472.79</v>
      </c>
      <c r="D8" s="121">
        <f>'2568-คณะ,สำนัก'!L21</f>
        <v>51380.404490390007</v>
      </c>
      <c r="E8" s="71">
        <f>'2569-คณะ,สำนัก'!K21</f>
        <v>0</v>
      </c>
      <c r="F8" s="121" t="e">
        <f>'2569-คณะ,สำนัก'!L21</f>
        <v>#DIV/0!</v>
      </c>
    </row>
    <row r="9" spans="2:6" x14ac:dyDescent="0.5">
      <c r="B9" s="70" t="s">
        <v>59</v>
      </c>
      <c r="C9" s="71">
        <f>'2568-คณะ,สำนัก'!M21</f>
        <v>18017.41</v>
      </c>
      <c r="D9" s="121">
        <f>'2568-คณะ,สำนัก'!N21</f>
        <v>75294.142394979994</v>
      </c>
      <c r="E9" s="71">
        <f>'2569-คณะ,สำนัก'!M21</f>
        <v>0</v>
      </c>
      <c r="F9" s="121" t="e">
        <f>'2569-คณะ,สำนัก'!N21</f>
        <v>#DIV/0!</v>
      </c>
    </row>
    <row r="10" spans="2:6" x14ac:dyDescent="0.5">
      <c r="B10" s="70" t="s">
        <v>60</v>
      </c>
      <c r="C10" s="71">
        <f>'2568-คณะ,สำนัก'!O21</f>
        <v>31418.55</v>
      </c>
      <c r="D10" s="121">
        <f>'2568-คณะ,สำนัก'!P21</f>
        <v>132581.91558295998</v>
      </c>
      <c r="E10" s="127">
        <f>'2569-คณะ,สำนัก'!O21</f>
        <v>0</v>
      </c>
      <c r="F10" s="128" t="e">
        <f>'2569-คณะ,สำนัก'!P21</f>
        <v>#DIV/0!</v>
      </c>
    </row>
    <row r="11" spans="2:6" x14ac:dyDescent="0.5">
      <c r="B11" s="70" t="s">
        <v>61</v>
      </c>
      <c r="C11" s="71">
        <f>'2568-คณะ,สำนัก'!Q21</f>
        <v>22130.13</v>
      </c>
      <c r="D11" s="121">
        <f>'2568-คณะ,สำนัก'!R21</f>
        <v>91838.180444000012</v>
      </c>
      <c r="E11" s="127">
        <f>'2569-คณะ,สำนัก'!Q21</f>
        <v>0</v>
      </c>
      <c r="F11" s="128" t="e">
        <f>'2569-คณะ,สำนัก'!R21</f>
        <v>#DIV/0!</v>
      </c>
    </row>
    <row r="12" spans="2:6" x14ac:dyDescent="0.5">
      <c r="B12" s="70" t="s">
        <v>62</v>
      </c>
      <c r="C12" s="71">
        <f>'2568-คณะ,สำนัก'!S21</f>
        <v>36436.11</v>
      </c>
      <c r="D12" s="121">
        <f>'2568-คณะ,สำนัก'!T21</f>
        <v>152705.54253486003</v>
      </c>
      <c r="E12" s="127">
        <f>'2569-คณะ,สำนัก'!S21</f>
        <v>0</v>
      </c>
      <c r="F12" s="128" t="e">
        <f>'2569-คณะ,สำนัก'!T21</f>
        <v>#DIV/0!</v>
      </c>
    </row>
    <row r="13" spans="2:6" x14ac:dyDescent="0.5">
      <c r="B13" s="70" t="s">
        <v>63</v>
      </c>
      <c r="C13" s="71">
        <f>'2568-คณะ,สำนัก'!U21</f>
        <v>19660.419999999998</v>
      </c>
      <c r="D13" s="121">
        <f>'2568-คณะ,สำนัก'!V21</f>
        <v>81423.120957609994</v>
      </c>
      <c r="E13" s="71">
        <f>'2569-คณะ,สำนัก'!U21</f>
        <v>0</v>
      </c>
      <c r="F13" s="121" t="e">
        <f>'2569-คณะ,สำนัก'!V21</f>
        <v>#DIV/0!</v>
      </c>
    </row>
    <row r="14" spans="2:6" ht="19.2" customHeight="1" x14ac:dyDescent="0.5">
      <c r="B14" s="70" t="s">
        <v>64</v>
      </c>
      <c r="C14" s="71">
        <f>'2568-คณะ,สำนัก'!W21</f>
        <v>13268.96</v>
      </c>
      <c r="D14" s="121">
        <f>'2568-คณะ,สำนัก'!X21</f>
        <v>52957.005484000001</v>
      </c>
      <c r="E14" s="305">
        <v>0</v>
      </c>
      <c r="F14" s="121" t="e">
        <f>'2569-คณะ,สำนัก'!X21</f>
        <v>#DIV/0!</v>
      </c>
    </row>
    <row r="15" spans="2:6" x14ac:dyDescent="0.5">
      <c r="B15" s="70" t="s">
        <v>65</v>
      </c>
      <c r="C15" s="71">
        <f>'2568-คณะ,สำนัก'!Y21</f>
        <v>18213.129999999997</v>
      </c>
      <c r="D15" s="121">
        <f>'2568-คณะ,สำนัก'!Z21</f>
        <v>72684.207380460008</v>
      </c>
      <c r="E15" s="71">
        <f>'2569-คณะ,สำนัก'!Y21</f>
        <v>0</v>
      </c>
      <c r="F15" s="121" t="e">
        <f>'2569-คณะ,สำนัก'!Z21</f>
        <v>#DIV/0!</v>
      </c>
    </row>
    <row r="30" spans="2:6" x14ac:dyDescent="0.5">
      <c r="B30" s="65" t="s">
        <v>46</v>
      </c>
      <c r="C30" s="66" t="str">
        <f>C2</f>
        <v>คณะบริหารธุรกิจ</v>
      </c>
      <c r="D30" s="117"/>
      <c r="E30" s="67"/>
      <c r="F30" s="122"/>
    </row>
    <row r="31" spans="2:6" x14ac:dyDescent="0.5">
      <c r="B31" s="68"/>
      <c r="C31" s="69" t="s">
        <v>150</v>
      </c>
      <c r="D31" s="120"/>
      <c r="E31" s="69" t="s">
        <v>175</v>
      </c>
      <c r="F31" s="123"/>
    </row>
    <row r="32" spans="2:6" x14ac:dyDescent="0.5">
      <c r="B32" s="70" t="s">
        <v>54</v>
      </c>
      <c r="C32" s="71">
        <f>D4</f>
        <v>73121.725312950002</v>
      </c>
      <c r="D32" s="121"/>
      <c r="E32" s="71">
        <f>F4</f>
        <v>60457.278914981398</v>
      </c>
      <c r="F32" s="124"/>
    </row>
    <row r="33" spans="2:6" x14ac:dyDescent="0.5">
      <c r="B33" s="70" t="s">
        <v>55</v>
      </c>
      <c r="C33" s="71">
        <f t="shared" ref="C33:C43" si="0">D5</f>
        <v>87905.570675930008</v>
      </c>
      <c r="D33" s="121"/>
      <c r="E33" s="71">
        <f t="shared" ref="E33:E43" si="1">F5</f>
        <v>71812.491723202911</v>
      </c>
      <c r="F33" s="124"/>
    </row>
    <row r="34" spans="2:6" x14ac:dyDescent="0.5">
      <c r="B34" s="70" t="s">
        <v>56</v>
      </c>
      <c r="C34" s="71">
        <f t="shared" si="0"/>
        <v>80060.669342729991</v>
      </c>
      <c r="D34" s="121"/>
      <c r="E34" s="71" t="e">
        <f t="shared" si="1"/>
        <v>#DIV/0!</v>
      </c>
      <c r="F34" s="124"/>
    </row>
    <row r="35" spans="2:6" x14ac:dyDescent="0.5">
      <c r="B35" s="70" t="s">
        <v>57</v>
      </c>
      <c r="C35" s="71">
        <f t="shared" si="0"/>
        <v>45651.484895959999</v>
      </c>
      <c r="D35" s="121"/>
      <c r="E35" s="71" t="e">
        <f t="shared" si="1"/>
        <v>#DIV/0!</v>
      </c>
      <c r="F35" s="124"/>
    </row>
    <row r="36" spans="2:6" x14ac:dyDescent="0.5">
      <c r="B36" s="70" t="s">
        <v>58</v>
      </c>
      <c r="C36" s="71">
        <f t="shared" si="0"/>
        <v>51380.404490390007</v>
      </c>
      <c r="D36" s="121"/>
      <c r="E36" s="71" t="e">
        <f t="shared" si="1"/>
        <v>#DIV/0!</v>
      </c>
      <c r="F36" s="124"/>
    </row>
    <row r="37" spans="2:6" x14ac:dyDescent="0.5">
      <c r="B37" s="70" t="s">
        <v>59</v>
      </c>
      <c r="C37" s="71">
        <f t="shared" si="0"/>
        <v>75294.142394979994</v>
      </c>
      <c r="D37" s="121"/>
      <c r="E37" s="71" t="e">
        <f t="shared" si="1"/>
        <v>#DIV/0!</v>
      </c>
      <c r="F37" s="124"/>
    </row>
    <row r="38" spans="2:6" x14ac:dyDescent="0.5">
      <c r="B38" s="70" t="s">
        <v>60</v>
      </c>
      <c r="C38" s="71">
        <f t="shared" si="0"/>
        <v>132581.91558295998</v>
      </c>
      <c r="D38" s="121"/>
      <c r="E38" s="71" t="e">
        <f t="shared" si="1"/>
        <v>#DIV/0!</v>
      </c>
      <c r="F38" s="124"/>
    </row>
    <row r="39" spans="2:6" x14ac:dyDescent="0.5">
      <c r="B39" s="70" t="s">
        <v>61</v>
      </c>
      <c r="C39" s="71">
        <f t="shared" si="0"/>
        <v>91838.180444000012</v>
      </c>
      <c r="D39" s="121"/>
      <c r="E39" s="71" t="e">
        <f t="shared" si="1"/>
        <v>#DIV/0!</v>
      </c>
      <c r="F39" s="124"/>
    </row>
    <row r="40" spans="2:6" x14ac:dyDescent="0.5">
      <c r="B40" s="70" t="s">
        <v>62</v>
      </c>
      <c r="C40" s="71">
        <f t="shared" si="0"/>
        <v>152705.54253486003</v>
      </c>
      <c r="D40" s="121"/>
      <c r="E40" s="71" t="e">
        <f t="shared" si="1"/>
        <v>#DIV/0!</v>
      </c>
      <c r="F40" s="124"/>
    </row>
    <row r="41" spans="2:6" x14ac:dyDescent="0.5">
      <c r="B41" s="70" t="s">
        <v>63</v>
      </c>
      <c r="C41" s="71">
        <f t="shared" si="0"/>
        <v>81423.120957609994</v>
      </c>
      <c r="D41" s="121"/>
      <c r="E41" s="71" t="e">
        <f t="shared" si="1"/>
        <v>#DIV/0!</v>
      </c>
      <c r="F41" s="124"/>
    </row>
    <row r="42" spans="2:6" x14ac:dyDescent="0.5">
      <c r="B42" s="70" t="s">
        <v>64</v>
      </c>
      <c r="C42" s="71">
        <f t="shared" si="0"/>
        <v>52957.005484000001</v>
      </c>
      <c r="D42" s="121"/>
      <c r="E42" s="71" t="e">
        <f t="shared" si="1"/>
        <v>#DIV/0!</v>
      </c>
      <c r="F42" s="124"/>
    </row>
    <row r="43" spans="2:6" x14ac:dyDescent="0.5">
      <c r="B43" s="70" t="s">
        <v>65</v>
      </c>
      <c r="C43" s="71">
        <f t="shared" si="0"/>
        <v>72684.207380460008</v>
      </c>
      <c r="D43" s="121"/>
      <c r="E43" s="71" t="e">
        <f t="shared" si="1"/>
        <v>#DIV/0!</v>
      </c>
      <c r="F43" s="1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7" sqref="S7"/>
    </sheetView>
  </sheetViews>
  <sheetFormatPr defaultRowHeight="19.8" x14ac:dyDescent="0.5"/>
  <cols>
    <col min="1" max="1" width="0" style="119" hidden="1" customWidth="1"/>
    <col min="2" max="2" width="9" style="125" customWidth="1"/>
    <col min="3" max="3" width="12.77734375" style="125" customWidth="1"/>
    <col min="4" max="4" width="12.77734375" style="126" hidden="1" customWidth="1"/>
    <col min="5" max="5" width="12.77734375" style="125" customWidth="1"/>
    <col min="6" max="6" width="12.77734375" style="125" hidden="1" customWidth="1"/>
    <col min="7" max="14" width="10.77734375" style="119" customWidth="1"/>
    <col min="15" max="16384" width="8.88671875" style="119"/>
  </cols>
  <sheetData>
    <row r="2" spans="2:6" x14ac:dyDescent="0.5">
      <c r="B2" s="65" t="s">
        <v>46</v>
      </c>
      <c r="C2" s="66" t="str">
        <f>'2569-คณะ,สำนัก'!B19</f>
        <v>สำนักหอสมุด</v>
      </c>
      <c r="D2" s="117"/>
      <c r="E2" s="67"/>
      <c r="F2" s="263"/>
    </row>
    <row r="3" spans="2:6" ht="21.6" x14ac:dyDescent="0.5">
      <c r="B3" s="68"/>
      <c r="C3" s="69" t="s">
        <v>149</v>
      </c>
      <c r="D3" s="120" t="s">
        <v>121</v>
      </c>
      <c r="E3" s="69" t="s">
        <v>174</v>
      </c>
      <c r="F3" s="120" t="s">
        <v>150</v>
      </c>
    </row>
    <row r="4" spans="2:6" x14ac:dyDescent="0.5">
      <c r="B4" s="70" t="s">
        <v>54</v>
      </c>
      <c r="C4" s="71">
        <f>'2568-คณะ,สำนัก'!C19</f>
        <v>19198.34</v>
      </c>
      <c r="D4" s="121">
        <f>'2568-คณะ,สำนัก'!D19</f>
        <v>80571.056067845406</v>
      </c>
      <c r="E4" s="71">
        <f>'2569-คณะ,สำนัก'!C19</f>
        <v>20573.809999999998</v>
      </c>
      <c r="F4" s="121">
        <f>'2569-คณะ,สำนัก'!D19</f>
        <v>80504.193968112595</v>
      </c>
    </row>
    <row r="5" spans="2:6" x14ac:dyDescent="0.5">
      <c r="B5" s="70" t="s">
        <v>55</v>
      </c>
      <c r="C5" s="71">
        <f>'2568-คณะ,สำนัก'!E19</f>
        <v>26576.240000000002</v>
      </c>
      <c r="D5" s="121">
        <f>'2568-คณะ,สำนัก'!F19</f>
        <v>115434.28888181681</v>
      </c>
      <c r="E5" s="71">
        <f>'2569-คณะ,สำนัก'!E19</f>
        <v>34021.919999999998</v>
      </c>
      <c r="F5" s="121">
        <f>'2569-คณะ,สำนัก'!F19</f>
        <v>139530.32632063678</v>
      </c>
    </row>
    <row r="6" spans="2:6" x14ac:dyDescent="0.5">
      <c r="B6" s="70" t="s">
        <v>56</v>
      </c>
      <c r="C6" s="71">
        <f>'2568-คณะ,สำนัก'!G19</f>
        <v>43286.48</v>
      </c>
      <c r="D6" s="121">
        <f>'2568-คณะ,สำนัก'!H19</f>
        <v>186033.8684031624</v>
      </c>
      <c r="E6" s="340">
        <v>0</v>
      </c>
      <c r="F6" s="121" t="e">
        <f>'2569-คณะ,สำนัก'!H19</f>
        <v>#DIV/0!</v>
      </c>
    </row>
    <row r="7" spans="2:6" x14ac:dyDescent="0.5">
      <c r="B7" s="70" t="s">
        <v>57</v>
      </c>
      <c r="C7" s="71">
        <f>'2568-คณะ,สำนัก'!I19</f>
        <v>35287.69</v>
      </c>
      <c r="D7" s="121">
        <f>'2568-คณะ,สำนัก'!J19</f>
        <v>155368.48579591158</v>
      </c>
      <c r="E7" s="71">
        <f>'2569-คณะ,สำนัก'!I19</f>
        <v>0</v>
      </c>
      <c r="F7" s="121" t="e">
        <f>'2569-คณะ,สำนัก'!J19</f>
        <v>#DIV/0!</v>
      </c>
    </row>
    <row r="8" spans="2:6" x14ac:dyDescent="0.5">
      <c r="B8" s="70" t="s">
        <v>58</v>
      </c>
      <c r="C8" s="71">
        <f>'2568-คณะ,สำนัก'!K19</f>
        <v>31698.51</v>
      </c>
      <c r="D8" s="121">
        <f>'2568-คณะ,สำนัก'!L19</f>
        <v>130565.37252245909</v>
      </c>
      <c r="E8" s="71">
        <f>'2569-คณะ,สำนัก'!K19</f>
        <v>0</v>
      </c>
      <c r="F8" s="121" t="e">
        <f>'2569-คณะ,สำนัก'!L19</f>
        <v>#DIV/0!</v>
      </c>
    </row>
    <row r="9" spans="2:6" x14ac:dyDescent="0.5">
      <c r="B9" s="70" t="s">
        <v>59</v>
      </c>
      <c r="C9" s="71">
        <f>'2568-คณะ,สำนัก'!M19</f>
        <v>34175.449999999997</v>
      </c>
      <c r="D9" s="121">
        <f>'2568-คณะ,สำนัก'!N19</f>
        <v>142736.568720599</v>
      </c>
      <c r="E9" s="71">
        <f>'2569-คณะ,สำนัก'!M19</f>
        <v>0</v>
      </c>
      <c r="F9" s="121" t="e">
        <f>'2569-คณะ,สำนัก'!N19</f>
        <v>#DIV/0!</v>
      </c>
    </row>
    <row r="10" spans="2:6" x14ac:dyDescent="0.5">
      <c r="B10" s="70" t="s">
        <v>60</v>
      </c>
      <c r="C10" s="71">
        <f>'2568-คณะ,สำนัก'!O19</f>
        <v>40774.89</v>
      </c>
      <c r="D10" s="121">
        <f>'2568-คณะ,สำนัก'!P19</f>
        <v>172050.39689996879</v>
      </c>
      <c r="E10" s="127">
        <f>'2569-คณะ,สำนัก'!O19</f>
        <v>0</v>
      </c>
      <c r="F10" s="128" t="e">
        <f>'2569-คณะ,สำนัก'!P19</f>
        <v>#DIV/0!</v>
      </c>
    </row>
    <row r="11" spans="2:6" x14ac:dyDescent="0.5">
      <c r="B11" s="70" t="s">
        <v>61</v>
      </c>
      <c r="C11" s="71">
        <f>'2568-คณะ,สำนัก'!Q19</f>
        <v>45616.06</v>
      </c>
      <c r="D11" s="121">
        <f>'2568-คณะ,สำนัก'!R19</f>
        <v>189225.7427434508</v>
      </c>
      <c r="E11" s="127">
        <f>'2569-คณะ,สำนัก'!Q19</f>
        <v>0</v>
      </c>
      <c r="F11" s="128" t="e">
        <f>'2569-คณะ,สำนัก'!R19</f>
        <v>#DIV/0!</v>
      </c>
    </row>
    <row r="12" spans="2:6" x14ac:dyDescent="0.5">
      <c r="B12" s="70" t="s">
        <v>62</v>
      </c>
      <c r="C12" s="71">
        <f>'2568-คณะ,สำนัก'!S19</f>
        <v>47525.64</v>
      </c>
      <c r="D12" s="121">
        <f>'2568-คณะ,สำนัก'!T19</f>
        <v>199276.3406360136</v>
      </c>
      <c r="E12" s="127">
        <f>'2569-คณะ,สำนัก'!S19</f>
        <v>0</v>
      </c>
      <c r="F12" s="128" t="e">
        <f>'2569-คณะ,สำนัก'!T19</f>
        <v>#DIV/0!</v>
      </c>
    </row>
    <row r="13" spans="2:6" x14ac:dyDescent="0.5">
      <c r="B13" s="70" t="s">
        <v>63</v>
      </c>
      <c r="C13" s="71">
        <f>'2568-คณะ,สำนัก'!U19</f>
        <v>41887.64</v>
      </c>
      <c r="D13" s="121">
        <f>'2568-คณะ,สำนัก'!V19</f>
        <v>173565.84292856359</v>
      </c>
      <c r="E13" s="71">
        <f>'2569-คณะ,สำนัก'!U19</f>
        <v>0</v>
      </c>
      <c r="F13" s="121" t="e">
        <f>'2569-คณะ,สำนัก'!V19</f>
        <v>#DIV/0!</v>
      </c>
    </row>
    <row r="14" spans="2:6" x14ac:dyDescent="0.5">
      <c r="B14" s="70" t="s">
        <v>64</v>
      </c>
      <c r="C14" s="71">
        <f>'2568-คณะ,สำนัก'!W19</f>
        <v>21761.14</v>
      </c>
      <c r="D14" s="121">
        <f>'2568-คณะ,สำนัก'!X19</f>
        <v>86896.165384438398</v>
      </c>
      <c r="E14" s="305">
        <v>0</v>
      </c>
      <c r="F14" s="121" t="e">
        <f>'2569-คณะ,สำนัก'!X19</f>
        <v>#DIV/0!</v>
      </c>
    </row>
    <row r="15" spans="2:6" x14ac:dyDescent="0.5">
      <c r="B15" s="70" t="s">
        <v>65</v>
      </c>
      <c r="C15" s="71">
        <f>'2568-คณะ,สำนัก'!Y19</f>
        <v>20854.73</v>
      </c>
      <c r="D15" s="121">
        <f>'2568-คณะ,สำนัก'!Z19</f>
        <v>83283.672794969403</v>
      </c>
      <c r="E15" s="71">
        <f>'2569-คณะ,สำนัก'!Y19</f>
        <v>0</v>
      </c>
      <c r="F15" s="121" t="e">
        <f>'2569-คณะ,สำนัก'!Z19</f>
        <v>#DIV/0!</v>
      </c>
    </row>
    <row r="30" spans="2:6" x14ac:dyDescent="0.5">
      <c r="B30" s="65" t="s">
        <v>46</v>
      </c>
      <c r="C30" s="66" t="str">
        <f>C2</f>
        <v>สำนักหอสมุด</v>
      </c>
      <c r="D30" s="117"/>
      <c r="E30" s="67"/>
      <c r="F30" s="264"/>
    </row>
    <row r="31" spans="2:6" x14ac:dyDescent="0.5">
      <c r="B31" s="68"/>
      <c r="C31" s="69" t="s">
        <v>150</v>
      </c>
      <c r="D31" s="120"/>
      <c r="E31" s="69" t="s">
        <v>175</v>
      </c>
      <c r="F31" s="265"/>
    </row>
    <row r="32" spans="2:6" x14ac:dyDescent="0.5">
      <c r="B32" s="70" t="s">
        <v>54</v>
      </c>
      <c r="C32" s="71">
        <f>D4</f>
        <v>80571.056067845406</v>
      </c>
      <c r="D32" s="121"/>
      <c r="E32" s="71">
        <f>F4</f>
        <v>80504.193968112595</v>
      </c>
      <c r="F32" s="56"/>
    </row>
    <row r="33" spans="2:6" x14ac:dyDescent="0.5">
      <c r="B33" s="70" t="s">
        <v>55</v>
      </c>
      <c r="C33" s="71">
        <f t="shared" ref="C33:C43" si="0">D5</f>
        <v>115434.28888181681</v>
      </c>
      <c r="D33" s="121"/>
      <c r="E33" s="71">
        <f>F5</f>
        <v>139530.32632063678</v>
      </c>
      <c r="F33" s="56"/>
    </row>
    <row r="34" spans="2:6" x14ac:dyDescent="0.5">
      <c r="B34" s="70" t="s">
        <v>56</v>
      </c>
      <c r="C34" s="71">
        <f t="shared" si="0"/>
        <v>186033.8684031624</v>
      </c>
      <c r="D34" s="121"/>
      <c r="E34" s="71" t="e">
        <f>F6</f>
        <v>#DIV/0!</v>
      </c>
      <c r="F34" s="56"/>
    </row>
    <row r="35" spans="2:6" x14ac:dyDescent="0.5">
      <c r="B35" s="70" t="s">
        <v>57</v>
      </c>
      <c r="C35" s="71">
        <f t="shared" si="0"/>
        <v>155368.48579591158</v>
      </c>
      <c r="D35" s="121"/>
      <c r="E35" s="71" t="e">
        <f>F7</f>
        <v>#DIV/0!</v>
      </c>
      <c r="F35" s="56"/>
    </row>
    <row r="36" spans="2:6" x14ac:dyDescent="0.5">
      <c r="B36" s="70" t="s">
        <v>58</v>
      </c>
      <c r="C36" s="71">
        <f t="shared" si="0"/>
        <v>130565.37252245909</v>
      </c>
      <c r="D36" s="121"/>
      <c r="E36" s="71" t="e">
        <f>F8</f>
        <v>#DIV/0!</v>
      </c>
      <c r="F36" s="56"/>
    </row>
    <row r="37" spans="2:6" x14ac:dyDescent="0.5">
      <c r="B37" s="70" t="s">
        <v>59</v>
      </c>
      <c r="C37" s="71">
        <f t="shared" si="0"/>
        <v>142736.568720599</v>
      </c>
      <c r="D37" s="121"/>
      <c r="E37" s="71" t="e">
        <f>F9</f>
        <v>#DIV/0!</v>
      </c>
      <c r="F37" s="56"/>
    </row>
    <row r="38" spans="2:6" x14ac:dyDescent="0.5">
      <c r="B38" s="70" t="s">
        <v>60</v>
      </c>
      <c r="C38" s="71">
        <f t="shared" si="0"/>
        <v>172050.39689996879</v>
      </c>
      <c r="D38" s="121"/>
      <c r="E38" s="71" t="e">
        <f>F10</f>
        <v>#DIV/0!</v>
      </c>
      <c r="F38" s="56"/>
    </row>
    <row r="39" spans="2:6" x14ac:dyDescent="0.5">
      <c r="B39" s="70" t="s">
        <v>61</v>
      </c>
      <c r="C39" s="71">
        <f t="shared" si="0"/>
        <v>189225.7427434508</v>
      </c>
      <c r="D39" s="121"/>
      <c r="E39" s="71" t="e">
        <f>F11</f>
        <v>#DIV/0!</v>
      </c>
      <c r="F39" s="56"/>
    </row>
    <row r="40" spans="2:6" x14ac:dyDescent="0.5">
      <c r="B40" s="70" t="s">
        <v>62</v>
      </c>
      <c r="C40" s="71">
        <f t="shared" si="0"/>
        <v>199276.3406360136</v>
      </c>
      <c r="D40" s="121"/>
      <c r="E40" s="71" t="e">
        <f>F12</f>
        <v>#DIV/0!</v>
      </c>
      <c r="F40" s="56"/>
    </row>
    <row r="41" spans="2:6" x14ac:dyDescent="0.5">
      <c r="B41" s="70" t="s">
        <v>63</v>
      </c>
      <c r="C41" s="71">
        <f t="shared" si="0"/>
        <v>173565.84292856359</v>
      </c>
      <c r="D41" s="121"/>
      <c r="E41" s="71" t="e">
        <f>F13</f>
        <v>#DIV/0!</v>
      </c>
      <c r="F41" s="56"/>
    </row>
    <row r="42" spans="2:6" x14ac:dyDescent="0.5">
      <c r="B42" s="70" t="s">
        <v>64</v>
      </c>
      <c r="C42" s="71">
        <f t="shared" si="0"/>
        <v>86896.165384438398</v>
      </c>
      <c r="D42" s="121"/>
      <c r="E42" s="71" t="e">
        <f>F14</f>
        <v>#DIV/0!</v>
      </c>
      <c r="F42" s="56"/>
    </row>
    <row r="43" spans="2:6" x14ac:dyDescent="0.5">
      <c r="B43" s="70" t="s">
        <v>65</v>
      </c>
      <c r="C43" s="71">
        <f t="shared" si="0"/>
        <v>83283.672794969403</v>
      </c>
      <c r="D43" s="121"/>
      <c r="E43" s="71" t="e">
        <f>F15</f>
        <v>#DIV/0!</v>
      </c>
      <c r="F43" s="5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U11" sqref="U11"/>
    </sheetView>
  </sheetViews>
  <sheetFormatPr defaultRowHeight="19.8" x14ac:dyDescent="0.5"/>
  <cols>
    <col min="1" max="1" width="0" style="119" hidden="1" customWidth="1"/>
    <col min="2" max="2" width="9" style="125" customWidth="1"/>
    <col min="3" max="3" width="12.77734375" style="125" customWidth="1"/>
    <col min="4" max="4" width="12.77734375" style="126" hidden="1" customWidth="1"/>
    <col min="5" max="5" width="12.77734375" style="125" customWidth="1"/>
    <col min="6" max="6" width="12.77734375" style="126" hidden="1" customWidth="1"/>
    <col min="7" max="14" width="10.77734375" style="119" customWidth="1"/>
    <col min="15" max="16384" width="8.88671875" style="119"/>
  </cols>
  <sheetData>
    <row r="2" spans="2:6" x14ac:dyDescent="0.5">
      <c r="B2" s="65" t="s">
        <v>46</v>
      </c>
      <c r="C2" s="66" t="str">
        <f>'2569-คณะ,สำนัก'!B17</f>
        <v>คณะศิลป์ศาสตร์</v>
      </c>
      <c r="D2" s="117"/>
      <c r="E2" s="67"/>
      <c r="F2" s="118"/>
    </row>
    <row r="3" spans="2:6" ht="21.6" x14ac:dyDescent="0.5">
      <c r="B3" s="68"/>
      <c r="C3" s="69" t="s">
        <v>149</v>
      </c>
      <c r="D3" s="120" t="s">
        <v>121</v>
      </c>
      <c r="E3" s="69" t="s">
        <v>174</v>
      </c>
      <c r="F3" s="120" t="s">
        <v>150</v>
      </c>
    </row>
    <row r="4" spans="2:6" x14ac:dyDescent="0.5">
      <c r="B4" s="70" t="s">
        <v>54</v>
      </c>
      <c r="C4" s="71">
        <f>'2568-คณะ,สำนัก'!C17</f>
        <v>2108.12</v>
      </c>
      <c r="D4" s="121">
        <f>'2568-คณะ,สำนัก'!D17</f>
        <v>8844.8373579971994</v>
      </c>
      <c r="E4" s="71">
        <f>'2569-คณะ,สำนัก'!C17</f>
        <v>1954</v>
      </c>
      <c r="F4" s="121">
        <f>'2569-คณะ,สำนัก'!D17</f>
        <v>7648.2968812600002</v>
      </c>
    </row>
    <row r="5" spans="2:6" x14ac:dyDescent="0.5">
      <c r="B5" s="70" t="s">
        <v>55</v>
      </c>
      <c r="C5" s="71">
        <f>'2568-คณะ,สำนัก'!E17</f>
        <v>2854.42</v>
      </c>
      <c r="D5" s="121">
        <f>'2568-คณะ,สำนัก'!F17</f>
        <v>12401.1406393994</v>
      </c>
      <c r="E5" s="71">
        <f>'2569-คณะ,สำนัก'!E17</f>
        <v>2655.72</v>
      </c>
      <c r="F5" s="121">
        <f>'2569-คณะ,สำนัก'!F17</f>
        <v>10892.054578408801</v>
      </c>
    </row>
    <row r="6" spans="2:6" x14ac:dyDescent="0.5">
      <c r="B6" s="70" t="s">
        <v>56</v>
      </c>
      <c r="C6" s="71">
        <f>'2568-คณะ,สำนัก'!G17</f>
        <v>3176.8</v>
      </c>
      <c r="D6" s="121">
        <f>'2568-คณะ,สำนัก'!H17</f>
        <v>13651.080110183999</v>
      </c>
      <c r="E6" s="340">
        <v>0</v>
      </c>
      <c r="F6" s="121" t="e">
        <f>'2569-คณะ,สำนัก'!H17</f>
        <v>#DIV/0!</v>
      </c>
    </row>
    <row r="7" spans="2:6" x14ac:dyDescent="0.5">
      <c r="B7" s="70" t="s">
        <v>57</v>
      </c>
      <c r="C7" s="71">
        <f>'2568-คณะ,สำนัก'!I17</f>
        <v>2610.8000000000002</v>
      </c>
      <c r="D7" s="121">
        <f>'2568-คณะ,สำนัก'!J17</f>
        <v>11498.202453712</v>
      </c>
      <c r="E7" s="71">
        <f>'2569-คณะ,สำนัก'!I17</f>
        <v>0</v>
      </c>
      <c r="F7" s="121" t="e">
        <f>'2569-คณะ,สำนัก'!J17</f>
        <v>#DIV/0!</v>
      </c>
    </row>
    <row r="8" spans="2:6" x14ac:dyDescent="0.5">
      <c r="B8" s="70" t="s">
        <v>58</v>
      </c>
      <c r="C8" s="71">
        <f>'2568-คณะ,สำนัก'!K17</f>
        <v>2791.06</v>
      </c>
      <c r="D8" s="121">
        <f>'2568-คณะ,สำนัก'!L17</f>
        <v>11495.4199507546</v>
      </c>
      <c r="E8" s="71">
        <f>'2569-คณะ,สำนัก'!K17</f>
        <v>0</v>
      </c>
      <c r="F8" s="121" t="e">
        <f>'2569-คณะ,สำนัก'!L17</f>
        <v>#DIV/0!</v>
      </c>
    </row>
    <row r="9" spans="2:6" x14ac:dyDescent="0.5">
      <c r="B9" s="70" t="s">
        <v>59</v>
      </c>
      <c r="C9" s="71">
        <f>'2568-คณะ,สำนัก'!M17</f>
        <v>3882.46</v>
      </c>
      <c r="D9" s="121">
        <f>'2568-คณะ,สำนัก'!N17</f>
        <v>16211.2902333412</v>
      </c>
      <c r="E9" s="71">
        <f>'2569-คณะ,สำนัก'!M17</f>
        <v>0</v>
      </c>
      <c r="F9" s="121" t="e">
        <f>'2569-คณะ,สำนัก'!N17</f>
        <v>#DIV/0!</v>
      </c>
    </row>
    <row r="10" spans="2:6" x14ac:dyDescent="0.5">
      <c r="B10" s="70" t="s">
        <v>60</v>
      </c>
      <c r="C10" s="71">
        <f>'2568-คณะ,สำนัก'!O17</f>
        <v>5964.81</v>
      </c>
      <c r="D10" s="121">
        <f>'2568-คณะ,สำนัก'!P17</f>
        <v>25167.704103655204</v>
      </c>
      <c r="E10" s="71">
        <f>'2569-คณะ,สำนัก'!O17</f>
        <v>0</v>
      </c>
      <c r="F10" s="121" t="e">
        <f>'2569-คณะ,สำนัก'!P17</f>
        <v>#DIV/0!</v>
      </c>
    </row>
    <row r="11" spans="2:6" x14ac:dyDescent="0.5">
      <c r="B11" s="70" t="s">
        <v>61</v>
      </c>
      <c r="C11" s="71">
        <f>'2568-คณะ,สำนัก'!Q17</f>
        <v>4884.82</v>
      </c>
      <c r="D11" s="121">
        <f>'2568-คณะ,สำนัก'!R17</f>
        <v>20260.6515575876</v>
      </c>
      <c r="E11" s="71">
        <f>'2569-คณะ,สำนัก'!Q17</f>
        <v>0</v>
      </c>
      <c r="F11" s="121" t="e">
        <f>'2569-คณะ,สำนัก'!R17</f>
        <v>#DIV/0!</v>
      </c>
    </row>
    <row r="12" spans="2:6" x14ac:dyDescent="0.5">
      <c r="B12" s="70" t="s">
        <v>62</v>
      </c>
      <c r="C12" s="71">
        <f>'2568-คณะ,สำนัก'!S17</f>
        <v>6342.8</v>
      </c>
      <c r="D12" s="121">
        <f>'2568-คณะ,สำนัก'!T17</f>
        <v>26600.984814472002</v>
      </c>
      <c r="E12" s="71">
        <f>'2569-คณะ,สำนัก'!S17</f>
        <v>0</v>
      </c>
      <c r="F12" s="121" t="e">
        <f>'2569-คณะ,สำนัก'!T17</f>
        <v>#DIV/0!</v>
      </c>
    </row>
    <row r="13" spans="2:6" x14ac:dyDescent="0.5">
      <c r="B13" s="70" t="s">
        <v>63</v>
      </c>
      <c r="C13" s="71">
        <f>'2568-คณะ,สำนัก'!U17</f>
        <v>3394.25</v>
      </c>
      <c r="D13" s="121">
        <f>'2568-คณะ,สำนัก'!V17</f>
        <v>14068.219220307499</v>
      </c>
      <c r="E13" s="71">
        <f>'2569-คณะ,สำนัก'!U17</f>
        <v>0</v>
      </c>
      <c r="F13" s="121" t="e">
        <f>'2569-คณะ,สำนัก'!V17</f>
        <v>#DIV/0!</v>
      </c>
    </row>
    <row r="14" spans="2:6" x14ac:dyDescent="0.5">
      <c r="B14" s="70" t="s">
        <v>64</v>
      </c>
      <c r="C14" s="71">
        <f>'2568-คณะ,สำนัก'!W17</f>
        <v>2111.4699999999998</v>
      </c>
      <c r="D14" s="121">
        <f>'2568-คณะ,สำนัก'!X17</f>
        <v>8433.6980005231999</v>
      </c>
      <c r="E14" s="305">
        <v>0</v>
      </c>
      <c r="F14" s="121" t="e">
        <f>'2569-คณะ,สำนัก'!X17</f>
        <v>#DIV/0!</v>
      </c>
    </row>
    <row r="15" spans="2:6" x14ac:dyDescent="0.5">
      <c r="B15" s="70" t="s">
        <v>65</v>
      </c>
      <c r="C15" s="71">
        <f>'2568-คณะ,สำนัก'!Y17</f>
        <v>2565.23</v>
      </c>
      <c r="D15" s="121">
        <f>'2568-คณะ,สำนัก'!Z17</f>
        <v>10247.6751531594</v>
      </c>
      <c r="E15" s="71">
        <f>'2569-คณะ,สำนัก'!Y17</f>
        <v>0</v>
      </c>
      <c r="F15" s="121" t="e">
        <f>'2569-คณะ,สำนัก'!Z17</f>
        <v>#DIV/0!</v>
      </c>
    </row>
    <row r="30" spans="2:6" x14ac:dyDescent="0.5">
      <c r="B30" s="65" t="s">
        <v>46</v>
      </c>
      <c r="C30" s="66" t="str">
        <f>C2</f>
        <v>คณะศิลป์ศาสตร์</v>
      </c>
      <c r="D30" s="117"/>
      <c r="E30" s="67"/>
      <c r="F30" s="122"/>
    </row>
    <row r="31" spans="2:6" x14ac:dyDescent="0.5">
      <c r="B31" s="68"/>
      <c r="C31" s="69" t="s">
        <v>150</v>
      </c>
      <c r="D31" s="120"/>
      <c r="E31" s="69" t="s">
        <v>175</v>
      </c>
      <c r="F31" s="123"/>
    </row>
    <row r="32" spans="2:6" x14ac:dyDescent="0.5">
      <c r="B32" s="70" t="s">
        <v>54</v>
      </c>
      <c r="C32" s="71">
        <f>D4</f>
        <v>8844.8373579971994</v>
      </c>
      <c r="D32" s="121"/>
      <c r="E32" s="71">
        <f>F4</f>
        <v>7648.2968812600002</v>
      </c>
      <c r="F32" s="124"/>
    </row>
    <row r="33" spans="2:6" x14ac:dyDescent="0.5">
      <c r="B33" s="70" t="s">
        <v>55</v>
      </c>
      <c r="C33" s="71">
        <f t="shared" ref="C33:C43" si="0">D5</f>
        <v>12401.1406393994</v>
      </c>
      <c r="D33" s="121"/>
      <c r="E33" s="71">
        <f t="shared" ref="E33:E43" si="1">F5</f>
        <v>10892.054578408801</v>
      </c>
      <c r="F33" s="124"/>
    </row>
    <row r="34" spans="2:6" x14ac:dyDescent="0.5">
      <c r="B34" s="70" t="s">
        <v>56</v>
      </c>
      <c r="C34" s="71">
        <f t="shared" si="0"/>
        <v>13651.080110183999</v>
      </c>
      <c r="D34" s="121"/>
      <c r="E34" s="71" t="e">
        <f t="shared" si="1"/>
        <v>#DIV/0!</v>
      </c>
      <c r="F34" s="124"/>
    </row>
    <row r="35" spans="2:6" x14ac:dyDescent="0.5">
      <c r="B35" s="70" t="s">
        <v>57</v>
      </c>
      <c r="C35" s="71">
        <f t="shared" si="0"/>
        <v>11498.202453712</v>
      </c>
      <c r="D35" s="121"/>
      <c r="E35" s="71" t="e">
        <f t="shared" si="1"/>
        <v>#DIV/0!</v>
      </c>
      <c r="F35" s="124"/>
    </row>
    <row r="36" spans="2:6" x14ac:dyDescent="0.5">
      <c r="B36" s="70" t="s">
        <v>58</v>
      </c>
      <c r="C36" s="71">
        <f t="shared" si="0"/>
        <v>11495.4199507546</v>
      </c>
      <c r="D36" s="121"/>
      <c r="E36" s="71" t="e">
        <f t="shared" si="1"/>
        <v>#DIV/0!</v>
      </c>
      <c r="F36" s="124"/>
    </row>
    <row r="37" spans="2:6" x14ac:dyDescent="0.5">
      <c r="B37" s="70" t="s">
        <v>59</v>
      </c>
      <c r="C37" s="71">
        <f t="shared" si="0"/>
        <v>16211.2902333412</v>
      </c>
      <c r="D37" s="121"/>
      <c r="E37" s="71" t="e">
        <f t="shared" si="1"/>
        <v>#DIV/0!</v>
      </c>
      <c r="F37" s="124"/>
    </row>
    <row r="38" spans="2:6" x14ac:dyDescent="0.5">
      <c r="B38" s="70" t="s">
        <v>60</v>
      </c>
      <c r="C38" s="71">
        <f t="shared" si="0"/>
        <v>25167.704103655204</v>
      </c>
      <c r="D38" s="121"/>
      <c r="E38" s="71" t="e">
        <f t="shared" si="1"/>
        <v>#DIV/0!</v>
      </c>
      <c r="F38" s="124"/>
    </row>
    <row r="39" spans="2:6" x14ac:dyDescent="0.5">
      <c r="B39" s="70" t="s">
        <v>61</v>
      </c>
      <c r="C39" s="71">
        <f t="shared" si="0"/>
        <v>20260.6515575876</v>
      </c>
      <c r="D39" s="121"/>
      <c r="E39" s="71" t="e">
        <f t="shared" si="1"/>
        <v>#DIV/0!</v>
      </c>
      <c r="F39" s="124"/>
    </row>
    <row r="40" spans="2:6" x14ac:dyDescent="0.5">
      <c r="B40" s="70" t="s">
        <v>62</v>
      </c>
      <c r="C40" s="71">
        <f t="shared" si="0"/>
        <v>26600.984814472002</v>
      </c>
      <c r="D40" s="121"/>
      <c r="E40" s="71" t="e">
        <f t="shared" si="1"/>
        <v>#DIV/0!</v>
      </c>
      <c r="F40" s="124"/>
    </row>
    <row r="41" spans="2:6" x14ac:dyDescent="0.5">
      <c r="B41" s="70" t="s">
        <v>63</v>
      </c>
      <c r="C41" s="71">
        <f t="shared" si="0"/>
        <v>14068.219220307499</v>
      </c>
      <c r="D41" s="121"/>
      <c r="E41" s="71" t="e">
        <f t="shared" si="1"/>
        <v>#DIV/0!</v>
      </c>
      <c r="F41" s="124"/>
    </row>
    <row r="42" spans="2:6" x14ac:dyDescent="0.5">
      <c r="B42" s="70" t="s">
        <v>64</v>
      </c>
      <c r="C42" s="71">
        <f t="shared" si="0"/>
        <v>8433.6980005231999</v>
      </c>
      <c r="D42" s="121"/>
      <c r="E42" s="71" t="e">
        <f t="shared" si="1"/>
        <v>#DIV/0!</v>
      </c>
      <c r="F42" s="124"/>
    </row>
    <row r="43" spans="2:6" x14ac:dyDescent="0.5">
      <c r="B43" s="70" t="s">
        <v>65</v>
      </c>
      <c r="C43" s="71">
        <f t="shared" si="0"/>
        <v>10247.6751531594</v>
      </c>
      <c r="D43" s="121"/>
      <c r="E43" s="71" t="e">
        <f t="shared" si="1"/>
        <v>#DIV/0!</v>
      </c>
      <c r="F43" s="1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13" sqref="R13"/>
    </sheetView>
  </sheetViews>
  <sheetFormatPr defaultRowHeight="19.8" x14ac:dyDescent="0.5"/>
  <cols>
    <col min="1" max="1" width="0" style="119" hidden="1" customWidth="1"/>
    <col min="2" max="2" width="9" style="125" customWidth="1"/>
    <col min="3" max="3" width="12.77734375" style="125" customWidth="1"/>
    <col min="4" max="4" width="12.77734375" style="126" hidden="1" customWidth="1"/>
    <col min="5" max="5" width="12.77734375" style="125" customWidth="1"/>
    <col min="6" max="6" width="12.77734375" style="126" hidden="1" customWidth="1"/>
    <col min="7" max="14" width="10.77734375" style="119" customWidth="1"/>
    <col min="15" max="16384" width="8.88671875" style="119"/>
  </cols>
  <sheetData>
    <row r="2" spans="2:6" x14ac:dyDescent="0.5">
      <c r="B2" s="65" t="s">
        <v>46</v>
      </c>
      <c r="C2" s="66" t="str">
        <f>'2569-คณะ,สำนัก'!B15</f>
        <v>คณะพัฒนาการท่องเที่ยว</v>
      </c>
      <c r="D2" s="117"/>
      <c r="E2" s="67"/>
      <c r="F2" s="118"/>
    </row>
    <row r="3" spans="2:6" ht="21.6" x14ac:dyDescent="0.5">
      <c r="B3" s="68"/>
      <c r="C3" s="69" t="s">
        <v>149</v>
      </c>
      <c r="D3" s="120" t="s">
        <v>121</v>
      </c>
      <c r="E3" s="69" t="s">
        <v>174</v>
      </c>
      <c r="F3" s="120" t="s">
        <v>150</v>
      </c>
    </row>
    <row r="4" spans="2:6" x14ac:dyDescent="0.5">
      <c r="B4" s="70" t="s">
        <v>54</v>
      </c>
      <c r="C4" s="71">
        <f>'2568-คณะ,สำนัก'!C15</f>
        <v>11379.00000000004</v>
      </c>
      <c r="D4" s="121">
        <f>'2568-คณะ,สำนัก'!D15</f>
        <v>47791.800000000178</v>
      </c>
      <c r="E4" s="71">
        <f>'2569-คณะ,สำนัก'!C15</f>
        <v>4239.7799999999988</v>
      </c>
      <c r="F4" s="121">
        <f>'2569-คณะ,สำนัก'!D15</f>
        <v>16587.599433178795</v>
      </c>
    </row>
    <row r="5" spans="2:6" x14ac:dyDescent="0.5">
      <c r="B5" s="70" t="s">
        <v>55</v>
      </c>
      <c r="C5" s="71">
        <f>'2568-คณะ,สำนัก'!E15</f>
        <v>12989.799999999985</v>
      </c>
      <c r="D5" s="121">
        <f>'2568-คณะ,สำนัก'!F15</f>
        <v>56375.731999999931</v>
      </c>
      <c r="E5" s="71">
        <f>'2569-คณะ,สำนัก'!E15</f>
        <v>4232.2200000000012</v>
      </c>
      <c r="F5" s="121">
        <f>'2569-คณะ,สำนัก'!F15</f>
        <v>17356.410145123806</v>
      </c>
    </row>
    <row r="6" spans="2:6" x14ac:dyDescent="0.5">
      <c r="B6" s="70" t="s">
        <v>56</v>
      </c>
      <c r="C6" s="71">
        <f>'2568-คณะ,สำนัก'!G15</f>
        <v>7480.2999999999884</v>
      </c>
      <c r="D6" s="121">
        <f>'2568-คณะ,สำนัก'!H15</f>
        <v>32165.289999999946</v>
      </c>
      <c r="E6" s="340">
        <v>0</v>
      </c>
      <c r="F6" s="121" t="e">
        <f>'2569-คณะ,สำนัก'!H15</f>
        <v>#DIV/0!</v>
      </c>
    </row>
    <row r="7" spans="2:6" x14ac:dyDescent="0.5">
      <c r="B7" s="70" t="s">
        <v>57</v>
      </c>
      <c r="C7" s="71">
        <f>'2568-คณะ,สำนัก'!I15</f>
        <v>10315.9</v>
      </c>
      <c r="D7" s="121">
        <f>'2568-คณะ,สำนัก'!J15</f>
        <v>45389.96</v>
      </c>
      <c r="E7" s="71">
        <f>'2569-คณะ,สำนัก'!I15</f>
        <v>0</v>
      </c>
      <c r="F7" s="121" t="e">
        <f>'2569-คณะ,สำนัก'!J15</f>
        <v>#DIV/0!</v>
      </c>
    </row>
    <row r="8" spans="2:6" x14ac:dyDescent="0.5">
      <c r="B8" s="70" t="s">
        <v>58</v>
      </c>
      <c r="C8" s="71">
        <f>'2568-คณะ,สำนัก'!K15</f>
        <v>22636.999999999993</v>
      </c>
      <c r="D8" s="121">
        <f>'2568-คณะ,สำนัก'!L15</f>
        <v>93264.439999999973</v>
      </c>
      <c r="E8" s="71">
        <f>'2569-คณะ,สำนัก'!K15</f>
        <v>0</v>
      </c>
      <c r="F8" s="121" t="e">
        <f>'2569-คณะ,สำนัก'!L15</f>
        <v>#DIV/0!</v>
      </c>
    </row>
    <row r="9" spans="2:6" x14ac:dyDescent="0.5">
      <c r="B9" s="70" t="s">
        <v>59</v>
      </c>
      <c r="C9" s="71">
        <f>'2568-คณะ,สำนัก'!M15</f>
        <v>5534.1399999999994</v>
      </c>
      <c r="D9" s="121">
        <f>'2568-คณะ,สำนัก'!N15</f>
        <v>23132.705199999997</v>
      </c>
      <c r="E9" s="71">
        <f>'2569-คณะ,สำนัก'!M15</f>
        <v>0</v>
      </c>
      <c r="F9" s="121" t="e">
        <f>'2569-คณะ,สำนัก'!N15</f>
        <v>#DIV/0!</v>
      </c>
    </row>
    <row r="10" spans="2:6" x14ac:dyDescent="0.5">
      <c r="B10" s="70" t="s">
        <v>60</v>
      </c>
      <c r="C10" s="71">
        <f>'2568-คณะ,สำนัก'!O15</f>
        <v>8484.5600000000013</v>
      </c>
      <c r="D10" s="121">
        <f>'2568-คณะ,สำนัก'!P15</f>
        <v>35804.843200000003</v>
      </c>
      <c r="E10" s="127">
        <f>'2569-คณะ,สำนัก'!O15</f>
        <v>0</v>
      </c>
      <c r="F10" s="128" t="e">
        <f>'2569-คณะ,สำนัก'!P15</f>
        <v>#DIV/0!</v>
      </c>
    </row>
    <row r="11" spans="2:6" x14ac:dyDescent="0.5">
      <c r="B11" s="70" t="s">
        <v>61</v>
      </c>
      <c r="C11" s="71">
        <f>'2568-คณะ,สำนัก'!Q15</f>
        <v>24162.599999999995</v>
      </c>
      <c r="D11" s="121">
        <f>'2568-คณะ,สำนัก'!R15</f>
        <v>100274.78999999998</v>
      </c>
      <c r="E11" s="127">
        <f>'2569-คณะ,สำนัก'!Q15</f>
        <v>0</v>
      </c>
      <c r="F11" s="128" t="e">
        <f>'2569-คณะ,สำนัก'!R15</f>
        <v>#DIV/0!</v>
      </c>
    </row>
    <row r="12" spans="2:6" x14ac:dyDescent="0.5">
      <c r="B12" s="70" t="s">
        <v>62</v>
      </c>
      <c r="C12" s="71">
        <f>'2568-คณะ,สำนัก'!S15</f>
        <v>9227.7000000000007</v>
      </c>
      <c r="D12" s="121">
        <f>'2568-คณะ,สำนัก'!T15</f>
        <v>38664.063000000009</v>
      </c>
      <c r="E12" s="127">
        <f>'2569-คณะ,สำนัก'!S15</f>
        <v>0</v>
      </c>
      <c r="F12" s="128" t="e">
        <f>'2569-คณะ,สำนัก'!T15</f>
        <v>#DIV/0!</v>
      </c>
    </row>
    <row r="13" spans="2:6" x14ac:dyDescent="0.5">
      <c r="B13" s="70" t="s">
        <v>63</v>
      </c>
      <c r="C13" s="71">
        <f>'2568-คณะ,สำนัก'!U15</f>
        <v>8198</v>
      </c>
      <c r="D13" s="121">
        <f>'2568-คณะ,สำนัก'!V15</f>
        <v>33939.719999999994</v>
      </c>
      <c r="E13" s="71">
        <f>'2569-คณะ,สำนัก'!U15</f>
        <v>0</v>
      </c>
      <c r="F13" s="121" t="e">
        <f>'2569-คณะ,สำนัก'!V15</f>
        <v>#DIV/0!</v>
      </c>
    </row>
    <row r="14" spans="2:6" x14ac:dyDescent="0.5">
      <c r="B14" s="70" t="s">
        <v>64</v>
      </c>
      <c r="C14" s="71">
        <f>'2568-คณะ,สำนัก'!W15</f>
        <v>10501.000000000018</v>
      </c>
      <c r="D14" s="121">
        <f>'2568-คณะ,สำนัก'!X15</f>
        <v>41898.990000000078</v>
      </c>
      <c r="E14" s="305">
        <v>0</v>
      </c>
      <c r="F14" s="121" t="e">
        <f>'2569-คณะ,สำนัก'!X15</f>
        <v>#DIV/0!</v>
      </c>
    </row>
    <row r="15" spans="2:6" x14ac:dyDescent="0.5">
      <c r="B15" s="70" t="s">
        <v>65</v>
      </c>
      <c r="C15" s="71">
        <f>'2568-คณะ,สำนัก'!Y15</f>
        <v>4923.9999999999955</v>
      </c>
      <c r="D15" s="121">
        <f>'2568-คณะ,สำนัก'!Z15</f>
        <v>19646.759999999984</v>
      </c>
      <c r="E15" s="71">
        <f>'2569-คณะ,สำนัก'!Y15</f>
        <v>0</v>
      </c>
      <c r="F15" s="121" t="e">
        <f>'2569-คณะ,สำนัก'!Z15</f>
        <v>#DIV/0!</v>
      </c>
    </row>
    <row r="30" spans="2:6" x14ac:dyDescent="0.5">
      <c r="B30" s="65" t="s">
        <v>46</v>
      </c>
      <c r="C30" s="66" t="str">
        <f>C2</f>
        <v>คณะพัฒนาการท่องเที่ยว</v>
      </c>
      <c r="D30" s="117"/>
      <c r="E30" s="67"/>
      <c r="F30" s="122"/>
    </row>
    <row r="31" spans="2:6" x14ac:dyDescent="0.5">
      <c r="B31" s="68"/>
      <c r="C31" s="69" t="s">
        <v>150</v>
      </c>
      <c r="D31" s="120"/>
      <c r="E31" s="69" t="s">
        <v>175</v>
      </c>
      <c r="F31" s="123"/>
    </row>
    <row r="32" spans="2:6" x14ac:dyDescent="0.5">
      <c r="B32" s="70" t="s">
        <v>54</v>
      </c>
      <c r="C32" s="71">
        <f>D4</f>
        <v>47791.800000000178</v>
      </c>
      <c r="D32" s="121"/>
      <c r="E32" s="71">
        <f>F4</f>
        <v>16587.599433178795</v>
      </c>
      <c r="F32" s="124"/>
    </row>
    <row r="33" spans="2:6" x14ac:dyDescent="0.5">
      <c r="B33" s="70" t="s">
        <v>55</v>
      </c>
      <c r="C33" s="71">
        <f t="shared" ref="C33:C43" si="0">D5</f>
        <v>56375.731999999931</v>
      </c>
      <c r="D33" s="121"/>
      <c r="E33" s="71">
        <f t="shared" ref="E33:E43" si="1">F5</f>
        <v>17356.410145123806</v>
      </c>
      <c r="F33" s="124"/>
    </row>
    <row r="34" spans="2:6" x14ac:dyDescent="0.5">
      <c r="B34" s="70" t="s">
        <v>56</v>
      </c>
      <c r="C34" s="71">
        <f t="shared" si="0"/>
        <v>32165.289999999946</v>
      </c>
      <c r="D34" s="121"/>
      <c r="E34" s="71" t="e">
        <f t="shared" si="1"/>
        <v>#DIV/0!</v>
      </c>
      <c r="F34" s="124"/>
    </row>
    <row r="35" spans="2:6" x14ac:dyDescent="0.5">
      <c r="B35" s="70" t="s">
        <v>57</v>
      </c>
      <c r="C35" s="71">
        <f t="shared" si="0"/>
        <v>45389.96</v>
      </c>
      <c r="D35" s="121"/>
      <c r="E35" s="71" t="e">
        <f t="shared" si="1"/>
        <v>#DIV/0!</v>
      </c>
      <c r="F35" s="124"/>
    </row>
    <row r="36" spans="2:6" x14ac:dyDescent="0.5">
      <c r="B36" s="70" t="s">
        <v>58</v>
      </c>
      <c r="C36" s="71">
        <f t="shared" si="0"/>
        <v>93264.439999999973</v>
      </c>
      <c r="D36" s="121"/>
      <c r="E36" s="71" t="e">
        <f t="shared" si="1"/>
        <v>#DIV/0!</v>
      </c>
      <c r="F36" s="124"/>
    </row>
    <row r="37" spans="2:6" x14ac:dyDescent="0.5">
      <c r="B37" s="70" t="s">
        <v>59</v>
      </c>
      <c r="C37" s="71">
        <f t="shared" si="0"/>
        <v>23132.705199999997</v>
      </c>
      <c r="D37" s="121"/>
      <c r="E37" s="71" t="e">
        <f t="shared" si="1"/>
        <v>#DIV/0!</v>
      </c>
      <c r="F37" s="124"/>
    </row>
    <row r="38" spans="2:6" x14ac:dyDescent="0.5">
      <c r="B38" s="70" t="s">
        <v>60</v>
      </c>
      <c r="C38" s="71">
        <f t="shared" si="0"/>
        <v>35804.843200000003</v>
      </c>
      <c r="D38" s="121"/>
      <c r="E38" s="71" t="e">
        <f t="shared" si="1"/>
        <v>#DIV/0!</v>
      </c>
      <c r="F38" s="124"/>
    </row>
    <row r="39" spans="2:6" x14ac:dyDescent="0.5">
      <c r="B39" s="70" t="s">
        <v>61</v>
      </c>
      <c r="C39" s="71">
        <f t="shared" si="0"/>
        <v>100274.78999999998</v>
      </c>
      <c r="D39" s="121"/>
      <c r="E39" s="71" t="e">
        <f t="shared" si="1"/>
        <v>#DIV/0!</v>
      </c>
      <c r="F39" s="124"/>
    </row>
    <row r="40" spans="2:6" x14ac:dyDescent="0.5">
      <c r="B40" s="70" t="s">
        <v>62</v>
      </c>
      <c r="C40" s="71">
        <f t="shared" si="0"/>
        <v>38664.063000000009</v>
      </c>
      <c r="D40" s="121"/>
      <c r="E40" s="71" t="e">
        <f t="shared" si="1"/>
        <v>#DIV/0!</v>
      </c>
      <c r="F40" s="124"/>
    </row>
    <row r="41" spans="2:6" x14ac:dyDescent="0.5">
      <c r="B41" s="70" t="s">
        <v>63</v>
      </c>
      <c r="C41" s="71">
        <f t="shared" si="0"/>
        <v>33939.719999999994</v>
      </c>
      <c r="D41" s="121"/>
      <c r="E41" s="71" t="e">
        <f t="shared" si="1"/>
        <v>#DIV/0!</v>
      </c>
      <c r="F41" s="124"/>
    </row>
    <row r="42" spans="2:6" x14ac:dyDescent="0.5">
      <c r="B42" s="70" t="s">
        <v>64</v>
      </c>
      <c r="C42" s="71">
        <f t="shared" si="0"/>
        <v>41898.990000000078</v>
      </c>
      <c r="D42" s="121"/>
      <c r="E42" s="71" t="e">
        <f t="shared" si="1"/>
        <v>#DIV/0!</v>
      </c>
      <c r="F42" s="124"/>
    </row>
    <row r="43" spans="2:6" x14ac:dyDescent="0.5">
      <c r="B43" s="70" t="s">
        <v>65</v>
      </c>
      <c r="C43" s="71">
        <f t="shared" si="0"/>
        <v>19646.759999999984</v>
      </c>
      <c r="D43" s="121"/>
      <c r="E43" s="71" t="e">
        <f t="shared" si="1"/>
        <v>#DIV/0!</v>
      </c>
      <c r="F43" s="1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32" sqref="R32"/>
    </sheetView>
  </sheetViews>
  <sheetFormatPr defaultRowHeight="19.8" x14ac:dyDescent="0.5"/>
  <cols>
    <col min="1" max="1" width="0" style="119" hidden="1" customWidth="1"/>
    <col min="2" max="2" width="9" style="125" customWidth="1"/>
    <col min="3" max="3" width="12.77734375" style="125" customWidth="1"/>
    <col min="4" max="4" width="12.77734375" style="126" hidden="1" customWidth="1"/>
    <col min="5" max="5" width="12.77734375" style="125" customWidth="1"/>
    <col min="6" max="6" width="12.77734375" style="126" hidden="1" customWidth="1"/>
    <col min="7" max="14" width="10.77734375" style="119" customWidth="1"/>
    <col min="15" max="16384" width="8.88671875" style="119"/>
  </cols>
  <sheetData>
    <row r="2" spans="2:6" x14ac:dyDescent="0.5">
      <c r="B2" s="65" t="s">
        <v>46</v>
      </c>
      <c r="C2" s="66" t="str">
        <f>'2569-คณะ,สำนัก'!B13</f>
        <v>หอพักนักศึกษา</v>
      </c>
      <c r="D2" s="117"/>
      <c r="E2" s="67"/>
      <c r="F2" s="118"/>
    </row>
    <row r="3" spans="2:6" ht="21.6" x14ac:dyDescent="0.5">
      <c r="B3" s="68"/>
      <c r="C3" s="69" t="s">
        <v>149</v>
      </c>
      <c r="D3" s="120" t="s">
        <v>121</v>
      </c>
      <c r="E3" s="69" t="s">
        <v>174</v>
      </c>
      <c r="F3" s="120" t="s">
        <v>150</v>
      </c>
    </row>
    <row r="4" spans="2:6" x14ac:dyDescent="0.5">
      <c r="B4" s="70" t="s">
        <v>54</v>
      </c>
      <c r="C4" s="71">
        <f>'2568-คณะ,สำนัก'!C13</f>
        <v>67049.999999999956</v>
      </c>
      <c r="D4" s="121">
        <f>'2568-คณะ,สำนัก'!D13</f>
        <v>281323.7087102998</v>
      </c>
      <c r="E4" s="71">
        <f>'2569-คณะ,สำนัก'!C13</f>
        <v>42402</v>
      </c>
      <c r="F4" s="121">
        <f>'2569-คณะ,สำนัก'!D13</f>
        <v>165962.94538452002</v>
      </c>
    </row>
    <row r="5" spans="2:6" x14ac:dyDescent="0.5">
      <c r="B5" s="70" t="s">
        <v>55</v>
      </c>
      <c r="C5" s="71">
        <f>'2568-คณะ,สำนัก'!E13</f>
        <v>71315</v>
      </c>
      <c r="D5" s="121">
        <f>'2568-คณะ,สำนัก'!F13</f>
        <v>309821.21554614999</v>
      </c>
      <c r="E5" s="71">
        <f>'2569-คณะ,สำนัก'!E13</f>
        <v>51136</v>
      </c>
      <c r="F5" s="121">
        <f>'2569-คณะ,สำนัก'!F13</f>
        <v>209727.05636684</v>
      </c>
    </row>
    <row r="6" spans="2:6" x14ac:dyDescent="0.5">
      <c r="B6" s="70" t="s">
        <v>56</v>
      </c>
      <c r="C6" s="71">
        <f>'2568-คณะ,สำนัก'!G13</f>
        <v>61628</v>
      </c>
      <c r="D6" s="121">
        <f>'2568-คณะ,สำนัก'!H13</f>
        <v>264828.75875063997</v>
      </c>
      <c r="E6" s="338">
        <v>0</v>
      </c>
      <c r="F6" s="121" t="e">
        <f>'2569-คณะ,สำนัก'!H13</f>
        <v>#DIV/0!</v>
      </c>
    </row>
    <row r="7" spans="2:6" x14ac:dyDescent="0.5">
      <c r="B7" s="70" t="s">
        <v>57</v>
      </c>
      <c r="C7" s="71">
        <f>'2568-คณะ,สำนัก'!I13</f>
        <v>27354</v>
      </c>
      <c r="D7" s="121">
        <f>'2568-คณะ,สำนัก'!J13</f>
        <v>120465.02191655998</v>
      </c>
      <c r="E7" s="71">
        <f>'2569-คณะ,สำนัก'!I13</f>
        <v>0</v>
      </c>
      <c r="F7" s="121" t="e">
        <f>'2569-คณะ,สำนัก'!J13</f>
        <v>#DIV/0!</v>
      </c>
    </row>
    <row r="8" spans="2:6" x14ac:dyDescent="0.5">
      <c r="B8" s="70" t="s">
        <v>58</v>
      </c>
      <c r="C8" s="71">
        <f>'2568-คณะ,สำนัก'!K13</f>
        <v>21772</v>
      </c>
      <c r="D8" s="121">
        <f>'2568-คณะ,สำนัก'!L13</f>
        <v>89672.805424120015</v>
      </c>
      <c r="E8" s="71">
        <f>'2569-คณะ,สำนัก'!K13</f>
        <v>0</v>
      </c>
      <c r="F8" s="121" t="e">
        <f>'2569-คณะ,สำนัก'!L13</f>
        <v>#DIV/0!</v>
      </c>
    </row>
    <row r="9" spans="2:6" x14ac:dyDescent="0.5">
      <c r="B9" s="70" t="s">
        <v>59</v>
      </c>
      <c r="C9" s="71">
        <f>'2568-คณะ,สำนัก'!M13</f>
        <v>43682</v>
      </c>
      <c r="D9" s="121">
        <f>'2568-คณะ,สำนัก'!N13</f>
        <v>182402.06270684002</v>
      </c>
      <c r="E9" s="71">
        <f>'2569-คณะ,สำนัก'!M13</f>
        <v>0</v>
      </c>
      <c r="F9" s="121" t="e">
        <f>'2569-คณะ,สำนัก'!N13</f>
        <v>#DIV/0!</v>
      </c>
    </row>
    <row r="10" spans="2:6" x14ac:dyDescent="0.5">
      <c r="B10" s="70" t="s">
        <v>60</v>
      </c>
      <c r="C10" s="71">
        <f>'2568-คณะ,สำนัก'!O13</f>
        <v>97728</v>
      </c>
      <c r="D10" s="121">
        <f>'2568-คณะ,สำนัก'!P13</f>
        <v>412352.77048256004</v>
      </c>
      <c r="E10" s="127">
        <f>'2569-คณะ,สำนัก'!O13</f>
        <v>0</v>
      </c>
      <c r="F10" s="128" t="e">
        <f>'2569-คณะ,สำนัก'!P13</f>
        <v>#DIV/0!</v>
      </c>
    </row>
    <row r="11" spans="2:6" x14ac:dyDescent="0.5">
      <c r="B11" s="70" t="s">
        <v>61</v>
      </c>
      <c r="C11" s="71">
        <f>'2568-คณะ,สำนัก'!Q13</f>
        <v>102540</v>
      </c>
      <c r="D11" s="121">
        <f>'2568-คณะ,สำนัก'!R13</f>
        <v>425314.24164440006</v>
      </c>
      <c r="E11" s="127">
        <f>'2569-คณะ,สำนัก'!Q13</f>
        <v>0</v>
      </c>
      <c r="F11" s="128" t="e">
        <f>'2569-คณะ,สำนัก'!R13</f>
        <v>#DIV/0!</v>
      </c>
    </row>
    <row r="12" spans="2:6" x14ac:dyDescent="0.5">
      <c r="B12" s="70" t="s">
        <v>62</v>
      </c>
      <c r="C12" s="71">
        <f>'2568-คณะ,สำนัก'!S13</f>
        <v>91712</v>
      </c>
      <c r="D12" s="121">
        <f>'2568-คณะ,สำนัก'!T13</f>
        <v>384610.69567288004</v>
      </c>
      <c r="E12" s="127">
        <f>'2569-คณะ,สำนัก'!S13</f>
        <v>0</v>
      </c>
      <c r="F12" s="128" t="e">
        <f>'2569-คณะ,สำนัก'!T13</f>
        <v>#DIV/0!</v>
      </c>
    </row>
    <row r="13" spans="2:6" x14ac:dyDescent="0.5">
      <c r="B13" s="70" t="s">
        <v>63</v>
      </c>
      <c r="C13" s="71">
        <f>'2568-คณะ,สำนัก'!U13</f>
        <v>99915</v>
      </c>
      <c r="D13" s="121">
        <f>'2568-คณะ,สำนัก'!V13</f>
        <v>414097.13696385</v>
      </c>
      <c r="E13" s="71">
        <f>'2569-คณะ,สำนัก'!U13</f>
        <v>0</v>
      </c>
      <c r="F13" s="121" t="e">
        <f>'2569-คณะ,สำนัก'!V13</f>
        <v>#DIV/0!</v>
      </c>
    </row>
    <row r="14" spans="2:6" x14ac:dyDescent="0.5">
      <c r="B14" s="70" t="s">
        <v>64</v>
      </c>
      <c r="C14" s="71">
        <f>'2568-คณะ,สำนัก'!W13</f>
        <v>50036</v>
      </c>
      <c r="D14" s="121">
        <f>'2568-คณะ,สำนัก'!X13</f>
        <v>199843.98239936001</v>
      </c>
      <c r="E14" s="305">
        <v>0</v>
      </c>
      <c r="F14" s="121" t="e">
        <f>'2569-คณะ,สำนัก'!X13</f>
        <v>#DIV/0!</v>
      </c>
    </row>
    <row r="15" spans="2:6" x14ac:dyDescent="0.5">
      <c r="B15" s="70" t="s">
        <v>65</v>
      </c>
      <c r="C15" s="71">
        <f>'2568-คณะ,สำนัก'!Y13</f>
        <v>63715</v>
      </c>
      <c r="D15" s="121">
        <f>'2568-คณะ,สำนัก'!Z13</f>
        <v>254516.99877570002</v>
      </c>
      <c r="E15" s="71">
        <f>'2569-คณะ,สำนัก'!Y13</f>
        <v>0</v>
      </c>
      <c r="F15" s="121" t="e">
        <f>'2569-คณะ,สำนัก'!Z13</f>
        <v>#DIV/0!</v>
      </c>
    </row>
    <row r="30" spans="2:6" x14ac:dyDescent="0.5">
      <c r="B30" s="65" t="s">
        <v>46</v>
      </c>
      <c r="C30" s="66" t="str">
        <f>C2</f>
        <v>หอพักนักศึกษา</v>
      </c>
      <c r="D30" s="117"/>
      <c r="E30" s="67"/>
      <c r="F30" s="122"/>
    </row>
    <row r="31" spans="2:6" x14ac:dyDescent="0.5">
      <c r="B31" s="68"/>
      <c r="C31" s="69" t="s">
        <v>150</v>
      </c>
      <c r="D31" s="120"/>
      <c r="E31" s="69" t="s">
        <v>175</v>
      </c>
      <c r="F31" s="123"/>
    </row>
    <row r="32" spans="2:6" x14ac:dyDescent="0.5">
      <c r="B32" s="70" t="s">
        <v>54</v>
      </c>
      <c r="C32" s="71">
        <f>D4</f>
        <v>281323.7087102998</v>
      </c>
      <c r="D32" s="121"/>
      <c r="E32" s="71">
        <f>F4</f>
        <v>165962.94538452002</v>
      </c>
      <c r="F32" s="124"/>
    </row>
    <row r="33" spans="2:6" x14ac:dyDescent="0.5">
      <c r="B33" s="70" t="s">
        <v>55</v>
      </c>
      <c r="C33" s="71">
        <f t="shared" ref="C33:C43" si="0">D5</f>
        <v>309821.21554614999</v>
      </c>
      <c r="D33" s="121"/>
      <c r="E33" s="71">
        <f t="shared" ref="E33:E43" si="1">F5</f>
        <v>209727.05636684</v>
      </c>
      <c r="F33" s="124"/>
    </row>
    <row r="34" spans="2:6" x14ac:dyDescent="0.5">
      <c r="B34" s="70" t="s">
        <v>56</v>
      </c>
      <c r="C34" s="71">
        <f t="shared" si="0"/>
        <v>264828.75875063997</v>
      </c>
      <c r="D34" s="121"/>
      <c r="E34" s="71" t="e">
        <f t="shared" si="1"/>
        <v>#DIV/0!</v>
      </c>
      <c r="F34" s="124"/>
    </row>
    <row r="35" spans="2:6" x14ac:dyDescent="0.5">
      <c r="B35" s="70" t="s">
        <v>57</v>
      </c>
      <c r="C35" s="71">
        <f t="shared" si="0"/>
        <v>120465.02191655998</v>
      </c>
      <c r="D35" s="121"/>
      <c r="E35" s="71" t="e">
        <f t="shared" si="1"/>
        <v>#DIV/0!</v>
      </c>
      <c r="F35" s="124"/>
    </row>
    <row r="36" spans="2:6" x14ac:dyDescent="0.5">
      <c r="B36" s="70" t="s">
        <v>58</v>
      </c>
      <c r="C36" s="71">
        <f t="shared" si="0"/>
        <v>89672.805424120015</v>
      </c>
      <c r="D36" s="121"/>
      <c r="E36" s="71" t="e">
        <f t="shared" si="1"/>
        <v>#DIV/0!</v>
      </c>
      <c r="F36" s="124"/>
    </row>
    <row r="37" spans="2:6" x14ac:dyDescent="0.5">
      <c r="B37" s="70" t="s">
        <v>59</v>
      </c>
      <c r="C37" s="71">
        <f t="shared" si="0"/>
        <v>182402.06270684002</v>
      </c>
      <c r="D37" s="121"/>
      <c r="E37" s="71" t="e">
        <f t="shared" si="1"/>
        <v>#DIV/0!</v>
      </c>
      <c r="F37" s="124"/>
    </row>
    <row r="38" spans="2:6" x14ac:dyDescent="0.5">
      <c r="B38" s="70" t="s">
        <v>60</v>
      </c>
      <c r="C38" s="71">
        <f t="shared" si="0"/>
        <v>412352.77048256004</v>
      </c>
      <c r="D38" s="121"/>
      <c r="E38" s="71" t="e">
        <f t="shared" si="1"/>
        <v>#DIV/0!</v>
      </c>
      <c r="F38" s="124"/>
    </row>
    <row r="39" spans="2:6" x14ac:dyDescent="0.5">
      <c r="B39" s="70" t="s">
        <v>61</v>
      </c>
      <c r="C39" s="71">
        <f t="shared" si="0"/>
        <v>425314.24164440006</v>
      </c>
      <c r="D39" s="121"/>
      <c r="E39" s="71" t="e">
        <f t="shared" si="1"/>
        <v>#DIV/0!</v>
      </c>
      <c r="F39" s="124"/>
    </row>
    <row r="40" spans="2:6" x14ac:dyDescent="0.5">
      <c r="B40" s="70" t="s">
        <v>62</v>
      </c>
      <c r="C40" s="71">
        <f t="shared" si="0"/>
        <v>384610.69567288004</v>
      </c>
      <c r="D40" s="121"/>
      <c r="E40" s="71" t="e">
        <f t="shared" si="1"/>
        <v>#DIV/0!</v>
      </c>
      <c r="F40" s="124"/>
    </row>
    <row r="41" spans="2:6" x14ac:dyDescent="0.5">
      <c r="B41" s="70" t="s">
        <v>63</v>
      </c>
      <c r="C41" s="71">
        <f t="shared" si="0"/>
        <v>414097.13696385</v>
      </c>
      <c r="D41" s="121"/>
      <c r="E41" s="71" t="e">
        <f t="shared" si="1"/>
        <v>#DIV/0!</v>
      </c>
      <c r="F41" s="124"/>
    </row>
    <row r="42" spans="2:6" x14ac:dyDescent="0.5">
      <c r="B42" s="70" t="s">
        <v>64</v>
      </c>
      <c r="C42" s="71">
        <f t="shared" si="0"/>
        <v>199843.98239936001</v>
      </c>
      <c r="D42" s="121"/>
      <c r="E42" s="71" t="e">
        <f t="shared" si="1"/>
        <v>#DIV/0!</v>
      </c>
      <c r="F42" s="124"/>
    </row>
    <row r="43" spans="2:6" x14ac:dyDescent="0.5">
      <c r="B43" s="70" t="s">
        <v>65</v>
      </c>
      <c r="C43" s="71">
        <f t="shared" si="0"/>
        <v>254516.99877570002</v>
      </c>
      <c r="D43" s="121"/>
      <c r="E43" s="71" t="e">
        <f t="shared" si="1"/>
        <v>#DIV/0!</v>
      </c>
      <c r="F43" s="1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U38" sqref="U38"/>
    </sheetView>
  </sheetViews>
  <sheetFormatPr defaultRowHeight="19.8" x14ac:dyDescent="0.5"/>
  <cols>
    <col min="1" max="1" width="0" style="119" hidden="1" customWidth="1"/>
    <col min="2" max="2" width="9" style="125" customWidth="1"/>
    <col min="3" max="3" width="12.77734375" style="125" customWidth="1"/>
    <col min="4" max="4" width="12.77734375" style="126" hidden="1" customWidth="1"/>
    <col min="5" max="5" width="12.77734375" style="125" customWidth="1"/>
    <col min="6" max="6" width="12.77734375" style="126" hidden="1" customWidth="1"/>
    <col min="7" max="14" width="10.77734375" style="119" customWidth="1"/>
    <col min="15" max="16384" width="8.88671875" style="119"/>
  </cols>
  <sheetData>
    <row r="2" spans="2:6" x14ac:dyDescent="0.5">
      <c r="B2" s="65" t="s">
        <v>46</v>
      </c>
      <c r="C2" s="66" t="str">
        <f>'2569-คณะ,สำนัก'!B11</f>
        <v>โรงอาหาร</v>
      </c>
      <c r="D2" s="117"/>
      <c r="E2" s="67"/>
      <c r="F2" s="118"/>
    </row>
    <row r="3" spans="2:6" ht="21.6" x14ac:dyDescent="0.5">
      <c r="B3" s="68"/>
      <c r="C3" s="69" t="s">
        <v>149</v>
      </c>
      <c r="D3" s="120" t="s">
        <v>121</v>
      </c>
      <c r="E3" s="69" t="s">
        <v>174</v>
      </c>
      <c r="F3" s="120" t="s">
        <v>121</v>
      </c>
    </row>
    <row r="4" spans="2:6" x14ac:dyDescent="0.5">
      <c r="B4" s="70" t="s">
        <v>54</v>
      </c>
      <c r="C4" s="71">
        <f>'2568-คณะ,สำนัก'!C11</f>
        <v>2561</v>
      </c>
      <c r="D4" s="121">
        <f>'2568-คณะ,สำนัก'!D11</f>
        <v>10744.94263791</v>
      </c>
      <c r="E4" s="71">
        <f>'2569-คณะ,สำนัก'!C11</f>
        <v>2477</v>
      </c>
      <c r="F4" s="121">
        <f>'2569-คณะ,สำนัก'!D11</f>
        <v>9695.2476716199999</v>
      </c>
    </row>
    <row r="5" spans="2:6" x14ac:dyDescent="0.5">
      <c r="B5" s="70" t="s">
        <v>55</v>
      </c>
      <c r="C5" s="71">
        <f>'2568-คณะ,สำนัก'!E11</f>
        <v>2537</v>
      </c>
      <c r="D5" s="121">
        <f>'2568-คณะ,สำนัก'!F11</f>
        <v>11022.09688909</v>
      </c>
      <c r="E5" s="71">
        <f>'2569-คณะ,สำนัก'!E11</f>
        <v>2666</v>
      </c>
      <c r="F5" s="121">
        <f>'2569-คณะ,สำนัก'!F11</f>
        <v>10934.2044463</v>
      </c>
    </row>
    <row r="6" spans="2:6" x14ac:dyDescent="0.5">
      <c r="B6" s="70" t="s">
        <v>56</v>
      </c>
      <c r="C6" s="71">
        <f>'2568-คณะ,สำนัก'!G11</f>
        <v>3761</v>
      </c>
      <c r="D6" s="121">
        <f>'2568-คณะ,สำนัก'!H11</f>
        <v>16161.455645429998</v>
      </c>
      <c r="E6" s="338">
        <v>0</v>
      </c>
      <c r="F6" s="121" t="e">
        <f>'2569-คณะ,สำนัก'!H11</f>
        <v>#DIV/0!</v>
      </c>
    </row>
    <row r="7" spans="2:6" x14ac:dyDescent="0.5">
      <c r="B7" s="70" t="s">
        <v>57</v>
      </c>
      <c r="C7" s="71">
        <f>'2568-คณะ,สำนัก'!I11</f>
        <v>2426</v>
      </c>
      <c r="D7" s="121">
        <f>'2568-คณะ,สำนัก'!J11</f>
        <v>10684.32631864</v>
      </c>
      <c r="E7" s="71">
        <f>'2569-คณะ,สำนัก'!I11</f>
        <v>0</v>
      </c>
      <c r="F7" s="121" t="e">
        <f>'2569-คณะ,สำนัก'!J11</f>
        <v>#DIV/0!</v>
      </c>
    </row>
    <row r="8" spans="2:6" x14ac:dyDescent="0.5">
      <c r="B8" s="70" t="s">
        <v>58</v>
      </c>
      <c r="C8" s="71">
        <f>'2568-คณะ,สำนัก'!K11</f>
        <v>665</v>
      </c>
      <c r="D8" s="121">
        <f>'2568-คณะ,สำนัก'!L11</f>
        <v>2738.90717765</v>
      </c>
      <c r="E8" s="71">
        <f>'2569-คณะ,สำนัก'!K11</f>
        <v>0</v>
      </c>
      <c r="F8" s="121" t="e">
        <f>'2569-คณะ,สำนัก'!L11</f>
        <v>#DIV/0!</v>
      </c>
    </row>
    <row r="9" spans="2:6" x14ac:dyDescent="0.5">
      <c r="B9" s="70" t="s">
        <v>59</v>
      </c>
      <c r="C9" s="71">
        <f>'2568-คณะ,สำนัก'!M11</f>
        <v>1271</v>
      </c>
      <c r="D9" s="121">
        <f>'2568-คณะ,สำนัก'!N11</f>
        <v>5307.0861996200001</v>
      </c>
      <c r="E9" s="71">
        <f>'2569-คณะ,สำนัก'!M11</f>
        <v>0</v>
      </c>
      <c r="F9" s="121" t="e">
        <f>'2569-คณะ,สำนัก'!N11</f>
        <v>#DIV/0!</v>
      </c>
    </row>
    <row r="10" spans="2:6" x14ac:dyDescent="0.5">
      <c r="B10" s="70" t="s">
        <v>60</v>
      </c>
      <c r="C10" s="71">
        <f>'2568-คณะ,สำนัก'!O11</f>
        <v>4885</v>
      </c>
      <c r="D10" s="121">
        <f>'2568-คณะ,สำนัก'!P11</f>
        <v>20611.592749200001</v>
      </c>
      <c r="E10" s="127">
        <f>'2569-คณะ,สำนัก'!O11</f>
        <v>0</v>
      </c>
      <c r="F10" s="128" t="e">
        <f>'2569-คณะ,สำนัก'!P11</f>
        <v>#DIV/0!</v>
      </c>
    </row>
    <row r="11" spans="2:6" x14ac:dyDescent="0.5">
      <c r="B11" s="70" t="s">
        <v>61</v>
      </c>
      <c r="C11" s="71">
        <f>'2568-คณะ,สำนัก'!Q11</f>
        <v>4120</v>
      </c>
      <c r="D11" s="121">
        <f>'2568-คณะ,สำนัก'!R11</f>
        <v>17088.425861600001</v>
      </c>
      <c r="E11" s="127">
        <f>'2569-คณะ,สำนัก'!Q11</f>
        <v>0</v>
      </c>
      <c r="F11" s="128" t="e">
        <f>'2569-คณะ,สำนัก'!R11</f>
        <v>#DIV/0!</v>
      </c>
    </row>
    <row r="12" spans="2:6" x14ac:dyDescent="0.5">
      <c r="B12" s="70" t="s">
        <v>62</v>
      </c>
      <c r="C12" s="71">
        <f>'2568-คณะ,สำนัก'!S11</f>
        <v>5308</v>
      </c>
      <c r="D12" s="121">
        <f>'2568-คณะ,สำนัก'!T11</f>
        <v>22261.150815919998</v>
      </c>
      <c r="E12" s="127">
        <f>'2569-คณะ,สำนัก'!S11</f>
        <v>0</v>
      </c>
      <c r="F12" s="128" t="e">
        <f>'2569-คณะ,สำนัก'!T11</f>
        <v>#DIV/0!</v>
      </c>
    </row>
    <row r="13" spans="2:6" x14ac:dyDescent="0.5">
      <c r="B13" s="70" t="s">
        <v>63</v>
      </c>
      <c r="C13" s="71">
        <f>'2568-คณะ,สำนัก'!U11</f>
        <v>895</v>
      </c>
      <c r="D13" s="121">
        <f>'2568-คณะ,สำนัก'!V11</f>
        <v>3709.5252860499995</v>
      </c>
      <c r="E13" s="71">
        <f>'2569-คณะ,สำนัก'!U11</f>
        <v>0</v>
      </c>
      <c r="F13" s="121" t="e">
        <f>'2569-คณะ,สำนัก'!V11</f>
        <v>#DIV/0!</v>
      </c>
    </row>
    <row r="14" spans="2:6" x14ac:dyDescent="0.5">
      <c r="B14" s="70" t="s">
        <v>64</v>
      </c>
      <c r="C14" s="71">
        <f>'2568-คณะ,สำนัก'!W11</f>
        <v>2713</v>
      </c>
      <c r="D14" s="121">
        <f>'2568-คณะ,สำนัก'!X11</f>
        <v>10836.34750928</v>
      </c>
      <c r="E14" s="305">
        <v>0</v>
      </c>
      <c r="F14" s="121" t="e">
        <f>'2569-คณะ,สำนัก'!X11</f>
        <v>#DIV/0!</v>
      </c>
    </row>
    <row r="15" spans="2:6" x14ac:dyDescent="0.5">
      <c r="B15" s="70" t="s">
        <v>65</v>
      </c>
      <c r="C15" s="71">
        <f>'2568-คณะ,สำนัก'!Y11</f>
        <v>7160</v>
      </c>
      <c r="D15" s="121">
        <f>'2568-คณะ,สำนัก'!Z11</f>
        <v>28603.031344800002</v>
      </c>
      <c r="E15" s="71">
        <f>'2569-คณะ,สำนัก'!Y11</f>
        <v>0</v>
      </c>
      <c r="F15" s="121" t="e">
        <f>'2569-คณะ,สำนัก'!Z11</f>
        <v>#REF!</v>
      </c>
    </row>
    <row r="30" spans="2:6" x14ac:dyDescent="0.5">
      <c r="B30" s="65" t="s">
        <v>46</v>
      </c>
      <c r="C30" s="66" t="str">
        <f>C2</f>
        <v>โรงอาหาร</v>
      </c>
      <c r="D30" s="117"/>
      <c r="E30" s="67"/>
      <c r="F30" s="122"/>
    </row>
    <row r="31" spans="2:6" x14ac:dyDescent="0.5">
      <c r="B31" s="68"/>
      <c r="C31" s="69" t="s">
        <v>150</v>
      </c>
      <c r="D31" s="120"/>
      <c r="E31" s="69" t="s">
        <v>175</v>
      </c>
      <c r="F31" s="123"/>
    </row>
    <row r="32" spans="2:6" x14ac:dyDescent="0.5">
      <c r="B32" s="70" t="s">
        <v>54</v>
      </c>
      <c r="C32" s="71">
        <f>D4</f>
        <v>10744.94263791</v>
      </c>
      <c r="D32" s="121"/>
      <c r="E32" s="71">
        <f>F4</f>
        <v>9695.2476716199999</v>
      </c>
      <c r="F32" s="124"/>
    </row>
    <row r="33" spans="2:6" x14ac:dyDescent="0.5">
      <c r="B33" s="70" t="s">
        <v>55</v>
      </c>
      <c r="C33" s="71">
        <f t="shared" ref="C33:C43" si="0">D5</f>
        <v>11022.09688909</v>
      </c>
      <c r="D33" s="121"/>
      <c r="E33" s="71">
        <f t="shared" ref="E33:E43" si="1">F5</f>
        <v>10934.2044463</v>
      </c>
      <c r="F33" s="124"/>
    </row>
    <row r="34" spans="2:6" x14ac:dyDescent="0.5">
      <c r="B34" s="70" t="s">
        <v>56</v>
      </c>
      <c r="C34" s="71">
        <f t="shared" si="0"/>
        <v>16161.455645429998</v>
      </c>
      <c r="D34" s="121"/>
      <c r="E34" s="71" t="e">
        <f t="shared" si="1"/>
        <v>#DIV/0!</v>
      </c>
      <c r="F34" s="124"/>
    </row>
    <row r="35" spans="2:6" x14ac:dyDescent="0.5">
      <c r="B35" s="70" t="s">
        <v>57</v>
      </c>
      <c r="C35" s="71">
        <f t="shared" si="0"/>
        <v>10684.32631864</v>
      </c>
      <c r="D35" s="121"/>
      <c r="E35" s="71" t="e">
        <f t="shared" si="1"/>
        <v>#DIV/0!</v>
      </c>
      <c r="F35" s="124"/>
    </row>
    <row r="36" spans="2:6" x14ac:dyDescent="0.5">
      <c r="B36" s="70" t="s">
        <v>58</v>
      </c>
      <c r="C36" s="71">
        <f t="shared" si="0"/>
        <v>2738.90717765</v>
      </c>
      <c r="D36" s="121"/>
      <c r="E36" s="71" t="e">
        <f t="shared" si="1"/>
        <v>#DIV/0!</v>
      </c>
      <c r="F36" s="124"/>
    </row>
    <row r="37" spans="2:6" x14ac:dyDescent="0.5">
      <c r="B37" s="70" t="s">
        <v>59</v>
      </c>
      <c r="C37" s="71">
        <f t="shared" si="0"/>
        <v>5307.0861996200001</v>
      </c>
      <c r="D37" s="121"/>
      <c r="E37" s="71" t="e">
        <f t="shared" si="1"/>
        <v>#DIV/0!</v>
      </c>
      <c r="F37" s="124"/>
    </row>
    <row r="38" spans="2:6" x14ac:dyDescent="0.5">
      <c r="B38" s="70" t="s">
        <v>60</v>
      </c>
      <c r="C38" s="71">
        <f t="shared" si="0"/>
        <v>20611.592749200001</v>
      </c>
      <c r="D38" s="121"/>
      <c r="E38" s="71" t="e">
        <f t="shared" si="1"/>
        <v>#DIV/0!</v>
      </c>
      <c r="F38" s="124"/>
    </row>
    <row r="39" spans="2:6" x14ac:dyDescent="0.5">
      <c r="B39" s="70" t="s">
        <v>61</v>
      </c>
      <c r="C39" s="71">
        <f t="shared" si="0"/>
        <v>17088.425861600001</v>
      </c>
      <c r="D39" s="121"/>
      <c r="E39" s="71" t="e">
        <f t="shared" si="1"/>
        <v>#DIV/0!</v>
      </c>
      <c r="F39" s="124"/>
    </row>
    <row r="40" spans="2:6" x14ac:dyDescent="0.5">
      <c r="B40" s="70" t="s">
        <v>62</v>
      </c>
      <c r="C40" s="71">
        <f t="shared" si="0"/>
        <v>22261.150815919998</v>
      </c>
      <c r="D40" s="121"/>
      <c r="E40" s="71" t="e">
        <f t="shared" si="1"/>
        <v>#DIV/0!</v>
      </c>
      <c r="F40" s="124"/>
    </row>
    <row r="41" spans="2:6" x14ac:dyDescent="0.5">
      <c r="B41" s="70" t="s">
        <v>63</v>
      </c>
      <c r="C41" s="71">
        <f t="shared" si="0"/>
        <v>3709.5252860499995</v>
      </c>
      <c r="D41" s="121"/>
      <c r="E41" s="71" t="e">
        <f t="shared" si="1"/>
        <v>#DIV/0!</v>
      </c>
      <c r="F41" s="124"/>
    </row>
    <row r="42" spans="2:6" ht="21" customHeight="1" x14ac:dyDescent="0.5">
      <c r="B42" s="70" t="s">
        <v>64</v>
      </c>
      <c r="C42" s="71">
        <f t="shared" si="0"/>
        <v>10836.34750928</v>
      </c>
      <c r="D42" s="121"/>
      <c r="E42" s="71" t="e">
        <f t="shared" si="1"/>
        <v>#DIV/0!</v>
      </c>
      <c r="F42" s="124"/>
    </row>
    <row r="43" spans="2:6" x14ac:dyDescent="0.5">
      <c r="B43" s="70" t="s">
        <v>65</v>
      </c>
      <c r="C43" s="71">
        <f t="shared" si="0"/>
        <v>28603.031344800002</v>
      </c>
      <c r="D43" s="121"/>
      <c r="E43" s="71" t="e">
        <f t="shared" si="1"/>
        <v>#REF!</v>
      </c>
      <c r="F43" s="1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Q34" sqref="Q34"/>
    </sheetView>
  </sheetViews>
  <sheetFormatPr defaultRowHeight="19.8" x14ac:dyDescent="0.5"/>
  <cols>
    <col min="1" max="1" width="0" style="119" hidden="1" customWidth="1"/>
    <col min="2" max="2" width="9" style="125" customWidth="1"/>
    <col min="3" max="3" width="12.77734375" style="125" customWidth="1"/>
    <col min="4" max="4" width="12.77734375" style="126" hidden="1" customWidth="1"/>
    <col min="5" max="5" width="12.77734375" style="125" customWidth="1"/>
    <col min="6" max="6" width="12.6640625" style="126" hidden="1" customWidth="1"/>
    <col min="7" max="14" width="10.77734375" style="119" customWidth="1"/>
    <col min="15" max="16384" width="8.88671875" style="119"/>
  </cols>
  <sheetData>
    <row r="2" spans="2:6" x14ac:dyDescent="0.5">
      <c r="B2" s="65" t="s">
        <v>46</v>
      </c>
      <c r="C2" s="66" t="str">
        <f>'2569-คณะ,สำนัก'!B9</f>
        <v>สระว่ายน้ำ</v>
      </c>
      <c r="D2" s="117"/>
      <c r="E2" s="67"/>
      <c r="F2" s="118"/>
    </row>
    <row r="3" spans="2:6" ht="21.6" x14ac:dyDescent="0.5">
      <c r="B3" s="68"/>
      <c r="C3" s="69" t="s">
        <v>149</v>
      </c>
      <c r="D3" s="120" t="s">
        <v>121</v>
      </c>
      <c r="E3" s="69" t="s">
        <v>174</v>
      </c>
      <c r="F3" s="120" t="s">
        <v>150</v>
      </c>
    </row>
    <row r="4" spans="2:6" x14ac:dyDescent="0.5">
      <c r="B4" s="70" t="s">
        <v>54</v>
      </c>
      <c r="C4" s="71">
        <f>'2568-คณะ,สำนัก'!C9</f>
        <v>2400</v>
      </c>
      <c r="D4" s="121">
        <f>'2568-คณะ,สำนัก'!D9</f>
        <v>10069.450344000001</v>
      </c>
      <c r="E4" s="71">
        <f>'2569-คณะ,สำนัก'!C9</f>
        <v>5006</v>
      </c>
      <c r="F4" s="121">
        <f>'2569-คณะ,สำนัก'!D9</f>
        <v>19595.168318759999</v>
      </c>
    </row>
    <row r="5" spans="2:6" x14ac:dyDescent="0.5">
      <c r="B5" s="70" t="s">
        <v>55</v>
      </c>
      <c r="C5" s="71">
        <f>'2568-คณะ,สำนัก'!E9</f>
        <v>3050</v>
      </c>
      <c r="D5" s="121">
        <f>'2568-คณะ,สำนัก'!F9</f>
        <v>13250.845688500001</v>
      </c>
      <c r="E5" s="71">
        <f>'2569-คณะ,สำนัก'!E9</f>
        <v>5441</v>
      </c>
      <c r="F5" s="121">
        <f>'2569-คณะ,สำนัก'!F9</f>
        <v>22316.039996890002</v>
      </c>
    </row>
    <row r="6" spans="2:6" x14ac:dyDescent="0.5">
      <c r="B6" s="70" t="s">
        <v>56</v>
      </c>
      <c r="C6" s="71">
        <f>'2568-คณะ,สำนัก'!G9</f>
        <v>4050</v>
      </c>
      <c r="D6" s="121">
        <f>'2568-คณะ,สำนัก'!H9</f>
        <v>17403.322351499999</v>
      </c>
      <c r="E6" s="338">
        <v>0</v>
      </c>
      <c r="F6" s="121" t="e">
        <f>'2569-คณะ,สำนัก'!H9</f>
        <v>#DIV/0!</v>
      </c>
    </row>
    <row r="7" spans="2:6" x14ac:dyDescent="0.5">
      <c r="B7" s="70" t="s">
        <v>57</v>
      </c>
      <c r="C7" s="71">
        <f>'2568-คณะ,สำนัก'!I9</f>
        <v>4100</v>
      </c>
      <c r="D7" s="121">
        <f>'2568-คณะ,สำนัก'!J9</f>
        <v>18056.775723999999</v>
      </c>
      <c r="E7" s="71">
        <f>'2569-คณะ,สำนัก'!I9</f>
        <v>0</v>
      </c>
      <c r="F7" s="121" t="e">
        <f>'2569-คณะ,สำนัก'!J9</f>
        <v>#DIV/0!</v>
      </c>
    </row>
    <row r="8" spans="2:6" x14ac:dyDescent="0.5">
      <c r="B8" s="70" t="s">
        <v>58</v>
      </c>
      <c r="C8" s="71">
        <f>'2568-คณะ,สำนัก'!K9</f>
        <v>3250</v>
      </c>
      <c r="D8" s="121">
        <f>'2568-คณะ,สำนัก'!L9</f>
        <v>13385.636582499999</v>
      </c>
      <c r="E8" s="71">
        <f>'2569-คณะ,สำนัก'!K9</f>
        <v>0</v>
      </c>
      <c r="F8" s="121" t="e">
        <f>'2569-คณะ,สำนัก'!L9</f>
        <v>#DIV/0!</v>
      </c>
    </row>
    <row r="9" spans="2:6" x14ac:dyDescent="0.5">
      <c r="B9" s="70" t="s">
        <v>59</v>
      </c>
      <c r="C9" s="71">
        <f>'2568-คณะ,สำนัก'!M9</f>
        <v>3958</v>
      </c>
      <c r="D9" s="121">
        <f>'2568-คณะ,สำนัก'!N9</f>
        <v>16526.709030760001</v>
      </c>
      <c r="E9" s="71">
        <f>'2569-คณะ,สำนัก'!M9</f>
        <v>0</v>
      </c>
      <c r="F9" s="121" t="e">
        <f>'2569-คณะ,สำนัก'!N9</f>
        <v>#DIV/0!</v>
      </c>
    </row>
    <row r="10" spans="2:6" x14ac:dyDescent="0.5">
      <c r="B10" s="70" t="s">
        <v>60</v>
      </c>
      <c r="C10" s="71">
        <f>'2568-คณะ,สำนัก'!O9</f>
        <v>3433</v>
      </c>
      <c r="D10" s="121">
        <f>'2568-คณะ,สำนัก'!P9</f>
        <v>14485.07633736</v>
      </c>
      <c r="E10" s="71">
        <f>'2569-คณะ,สำนัก'!O9</f>
        <v>0</v>
      </c>
      <c r="F10" s="121" t="e">
        <f>'2569-คณะ,สำนัก'!P9</f>
        <v>#DIV/0!</v>
      </c>
    </row>
    <row r="11" spans="2:6" x14ac:dyDescent="0.5">
      <c r="B11" s="70" t="s">
        <v>61</v>
      </c>
      <c r="C11" s="71">
        <f>'2568-คณะ,สำนัก'!Q9</f>
        <v>4600</v>
      </c>
      <c r="D11" s="121">
        <f>'2568-คณะ,สำนัก'!R9</f>
        <v>19079.310428000001</v>
      </c>
      <c r="E11" s="71">
        <f>'2569-คณะ,สำนัก'!Q9</f>
        <v>0</v>
      </c>
      <c r="F11" s="121" t="e">
        <f>'2569-คณะ,สำนัก'!R9</f>
        <v>#DIV/0!</v>
      </c>
    </row>
    <row r="12" spans="2:6" x14ac:dyDescent="0.5">
      <c r="B12" s="70" t="s">
        <v>62</v>
      </c>
      <c r="C12" s="71">
        <f>'2568-คณะ,สำนัก'!S9</f>
        <v>4500</v>
      </c>
      <c r="D12" s="121">
        <f>'2568-คณะ,สำนัก'!T9</f>
        <v>18872.490330000001</v>
      </c>
      <c r="E12" s="71">
        <f>'2569-คณะ,สำนัก'!S9</f>
        <v>0</v>
      </c>
      <c r="F12" s="121" t="e">
        <f>'2569-คณะ,สำนัก'!T9</f>
        <v>#DIV/0!</v>
      </c>
    </row>
    <row r="13" spans="2:6" x14ac:dyDescent="0.5">
      <c r="B13" s="70" t="s">
        <v>63</v>
      </c>
      <c r="C13" s="71">
        <f>'2568-คณะ,สำนัก'!U9</f>
        <v>3600</v>
      </c>
      <c r="D13" s="121">
        <f>'2568-คณะ,สำนัก'!V9</f>
        <v>14920.995563999999</v>
      </c>
      <c r="E13" s="71">
        <f>'2569-คณะ,สำนัก'!U9</f>
        <v>0</v>
      </c>
      <c r="F13" s="121" t="e">
        <f>'2569-คณะ,สำนัก'!V9</f>
        <v>#DIV/0!</v>
      </c>
    </row>
    <row r="14" spans="2:6" x14ac:dyDescent="0.5">
      <c r="B14" s="70" t="s">
        <v>64</v>
      </c>
      <c r="C14" s="71">
        <f>'2568-คณะ,สำนัก'!W9</f>
        <v>3350</v>
      </c>
      <c r="D14" s="121">
        <f>'2568-คณะ,สำนัก'!X9</f>
        <v>13380.672376</v>
      </c>
      <c r="E14" s="305">
        <v>0</v>
      </c>
      <c r="F14" s="121" t="e">
        <f>'2569-คณะ,สำนัก'!X9</f>
        <v>#DIV/0!</v>
      </c>
    </row>
    <row r="15" spans="2:6" x14ac:dyDescent="0.5">
      <c r="B15" s="70" t="s">
        <v>65</v>
      </c>
      <c r="C15" s="71">
        <f>'[10]2565-คณะ,สำนัก'!Y9</f>
        <v>4850</v>
      </c>
      <c r="D15" s="121">
        <f>'[10]2565-คณะ,สำนัก'!Z9</f>
        <v>23440.454538500002</v>
      </c>
      <c r="E15" s="71">
        <f>'2569-คณะ,สำนัก'!Y9</f>
        <v>0</v>
      </c>
      <c r="F15" s="121" t="e">
        <f>'2569-คณะ,สำนัก'!Z9</f>
        <v>#REF!</v>
      </c>
    </row>
    <row r="30" spans="2:6" x14ac:dyDescent="0.5">
      <c r="B30" s="65" t="s">
        <v>46</v>
      </c>
      <c r="C30" s="66" t="str">
        <f>C2</f>
        <v>สระว่ายน้ำ</v>
      </c>
      <c r="D30" s="117"/>
      <c r="E30" s="67"/>
      <c r="F30" s="122"/>
    </row>
    <row r="31" spans="2:6" x14ac:dyDescent="0.5">
      <c r="B31" s="68"/>
      <c r="C31" s="69" t="s">
        <v>150</v>
      </c>
      <c r="D31" s="120"/>
      <c r="E31" s="69" t="s">
        <v>175</v>
      </c>
      <c r="F31" s="123"/>
    </row>
    <row r="32" spans="2:6" x14ac:dyDescent="0.5">
      <c r="B32" s="70" t="s">
        <v>54</v>
      </c>
      <c r="C32" s="71">
        <f>D4</f>
        <v>10069.450344000001</v>
      </c>
      <c r="D32" s="121"/>
      <c r="E32" s="71">
        <f>F4</f>
        <v>19595.168318759999</v>
      </c>
      <c r="F32" s="124"/>
    </row>
    <row r="33" spans="2:6" x14ac:dyDescent="0.5">
      <c r="B33" s="70" t="s">
        <v>55</v>
      </c>
      <c r="C33" s="71">
        <f t="shared" ref="C33:C43" si="0">D5</f>
        <v>13250.845688500001</v>
      </c>
      <c r="D33" s="121"/>
      <c r="E33" s="71">
        <f>F5</f>
        <v>22316.039996890002</v>
      </c>
      <c r="F33" s="124"/>
    </row>
    <row r="34" spans="2:6" x14ac:dyDescent="0.5">
      <c r="B34" s="70" t="s">
        <v>56</v>
      </c>
      <c r="C34" s="71">
        <f t="shared" si="0"/>
        <v>17403.322351499999</v>
      </c>
      <c r="D34" s="121"/>
      <c r="E34" s="71" t="e">
        <f t="shared" ref="E34:E43" si="1">F6</f>
        <v>#DIV/0!</v>
      </c>
      <c r="F34" s="124"/>
    </row>
    <row r="35" spans="2:6" x14ac:dyDescent="0.5">
      <c r="B35" s="70" t="s">
        <v>57</v>
      </c>
      <c r="C35" s="71">
        <f t="shared" si="0"/>
        <v>18056.775723999999</v>
      </c>
      <c r="D35" s="121"/>
      <c r="E35" s="71" t="e">
        <f t="shared" si="1"/>
        <v>#DIV/0!</v>
      </c>
      <c r="F35" s="124"/>
    </row>
    <row r="36" spans="2:6" x14ac:dyDescent="0.5">
      <c r="B36" s="70" t="s">
        <v>58</v>
      </c>
      <c r="C36" s="71">
        <f t="shared" si="0"/>
        <v>13385.636582499999</v>
      </c>
      <c r="D36" s="121"/>
      <c r="E36" s="71" t="e">
        <f t="shared" si="1"/>
        <v>#DIV/0!</v>
      </c>
      <c r="F36" s="124"/>
    </row>
    <row r="37" spans="2:6" x14ac:dyDescent="0.5">
      <c r="B37" s="70" t="s">
        <v>59</v>
      </c>
      <c r="C37" s="71">
        <f t="shared" si="0"/>
        <v>16526.709030760001</v>
      </c>
      <c r="D37" s="121"/>
      <c r="E37" s="71" t="e">
        <f t="shared" si="1"/>
        <v>#DIV/0!</v>
      </c>
      <c r="F37" s="124"/>
    </row>
    <row r="38" spans="2:6" x14ac:dyDescent="0.5">
      <c r="B38" s="70" t="s">
        <v>60</v>
      </c>
      <c r="C38" s="71">
        <f t="shared" si="0"/>
        <v>14485.07633736</v>
      </c>
      <c r="D38" s="121"/>
      <c r="E38" s="71" t="e">
        <f t="shared" si="1"/>
        <v>#DIV/0!</v>
      </c>
      <c r="F38" s="124"/>
    </row>
    <row r="39" spans="2:6" x14ac:dyDescent="0.5">
      <c r="B39" s="70" t="s">
        <v>61</v>
      </c>
      <c r="C39" s="71">
        <f t="shared" si="0"/>
        <v>19079.310428000001</v>
      </c>
      <c r="D39" s="121"/>
      <c r="E39" s="71" t="e">
        <f t="shared" si="1"/>
        <v>#DIV/0!</v>
      </c>
      <c r="F39" s="124"/>
    </row>
    <row r="40" spans="2:6" x14ac:dyDescent="0.5">
      <c r="B40" s="70" t="s">
        <v>62</v>
      </c>
      <c r="C40" s="71">
        <f t="shared" si="0"/>
        <v>18872.490330000001</v>
      </c>
      <c r="D40" s="121"/>
      <c r="E40" s="71" t="e">
        <f t="shared" si="1"/>
        <v>#DIV/0!</v>
      </c>
      <c r="F40" s="124"/>
    </row>
    <row r="41" spans="2:6" x14ac:dyDescent="0.5">
      <c r="B41" s="70" t="s">
        <v>63</v>
      </c>
      <c r="C41" s="71">
        <f t="shared" si="0"/>
        <v>14920.995563999999</v>
      </c>
      <c r="D41" s="121"/>
      <c r="E41" s="71" t="e">
        <f t="shared" si="1"/>
        <v>#DIV/0!</v>
      </c>
      <c r="F41" s="124"/>
    </row>
    <row r="42" spans="2:6" x14ac:dyDescent="0.5">
      <c r="B42" s="70" t="s">
        <v>64</v>
      </c>
      <c r="C42" s="71">
        <f t="shared" si="0"/>
        <v>13380.672376</v>
      </c>
      <c r="D42" s="121"/>
      <c r="E42" s="71" t="e">
        <f t="shared" si="1"/>
        <v>#DIV/0!</v>
      </c>
      <c r="F42" s="124"/>
    </row>
    <row r="43" spans="2:6" x14ac:dyDescent="0.5">
      <c r="B43" s="70" t="s">
        <v>65</v>
      </c>
      <c r="C43" s="71">
        <f t="shared" si="0"/>
        <v>23440.454538500002</v>
      </c>
      <c r="D43" s="121"/>
      <c r="E43" s="71" t="e">
        <f t="shared" si="1"/>
        <v>#REF!</v>
      </c>
      <c r="F43" s="1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33" sqref="S33"/>
    </sheetView>
  </sheetViews>
  <sheetFormatPr defaultRowHeight="19.8" x14ac:dyDescent="0.5"/>
  <cols>
    <col min="1" max="1" width="0" style="119" hidden="1" customWidth="1"/>
    <col min="2" max="2" width="9" style="125" customWidth="1"/>
    <col min="3" max="3" width="12.77734375" style="125" customWidth="1"/>
    <col min="4" max="4" width="12.77734375" style="126" hidden="1" customWidth="1"/>
    <col min="5" max="5" width="12.77734375" style="125" customWidth="1"/>
    <col min="6" max="6" width="12.77734375" style="126" hidden="1" customWidth="1"/>
    <col min="7" max="14" width="10.77734375" style="119" customWidth="1"/>
    <col min="15" max="16384" width="8.88671875" style="119"/>
  </cols>
  <sheetData>
    <row r="2" spans="2:6" x14ac:dyDescent="0.5">
      <c r="B2" s="65" t="s">
        <v>46</v>
      </c>
      <c r="C2" s="66" t="str">
        <f>'[7]2566-คณะ,สำนัก'!B62</f>
        <v>มหาวิทยาลัยแม่โจ้ - ชุมพร</v>
      </c>
      <c r="D2" s="117"/>
      <c r="E2" s="67"/>
      <c r="F2" s="118"/>
    </row>
    <row r="3" spans="2:6" ht="21.6" x14ac:dyDescent="0.5">
      <c r="B3" s="68"/>
      <c r="C3" s="69" t="s">
        <v>149</v>
      </c>
      <c r="D3" s="120" t="s">
        <v>121</v>
      </c>
      <c r="E3" s="69" t="s">
        <v>174</v>
      </c>
      <c r="F3" s="120" t="s">
        <v>150</v>
      </c>
    </row>
    <row r="4" spans="2:6" x14ac:dyDescent="0.5">
      <c r="B4" s="70" t="s">
        <v>54</v>
      </c>
      <c r="C4" s="71">
        <f>'2568-คณะ,สำนัก'!C64</f>
        <v>23185.29</v>
      </c>
      <c r="D4" s="121">
        <f>'2568-คณะ,สำนัก'!D64</f>
        <v>113567.71000000002</v>
      </c>
      <c r="E4" s="71">
        <f>'2569-คณะ,สำนัก'!C62</f>
        <v>27504.49</v>
      </c>
      <c r="F4" s="121">
        <f>'2569-คณะ,สำนัก'!D62</f>
        <v>125181.9</v>
      </c>
    </row>
    <row r="5" spans="2:6" x14ac:dyDescent="0.5">
      <c r="B5" s="70" t="s">
        <v>55</v>
      </c>
      <c r="C5" s="71">
        <f>'2568-คณะ,สำนัก'!E64</f>
        <v>22792.94</v>
      </c>
      <c r="D5" s="121">
        <f>'2568-คณะ,สำนัก'!F64</f>
        <v>113410.39999999998</v>
      </c>
      <c r="E5" s="71">
        <f>'2569-คณะ,สำนัก'!E62</f>
        <v>29699.910000000003</v>
      </c>
      <c r="F5" s="121">
        <f>'2569-คณะ,สำนัก'!F62</f>
        <v>140053.87</v>
      </c>
    </row>
    <row r="6" spans="2:6" x14ac:dyDescent="0.5">
      <c r="B6" s="70" t="s">
        <v>56</v>
      </c>
      <c r="C6" s="71">
        <f>'2568-คณะ,สำนัก'!G64</f>
        <v>30884.41</v>
      </c>
      <c r="D6" s="121">
        <f>'2568-คณะ,สำนัก'!H64</f>
        <v>154274.63</v>
      </c>
      <c r="E6" s="71">
        <f>'2569-คณะ,สำนัก'!G62</f>
        <v>0</v>
      </c>
      <c r="F6" s="121">
        <f>'2569-คณะ,สำนัก'!H62</f>
        <v>0</v>
      </c>
    </row>
    <row r="7" spans="2:6" x14ac:dyDescent="0.5">
      <c r="B7" s="70" t="s">
        <v>57</v>
      </c>
      <c r="C7" s="71">
        <f>'2568-คณะ,สำนัก'!I64</f>
        <v>25711.37</v>
      </c>
      <c r="D7" s="121">
        <f>'2568-คณะ,สำนัก'!J64</f>
        <v>125168.59</v>
      </c>
      <c r="E7" s="71">
        <f>'2569-คณะ,สำนัก'!I62</f>
        <v>0</v>
      </c>
      <c r="F7" s="121">
        <f>'2569-คณะ,สำนัก'!J62</f>
        <v>0</v>
      </c>
    </row>
    <row r="8" spans="2:6" x14ac:dyDescent="0.5">
      <c r="B8" s="70" t="s">
        <v>58</v>
      </c>
      <c r="C8" s="71">
        <f>'2568-คณะ,สำนัก'!K64</f>
        <v>33578.479999999996</v>
      </c>
      <c r="D8" s="121">
        <f>'2568-คณะ,สำนัก'!L64</f>
        <v>135076.6</v>
      </c>
      <c r="E8" s="71">
        <f>'2569-คณะ,สำนัก'!K62</f>
        <v>0</v>
      </c>
      <c r="F8" s="121">
        <f>'2569-คณะ,สำนัก'!L62</f>
        <v>0</v>
      </c>
    </row>
    <row r="9" spans="2:6" x14ac:dyDescent="0.5">
      <c r="B9" s="70" t="s">
        <v>59</v>
      </c>
      <c r="C9" s="71">
        <f>'2568-คณะ,สำนัก'!M64</f>
        <v>25986.32</v>
      </c>
      <c r="D9" s="121">
        <f>'2568-คณะ,สำนัก'!N64</f>
        <v>130718.26</v>
      </c>
      <c r="E9" s="71">
        <f>'2569-คณะ,สำนัก'!M62</f>
        <v>0</v>
      </c>
      <c r="F9" s="121">
        <f>'2569-คณะ,สำนัก'!N62</f>
        <v>0</v>
      </c>
    </row>
    <row r="10" spans="2:6" x14ac:dyDescent="0.5">
      <c r="B10" s="70" t="s">
        <v>60</v>
      </c>
      <c r="C10" s="71">
        <f>'2568-คณะ,สำนัก'!O64</f>
        <v>33578.479999999996</v>
      </c>
      <c r="D10" s="121">
        <f>'2568-คณะ,สำนัก'!P64</f>
        <v>159317.13999999998</v>
      </c>
      <c r="E10" s="71">
        <f>'2569-คณะ,สำนัก'!O62</f>
        <v>0</v>
      </c>
      <c r="F10" s="121">
        <f>'2569-คณะ,สำนัก'!P62</f>
        <v>0</v>
      </c>
    </row>
    <row r="11" spans="2:6" x14ac:dyDescent="0.5">
      <c r="B11" s="70" t="s">
        <v>61</v>
      </c>
      <c r="C11" s="71">
        <f>'2568-คณะ,สำนัก'!Q64</f>
        <v>33075.600000000006</v>
      </c>
      <c r="D11" s="121">
        <f>'2568-คณะ,สำนัก'!R64</f>
        <v>162834.59</v>
      </c>
      <c r="E11" s="71">
        <f>'2569-คณะ,สำนัก'!Q62</f>
        <v>0</v>
      </c>
      <c r="F11" s="121">
        <f>'2569-คณะ,สำนัก'!R62</f>
        <v>0</v>
      </c>
    </row>
    <row r="12" spans="2:6" x14ac:dyDescent="0.5">
      <c r="B12" s="70" t="s">
        <v>62</v>
      </c>
      <c r="C12" s="71">
        <f>'2568-คณะ,สำนัก'!S64</f>
        <v>30322.760000000002</v>
      </c>
      <c r="D12" s="121">
        <f>'2568-คณะ,สำนัก'!T64</f>
        <v>147224.35999999999</v>
      </c>
      <c r="E12" s="71">
        <f>'2569-คณะ,สำนัก'!S62</f>
        <v>0</v>
      </c>
      <c r="F12" s="121">
        <f>'2569-คณะ,สำนัก'!T62</f>
        <v>0</v>
      </c>
    </row>
    <row r="13" spans="2:6" x14ac:dyDescent="0.5">
      <c r="B13" s="70" t="s">
        <v>63</v>
      </c>
      <c r="C13" s="71">
        <f>'2568-คณะ,สำนัก'!U64</f>
        <v>29375.53</v>
      </c>
      <c r="D13" s="121">
        <f>'2568-คณะ,สำนัก'!V64</f>
        <v>138270.5</v>
      </c>
      <c r="E13" s="71">
        <f>'2569-คณะ,สำนัก'!U62</f>
        <v>0</v>
      </c>
      <c r="F13" s="121">
        <f>'2569-คณะ,สำนัก'!V62</f>
        <v>0</v>
      </c>
    </row>
    <row r="14" spans="2:6" ht="19.2" customHeight="1" x14ac:dyDescent="0.5">
      <c r="B14" s="70" t="s">
        <v>64</v>
      </c>
      <c r="C14" s="71">
        <f>'2568-คณะ,สำนัก'!W64</f>
        <v>25545.29</v>
      </c>
      <c r="D14" s="121">
        <f>'2568-คณะ,สำนัก'!X64</f>
        <v>121685.64</v>
      </c>
      <c r="E14" s="71">
        <f>'2569-คณะ,สำนัก'!W62</f>
        <v>0</v>
      </c>
      <c r="F14" s="121">
        <f>'2569-คณะ,สำนัก'!X62</f>
        <v>0</v>
      </c>
    </row>
    <row r="15" spans="2:6" x14ac:dyDescent="0.5">
      <c r="B15" s="70" t="s">
        <v>65</v>
      </c>
      <c r="C15" s="71">
        <f>'2568-คณะ,สำนัก'!Y64</f>
        <v>28177.820000000003</v>
      </c>
      <c r="D15" s="121">
        <f>'2568-คณะ,สำนัก'!Z64</f>
        <v>130765.27999999998</v>
      </c>
      <c r="E15" s="71">
        <f>'2569-คณะ,สำนัก'!Y62</f>
        <v>0</v>
      </c>
      <c r="F15" s="121">
        <f>'2569-คณะ,สำนัก'!Z62</f>
        <v>0</v>
      </c>
    </row>
    <row r="30" spans="2:6" x14ac:dyDescent="0.5">
      <c r="B30" s="65" t="s">
        <v>46</v>
      </c>
      <c r="C30" s="66" t="str">
        <f>C2</f>
        <v>มหาวิทยาลัยแม่โจ้ - ชุมพร</v>
      </c>
      <c r="D30" s="117"/>
      <c r="E30" s="67"/>
      <c r="F30" s="122"/>
    </row>
    <row r="31" spans="2:6" x14ac:dyDescent="0.5">
      <c r="B31" s="68"/>
      <c r="C31" s="69" t="s">
        <v>150</v>
      </c>
      <c r="D31" s="120"/>
      <c r="E31" s="69" t="s">
        <v>175</v>
      </c>
      <c r="F31" s="123"/>
    </row>
    <row r="32" spans="2:6" x14ac:dyDescent="0.5">
      <c r="B32" s="70" t="s">
        <v>54</v>
      </c>
      <c r="C32" s="71">
        <f>D4</f>
        <v>113567.71000000002</v>
      </c>
      <c r="D32" s="121"/>
      <c r="E32" s="71">
        <f>F4</f>
        <v>125181.9</v>
      </c>
      <c r="F32" s="124"/>
    </row>
    <row r="33" spans="2:6" x14ac:dyDescent="0.5">
      <c r="B33" s="70" t="s">
        <v>55</v>
      </c>
      <c r="C33" s="71">
        <f t="shared" ref="C33:C43" si="0">D5</f>
        <v>113410.39999999998</v>
      </c>
      <c r="D33" s="121"/>
      <c r="E33" s="71">
        <f t="shared" ref="E33:E43" si="1">F5</f>
        <v>140053.87</v>
      </c>
      <c r="F33" s="124"/>
    </row>
    <row r="34" spans="2:6" x14ac:dyDescent="0.5">
      <c r="B34" s="70" t="s">
        <v>56</v>
      </c>
      <c r="C34" s="71">
        <f t="shared" si="0"/>
        <v>154274.63</v>
      </c>
      <c r="D34" s="121"/>
      <c r="E34" s="71">
        <f t="shared" si="1"/>
        <v>0</v>
      </c>
      <c r="F34" s="124"/>
    </row>
    <row r="35" spans="2:6" x14ac:dyDescent="0.5">
      <c r="B35" s="70" t="s">
        <v>57</v>
      </c>
      <c r="C35" s="71">
        <f t="shared" si="0"/>
        <v>125168.59</v>
      </c>
      <c r="D35" s="121"/>
      <c r="E35" s="71">
        <f t="shared" si="1"/>
        <v>0</v>
      </c>
      <c r="F35" s="124"/>
    </row>
    <row r="36" spans="2:6" x14ac:dyDescent="0.5">
      <c r="B36" s="70" t="s">
        <v>58</v>
      </c>
      <c r="C36" s="71">
        <f t="shared" si="0"/>
        <v>135076.6</v>
      </c>
      <c r="D36" s="121"/>
      <c r="E36" s="71">
        <f t="shared" si="1"/>
        <v>0</v>
      </c>
      <c r="F36" s="124"/>
    </row>
    <row r="37" spans="2:6" x14ac:dyDescent="0.5">
      <c r="B37" s="70" t="s">
        <v>59</v>
      </c>
      <c r="C37" s="71">
        <f t="shared" si="0"/>
        <v>130718.26</v>
      </c>
      <c r="D37" s="121"/>
      <c r="E37" s="71">
        <f t="shared" si="1"/>
        <v>0</v>
      </c>
      <c r="F37" s="124"/>
    </row>
    <row r="38" spans="2:6" x14ac:dyDescent="0.5">
      <c r="B38" s="70" t="s">
        <v>60</v>
      </c>
      <c r="C38" s="71">
        <f t="shared" si="0"/>
        <v>159317.13999999998</v>
      </c>
      <c r="D38" s="121"/>
      <c r="E38" s="71">
        <f t="shared" si="1"/>
        <v>0</v>
      </c>
      <c r="F38" s="124"/>
    </row>
    <row r="39" spans="2:6" x14ac:dyDescent="0.5">
      <c r="B39" s="70" t="s">
        <v>61</v>
      </c>
      <c r="C39" s="71">
        <f t="shared" si="0"/>
        <v>162834.59</v>
      </c>
      <c r="D39" s="121"/>
      <c r="E39" s="71">
        <f t="shared" si="1"/>
        <v>0</v>
      </c>
      <c r="F39" s="124"/>
    </row>
    <row r="40" spans="2:6" x14ac:dyDescent="0.5">
      <c r="B40" s="70" t="s">
        <v>62</v>
      </c>
      <c r="C40" s="71">
        <f t="shared" si="0"/>
        <v>147224.35999999999</v>
      </c>
      <c r="D40" s="121"/>
      <c r="E40" s="71">
        <f t="shared" si="1"/>
        <v>0</v>
      </c>
      <c r="F40" s="124"/>
    </row>
    <row r="41" spans="2:6" x14ac:dyDescent="0.5">
      <c r="B41" s="70" t="s">
        <v>63</v>
      </c>
      <c r="C41" s="71">
        <f t="shared" si="0"/>
        <v>138270.5</v>
      </c>
      <c r="D41" s="121"/>
      <c r="E41" s="71">
        <f t="shared" si="1"/>
        <v>0</v>
      </c>
      <c r="F41" s="124"/>
    </row>
    <row r="42" spans="2:6" x14ac:dyDescent="0.5">
      <c r="B42" s="70" t="s">
        <v>64</v>
      </c>
      <c r="C42" s="71">
        <f t="shared" si="0"/>
        <v>121685.64</v>
      </c>
      <c r="D42" s="121"/>
      <c r="E42" s="71">
        <f t="shared" si="1"/>
        <v>0</v>
      </c>
      <c r="F42" s="124"/>
    </row>
    <row r="43" spans="2:6" x14ac:dyDescent="0.5">
      <c r="B43" s="70" t="s">
        <v>65</v>
      </c>
      <c r="C43" s="71">
        <f t="shared" si="0"/>
        <v>130765.27999999998</v>
      </c>
      <c r="D43" s="121"/>
      <c r="E43" s="71">
        <f t="shared" si="1"/>
        <v>0</v>
      </c>
      <c r="F43" s="1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37" sqref="S37"/>
    </sheetView>
  </sheetViews>
  <sheetFormatPr defaultRowHeight="19.8" x14ac:dyDescent="0.5"/>
  <cols>
    <col min="1" max="1" width="0" style="119" hidden="1" customWidth="1"/>
    <col min="2" max="2" width="9" style="125" customWidth="1"/>
    <col min="3" max="3" width="12.77734375" style="125" customWidth="1"/>
    <col min="4" max="4" width="12.77734375" style="126" hidden="1" customWidth="1"/>
    <col min="5" max="5" width="12.77734375" style="125" customWidth="1"/>
    <col min="6" max="6" width="12.77734375" style="126" hidden="1" customWidth="1"/>
    <col min="7" max="14" width="10.77734375" style="119" customWidth="1"/>
    <col min="15" max="16384" width="8.88671875" style="119"/>
  </cols>
  <sheetData>
    <row r="2" spans="2:6" x14ac:dyDescent="0.5">
      <c r="B2" s="65" t="s">
        <v>46</v>
      </c>
      <c r="C2" s="66" t="str">
        <f>'2569-คณะ,สำนัก'!B7</f>
        <v>สำนักงานมหาวิทยาลัย</v>
      </c>
      <c r="D2" s="117"/>
      <c r="E2" s="67"/>
      <c r="F2" s="118"/>
    </row>
    <row r="3" spans="2:6" ht="21.6" x14ac:dyDescent="0.5">
      <c r="B3" s="68"/>
      <c r="C3" s="69" t="s">
        <v>149</v>
      </c>
      <c r="D3" s="120" t="s">
        <v>121</v>
      </c>
      <c r="E3" s="69" t="s">
        <v>174</v>
      </c>
      <c r="F3" s="120" t="s">
        <v>150</v>
      </c>
    </row>
    <row r="4" spans="2:6" x14ac:dyDescent="0.5">
      <c r="B4" s="70" t="s">
        <v>54</v>
      </c>
      <c r="C4" s="71">
        <f>'2568-คณะ,สำนัก'!C7</f>
        <v>22274.89</v>
      </c>
      <c r="D4" s="121">
        <f>'2568-คณะ,สำนัก'!D7</f>
        <v>93504.4847614959</v>
      </c>
      <c r="E4" s="71">
        <f>'2569-คณะ,สำนัก'!C7</f>
        <v>33439.93</v>
      </c>
      <c r="F4" s="121">
        <f>'2569-คณะ,สำนัก'!D7</f>
        <v>130821.41609790981</v>
      </c>
    </row>
    <row r="5" spans="2:6" x14ac:dyDescent="0.5">
      <c r="B5" s="70" t="s">
        <v>55</v>
      </c>
      <c r="C5" s="71">
        <f>'2568-คณะ,สำนัก'!E7</f>
        <v>22504.05</v>
      </c>
      <c r="D5" s="121">
        <f>'2568-คณะ,สำนัก'!F7</f>
        <v>97730.6954082585</v>
      </c>
      <c r="E5" s="71">
        <f>'2569-คณะ,สำนัก'!E7</f>
        <v>25242.84</v>
      </c>
      <c r="F5" s="121">
        <f>'2569-คณะ,สำนัก'!F7</f>
        <v>103512.1336705491</v>
      </c>
    </row>
    <row r="6" spans="2:6" x14ac:dyDescent="0.5">
      <c r="B6" s="70" t="s">
        <v>56</v>
      </c>
      <c r="C6" s="71">
        <f>'2568-คณะ,สำนัก'!G7</f>
        <v>31290.31</v>
      </c>
      <c r="D6" s="121">
        <f>'2568-คณะ,สำนัก'!H7</f>
        <v>134484.23767442527</v>
      </c>
      <c r="E6" s="338">
        <v>0</v>
      </c>
      <c r="F6" s="121" t="e">
        <f>'2569-คณะ,สำนัก'!H7</f>
        <v>#DIV/0!</v>
      </c>
    </row>
    <row r="7" spans="2:6" x14ac:dyDescent="0.5">
      <c r="B7" s="70" t="s">
        <v>57</v>
      </c>
      <c r="C7" s="71">
        <f>'2568-คณะ,สำนัก'!I7</f>
        <v>40468.67</v>
      </c>
      <c r="D7" s="121">
        <f>'2568-คณะ,สำนัก'!J7</f>
        <v>178170.69785895883</v>
      </c>
      <c r="E7" s="71">
        <f>'2569-คณะ,สำนัก'!I7</f>
        <v>0</v>
      </c>
      <c r="F7" s="121" t="e">
        <f>'2569-คณะ,สำนัก'!J7</f>
        <v>#DIV/0!</v>
      </c>
    </row>
    <row r="8" spans="2:6" x14ac:dyDescent="0.5">
      <c r="B8" s="70" t="s">
        <v>58</v>
      </c>
      <c r="C8" s="71">
        <f>'2568-คณะ,สำนัก'!K7</f>
        <v>36473.520000000004</v>
      </c>
      <c r="D8" s="121">
        <f>'2568-คณะ,สำนัก'!L7</f>
        <v>150237.06977644324</v>
      </c>
      <c r="E8" s="71">
        <f>'2569-คณะ,สำนัก'!K7</f>
        <v>0</v>
      </c>
      <c r="F8" s="121" t="e">
        <f>'2569-คณะ,สำนัก'!L7</f>
        <v>#DIV/0!</v>
      </c>
    </row>
    <row r="9" spans="2:6" x14ac:dyDescent="0.5">
      <c r="B9" s="70" t="s">
        <v>59</v>
      </c>
      <c r="C9" s="71">
        <f>'2568-คณะ,สำนัก'!M7</f>
        <v>35962.94</v>
      </c>
      <c r="D9" s="121">
        <f>'2568-คณะ,สำนัก'!N7</f>
        <v>150200.28279798682</v>
      </c>
      <c r="E9" s="71">
        <f>'2569-คณะ,สำนัก'!M7</f>
        <v>0</v>
      </c>
      <c r="F9" s="121" t="e">
        <f>'2569-คณะ,สำนัก'!N7</f>
        <v>#DIV/0!</v>
      </c>
    </row>
    <row r="10" spans="2:6" x14ac:dyDescent="0.5">
      <c r="B10" s="70" t="s">
        <v>60</v>
      </c>
      <c r="C10" s="71">
        <f>'2568-คณะ,สำนัก'!O7</f>
        <v>38036.78</v>
      </c>
      <c r="D10" s="121">
        <f>'2568-คณะ,สำนัก'!P7</f>
        <v>160496.7794136976</v>
      </c>
      <c r="E10" s="127">
        <f>'2569-คณะ,สำนัก'!O7</f>
        <v>0</v>
      </c>
      <c r="F10" s="128" t="e">
        <f>'2569-คณะ,สำนัก'!P7</f>
        <v>#DIV/0!</v>
      </c>
    </row>
    <row r="11" spans="2:6" x14ac:dyDescent="0.5">
      <c r="B11" s="70" t="s">
        <v>61</v>
      </c>
      <c r="C11" s="71">
        <f>'2568-คณะ,สำนัก'!Q7</f>
        <v>44236.36</v>
      </c>
      <c r="D11" s="121">
        <f>'2568-คณะ,สำนัก'!R7</f>
        <v>183514.90597070483</v>
      </c>
      <c r="E11" s="127">
        <f>'2569-คณะ,สำนัก'!Q7</f>
        <v>0</v>
      </c>
      <c r="F11" s="128" t="e">
        <f>'2569-คณะ,สำนัก'!R7</f>
        <v>#DIV/0!</v>
      </c>
    </row>
    <row r="12" spans="2:6" x14ac:dyDescent="0.5">
      <c r="B12" s="70" t="s">
        <v>62</v>
      </c>
      <c r="C12" s="71">
        <f>'2568-คณะ,สำนัก'!S7</f>
        <v>39915.519999999997</v>
      </c>
      <c r="D12" s="121">
        <f>'2568-คณะ,สำนัก'!T7</f>
        <v>167356.2043531448</v>
      </c>
      <c r="E12" s="127">
        <f>'2569-คณะ,สำนัก'!S7</f>
        <v>0</v>
      </c>
      <c r="F12" s="128" t="e">
        <f>'2569-คณะ,สำนัก'!T7</f>
        <v>#DIV/0!</v>
      </c>
    </row>
    <row r="13" spans="2:6" x14ac:dyDescent="0.5">
      <c r="B13" s="70" t="s">
        <v>63</v>
      </c>
      <c r="C13" s="71">
        <f>'2568-คณะ,สำนัก'!U7</f>
        <v>31462.53</v>
      </c>
      <c r="D13" s="121">
        <f>'2568-คณะ,สำนัก'!V7</f>
        <v>130360.93374247468</v>
      </c>
      <c r="E13" s="71">
        <f>'2569-คณะ,สำนัก'!U7</f>
        <v>0</v>
      </c>
      <c r="F13" s="121" t="e">
        <f>'2569-คณะ,สำนัก'!V7</f>
        <v>#DIV/0!</v>
      </c>
    </row>
    <row r="14" spans="2:6" x14ac:dyDescent="0.5">
      <c r="B14" s="70" t="s">
        <v>64</v>
      </c>
      <c r="C14" s="71">
        <f>'2568-คณะ,สำนัก'!W7</f>
        <v>29201.03</v>
      </c>
      <c r="D14" s="121">
        <f>'2568-คณะ,สำนัก'!X7</f>
        <v>116588.93679651682</v>
      </c>
      <c r="E14" s="305">
        <v>0</v>
      </c>
      <c r="F14" s="121" t="e">
        <f>'2569-คณะ,สำนัก'!X7</f>
        <v>#DIV/0!</v>
      </c>
    </row>
    <row r="15" spans="2:6" x14ac:dyDescent="0.5">
      <c r="B15" s="70" t="s">
        <v>65</v>
      </c>
      <c r="C15" s="71">
        <f>'2568-คณะ,สำนัก'!Y7</f>
        <v>22707.48</v>
      </c>
      <c r="D15" s="121">
        <f>'2568-คณะ,สำนัก'!Z7</f>
        <v>90677.570935874406</v>
      </c>
      <c r="E15" s="71">
        <f>'2569-คณะ,สำนัก'!Y7</f>
        <v>0</v>
      </c>
      <c r="F15" s="121" t="e">
        <f>'2569-คณะ,สำนัก'!Z7</f>
        <v>#DIV/0!</v>
      </c>
    </row>
    <row r="30" spans="2:6" x14ac:dyDescent="0.5">
      <c r="B30" s="65" t="s">
        <v>46</v>
      </c>
      <c r="C30" s="66" t="str">
        <f>C2</f>
        <v>สำนักงานมหาวิทยาลัย</v>
      </c>
      <c r="D30" s="117"/>
      <c r="E30" s="67"/>
      <c r="F30" s="122"/>
    </row>
    <row r="31" spans="2:6" x14ac:dyDescent="0.5">
      <c r="B31" s="68"/>
      <c r="C31" s="69" t="s">
        <v>150</v>
      </c>
      <c r="D31" s="120"/>
      <c r="E31" s="69" t="s">
        <v>175</v>
      </c>
      <c r="F31" s="123"/>
    </row>
    <row r="32" spans="2:6" x14ac:dyDescent="0.5">
      <c r="B32" s="70" t="s">
        <v>54</v>
      </c>
      <c r="C32" s="71">
        <f>D4</f>
        <v>93504.4847614959</v>
      </c>
      <c r="D32" s="121"/>
      <c r="E32" s="71">
        <f>F4</f>
        <v>130821.41609790981</v>
      </c>
      <c r="F32" s="124"/>
    </row>
    <row r="33" spans="2:6" x14ac:dyDescent="0.5">
      <c r="B33" s="70" t="s">
        <v>55</v>
      </c>
      <c r="C33" s="71">
        <f t="shared" ref="C33:C43" si="0">D5</f>
        <v>97730.6954082585</v>
      </c>
      <c r="D33" s="121"/>
      <c r="E33" s="71">
        <f t="shared" ref="E33:E43" si="1">F5</f>
        <v>103512.1336705491</v>
      </c>
      <c r="F33" s="124"/>
    </row>
    <row r="34" spans="2:6" x14ac:dyDescent="0.5">
      <c r="B34" s="70" t="s">
        <v>56</v>
      </c>
      <c r="C34" s="71">
        <f t="shared" si="0"/>
        <v>134484.23767442527</v>
      </c>
      <c r="D34" s="121"/>
      <c r="E34" s="71" t="e">
        <f t="shared" si="1"/>
        <v>#DIV/0!</v>
      </c>
      <c r="F34" s="124"/>
    </row>
    <row r="35" spans="2:6" x14ac:dyDescent="0.5">
      <c r="B35" s="70" t="s">
        <v>57</v>
      </c>
      <c r="C35" s="71">
        <f t="shared" si="0"/>
        <v>178170.69785895883</v>
      </c>
      <c r="D35" s="121"/>
      <c r="E35" s="71" t="e">
        <f t="shared" si="1"/>
        <v>#DIV/0!</v>
      </c>
      <c r="F35" s="124"/>
    </row>
    <row r="36" spans="2:6" x14ac:dyDescent="0.5">
      <c r="B36" s="70" t="s">
        <v>58</v>
      </c>
      <c r="C36" s="71">
        <f t="shared" si="0"/>
        <v>150237.06977644324</v>
      </c>
      <c r="D36" s="121"/>
      <c r="E36" s="71" t="e">
        <f t="shared" si="1"/>
        <v>#DIV/0!</v>
      </c>
      <c r="F36" s="124"/>
    </row>
    <row r="37" spans="2:6" x14ac:dyDescent="0.5">
      <c r="B37" s="70" t="s">
        <v>59</v>
      </c>
      <c r="C37" s="71">
        <f t="shared" si="0"/>
        <v>150200.28279798682</v>
      </c>
      <c r="D37" s="121"/>
      <c r="E37" s="71" t="e">
        <f t="shared" si="1"/>
        <v>#DIV/0!</v>
      </c>
      <c r="F37" s="124"/>
    </row>
    <row r="38" spans="2:6" x14ac:dyDescent="0.5">
      <c r="B38" s="70" t="s">
        <v>60</v>
      </c>
      <c r="C38" s="71">
        <f t="shared" si="0"/>
        <v>160496.7794136976</v>
      </c>
      <c r="D38" s="121"/>
      <c r="E38" s="71" t="e">
        <f t="shared" si="1"/>
        <v>#DIV/0!</v>
      </c>
      <c r="F38" s="124"/>
    </row>
    <row r="39" spans="2:6" x14ac:dyDescent="0.5">
      <c r="B39" s="70" t="s">
        <v>61</v>
      </c>
      <c r="C39" s="71">
        <f t="shared" si="0"/>
        <v>183514.90597070483</v>
      </c>
      <c r="D39" s="121"/>
      <c r="E39" s="71" t="e">
        <f t="shared" si="1"/>
        <v>#DIV/0!</v>
      </c>
      <c r="F39" s="124"/>
    </row>
    <row r="40" spans="2:6" x14ac:dyDescent="0.5">
      <c r="B40" s="70" t="s">
        <v>62</v>
      </c>
      <c r="C40" s="71">
        <f t="shared" si="0"/>
        <v>167356.2043531448</v>
      </c>
      <c r="D40" s="121"/>
      <c r="E40" s="71" t="e">
        <f t="shared" si="1"/>
        <v>#DIV/0!</v>
      </c>
      <c r="F40" s="124"/>
    </row>
    <row r="41" spans="2:6" x14ac:dyDescent="0.5">
      <c r="B41" s="70" t="s">
        <v>63</v>
      </c>
      <c r="C41" s="71">
        <f t="shared" si="0"/>
        <v>130360.93374247468</v>
      </c>
      <c r="D41" s="121"/>
      <c r="E41" s="71" t="e">
        <f t="shared" si="1"/>
        <v>#DIV/0!</v>
      </c>
      <c r="F41" s="124"/>
    </row>
    <row r="42" spans="2:6" x14ac:dyDescent="0.5">
      <c r="B42" s="70" t="s">
        <v>64</v>
      </c>
      <c r="C42" s="71">
        <f t="shared" si="0"/>
        <v>116588.93679651682</v>
      </c>
      <c r="D42" s="121"/>
      <c r="E42" s="71" t="e">
        <f t="shared" si="1"/>
        <v>#DIV/0!</v>
      </c>
      <c r="F42" s="124"/>
    </row>
    <row r="43" spans="2:6" x14ac:dyDescent="0.5">
      <c r="B43" s="70" t="s">
        <v>65</v>
      </c>
      <c r="C43" s="71">
        <f t="shared" si="0"/>
        <v>90677.570935874406</v>
      </c>
      <c r="D43" s="121"/>
      <c r="E43" s="71" t="e">
        <f t="shared" si="1"/>
        <v>#DIV/0!</v>
      </c>
      <c r="F43" s="1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2"/>
  <sheetViews>
    <sheetView showGridLines="0" view="pageBreakPreview" topLeftCell="B1" zoomScaleNormal="100" zoomScaleSheetLayoutView="100" workbookViewId="0">
      <selection activeCell="S38" sqref="S38"/>
    </sheetView>
  </sheetViews>
  <sheetFormatPr defaultRowHeight="19.8" x14ac:dyDescent="0.5"/>
  <cols>
    <col min="1" max="1" width="0" style="119" hidden="1" customWidth="1"/>
    <col min="2" max="2" width="9" style="125" customWidth="1"/>
    <col min="3" max="3" width="12.77734375" style="125" customWidth="1"/>
    <col min="4" max="4" width="12.77734375" style="126" hidden="1" customWidth="1"/>
    <col min="5" max="5" width="12.77734375" style="125" customWidth="1"/>
    <col min="6" max="6" width="12.77734375" style="126" hidden="1" customWidth="1"/>
    <col min="7" max="14" width="10.77734375" style="119" customWidth="1"/>
    <col min="15" max="16384" width="8.88671875" style="119"/>
  </cols>
  <sheetData>
    <row r="2" spans="2:6" x14ac:dyDescent="0.5">
      <c r="B2" s="65" t="s">
        <v>46</v>
      </c>
      <c r="C2" s="66" t="str">
        <f>'2569-คณะ,สำนัก'!B5</f>
        <v>ส่วนกลาง</v>
      </c>
      <c r="D2" s="117"/>
      <c r="E2" s="67"/>
      <c r="F2" s="118"/>
    </row>
    <row r="3" spans="2:6" ht="21.6" x14ac:dyDescent="0.5">
      <c r="B3" s="68"/>
      <c r="C3" s="69" t="s">
        <v>149</v>
      </c>
      <c r="D3" s="120" t="s">
        <v>121</v>
      </c>
      <c r="E3" s="69" t="s">
        <v>174</v>
      </c>
      <c r="F3" s="120" t="s">
        <v>150</v>
      </c>
    </row>
    <row r="4" spans="2:6" x14ac:dyDescent="0.5">
      <c r="B4" s="70" t="s">
        <v>54</v>
      </c>
      <c r="C4" s="71">
        <f>'2568-คณะ,สำนัก'!C5</f>
        <v>99860.21</v>
      </c>
      <c r="D4" s="121">
        <f>'2568-คณะ,สำนัก'!D5</f>
        <v>419223.30859384418</v>
      </c>
      <c r="E4" s="71">
        <f>'2569-คณะ,สำนัก'!C5</f>
        <v>161456.72999999989</v>
      </c>
      <c r="F4" s="121">
        <f>'2569-คณะ,สำนัก'!D5</f>
        <v>631633.7284355812</v>
      </c>
    </row>
    <row r="5" spans="2:6" x14ac:dyDescent="0.5">
      <c r="B5" s="70" t="s">
        <v>55</v>
      </c>
      <c r="C5" s="71">
        <f>'2568-คณะ,สำนัก'!E5</f>
        <v>131671.59000000003</v>
      </c>
      <c r="D5" s="121">
        <f>'2568-คณะ,สำนัก'!F5</f>
        <v>571735.47291370854</v>
      </c>
      <c r="E5" s="71">
        <f>'2569-คณะ,สำนัก'!E5</f>
        <v>172094.79000000012</v>
      </c>
      <c r="F5" s="121">
        <f>'2569-คณะ,สำนัก'!F5</f>
        <v>705686.25284895627</v>
      </c>
    </row>
    <row r="6" spans="2:6" x14ac:dyDescent="0.5">
      <c r="B6" s="70" t="s">
        <v>56</v>
      </c>
      <c r="C6" s="71">
        <f>'2568-คณะ,สำนัก'!G5</f>
        <v>131325.25999999981</v>
      </c>
      <c r="D6" s="121">
        <f>'2568-คณะ,สำนัก'!H5</f>
        <v>564541.56859236432</v>
      </c>
      <c r="E6" s="338">
        <v>0</v>
      </c>
      <c r="F6" s="121" t="e">
        <f>'2569-คณะ,สำนัก'!H5</f>
        <v>#DIV/0!</v>
      </c>
    </row>
    <row r="7" spans="2:6" x14ac:dyDescent="0.5">
      <c r="B7" s="70" t="s">
        <v>57</v>
      </c>
      <c r="C7" s="71">
        <f>'2568-คณะ,สำนัก'!I5</f>
        <v>141959.43</v>
      </c>
      <c r="D7" s="121">
        <f>'2568-คณะ,สำนัก'!J5</f>
        <v>624819.4341275245</v>
      </c>
      <c r="E7" s="71">
        <f>'2569-คณะ,สำนัก'!I5</f>
        <v>0</v>
      </c>
      <c r="F7" s="121" t="e">
        <f>'2569-คณะ,สำนัก'!J5</f>
        <v>#DIV/0!</v>
      </c>
    </row>
    <row r="8" spans="2:6" x14ac:dyDescent="0.5">
      <c r="B8" s="70" t="s">
        <v>58</v>
      </c>
      <c r="C8" s="71">
        <f>'[10]2565-คณะ,สำนัก'!K5</f>
        <v>83714.06999999992</v>
      </c>
      <c r="D8" s="121">
        <f>'[10]2565-คณะ,สำนัก'!L5</f>
        <v>353275.98852792464</v>
      </c>
      <c r="E8" s="71" t="e">
        <f>'2569-คณะ,สำนัก'!K5</f>
        <v>#REF!</v>
      </c>
      <c r="F8" s="121" t="e">
        <f>'2569-คณะ,สำนัก'!L5</f>
        <v>#DIV/0!</v>
      </c>
    </row>
    <row r="9" spans="2:6" x14ac:dyDescent="0.5">
      <c r="B9" s="70" t="s">
        <v>59</v>
      </c>
      <c r="C9" s="71">
        <f>'2568-คณะ,สำนัก'!M5</f>
        <v>151667.51999999999</v>
      </c>
      <c r="D9" s="121">
        <f>'2568-คณะ,สำนัก'!N5</f>
        <v>633718.23585069715</v>
      </c>
      <c r="E9" s="71" t="e">
        <f>'2569-คณะ,สำนัก'!M5</f>
        <v>#REF!</v>
      </c>
      <c r="F9" s="121" t="e">
        <f>'2569-คณะ,สำนัก'!N5</f>
        <v>#DIV/0!</v>
      </c>
    </row>
    <row r="10" spans="2:6" x14ac:dyDescent="0.5">
      <c r="B10" s="70" t="s">
        <v>60</v>
      </c>
      <c r="C10" s="71">
        <f>'2568-คณะ,สำนัก'!O5</f>
        <v>200170.44000000003</v>
      </c>
      <c r="D10" s="121">
        <f>'2568-คณะ,สำนัก'!P5</f>
        <v>844652.36136681866</v>
      </c>
      <c r="E10" s="127" t="e">
        <f>'2569-คณะ,สำนัก'!O5</f>
        <v>#REF!</v>
      </c>
      <c r="F10" s="128" t="e">
        <f>'2569-คณะ,สำนัก'!P5</f>
        <v>#DIV/0!</v>
      </c>
    </row>
    <row r="11" spans="2:6" x14ac:dyDescent="0.5">
      <c r="B11" s="70" t="s">
        <v>61</v>
      </c>
      <c r="C11" s="71">
        <f>'2568-คณะ,สำนัก'!Q5</f>
        <v>194888.50000000003</v>
      </c>
      <c r="D11" s="121">
        <f>'2568-คณะ,สำนัก'!R5</f>
        <v>808558.84460943379</v>
      </c>
      <c r="E11" s="127" t="e">
        <f>'2569-คณะ,สำนัก'!Q5</f>
        <v>#REF!</v>
      </c>
      <c r="F11" s="128" t="e">
        <f>'2569-คณะ,สำนัก'!R5</f>
        <v>#DIV/0!</v>
      </c>
    </row>
    <row r="12" spans="2:6" x14ac:dyDescent="0.5">
      <c r="B12" s="70" t="s">
        <v>62</v>
      </c>
      <c r="C12" s="71">
        <f>'2568-คณะ,สำนัก'!S5</f>
        <v>194920.73000000004</v>
      </c>
      <c r="D12" s="121">
        <f>'2568-คณะ,สำนัก'!T5</f>
        <v>817072.88589143322</v>
      </c>
      <c r="E12" s="127" t="e">
        <f>'2569-คณะ,สำนัก'!S5</f>
        <v>#REF!</v>
      </c>
      <c r="F12" s="128" t="e">
        <f>'2569-คณะ,สำนัก'!T5</f>
        <v>#DIV/0!</v>
      </c>
    </row>
    <row r="13" spans="2:6" x14ac:dyDescent="0.5">
      <c r="B13" s="70" t="s">
        <v>63</v>
      </c>
      <c r="C13" s="71">
        <f>'2568-คณะ,สำนัก'!U5</f>
        <v>158613.80000000002</v>
      </c>
      <c r="D13" s="121">
        <f>'2568-คณะ,สำนัก'!V5</f>
        <v>656984.02666038449</v>
      </c>
      <c r="E13" s="71" t="e">
        <f>'2569-คณะ,สำนัก'!U5</f>
        <v>#REF!</v>
      </c>
      <c r="F13" s="121" t="e">
        <f>'2569-คณะ,สำนัก'!V5</f>
        <v>#DIV/0!</v>
      </c>
    </row>
    <row r="14" spans="2:6" x14ac:dyDescent="0.5">
      <c r="B14" s="70" t="s">
        <v>64</v>
      </c>
      <c r="C14" s="71">
        <f>'2568-คณะ,สำนัก'!W5</f>
        <v>126928.90000000001</v>
      </c>
      <c r="D14" s="121">
        <f>'2568-คณะ,สำนัก'!X5</f>
        <v>506624.68744342244</v>
      </c>
      <c r="E14" s="305">
        <v>0</v>
      </c>
      <c r="F14" s="121" t="e">
        <f>'2569-คณะ,สำนัก'!X5</f>
        <v>#DIV/0!</v>
      </c>
    </row>
    <row r="15" spans="2:6" x14ac:dyDescent="0.5">
      <c r="B15" s="70" t="s">
        <v>65</v>
      </c>
      <c r="C15" s="71">
        <f>'2568-คณะ,สำนัก'!Y5</f>
        <v>101502.04000000002</v>
      </c>
      <c r="D15" s="121">
        <f>'2568-คณะ,สำนัก'!Z5</f>
        <v>405229.83550672274</v>
      </c>
      <c r="E15" s="71" t="e">
        <f>'2569-คณะ,สำนัก'!Y5</f>
        <v>#REF!</v>
      </c>
      <c r="F15" s="121" t="e">
        <f>'2569-คณะ,สำนัก'!Z5</f>
        <v>#DIV/0!</v>
      </c>
    </row>
    <row r="29" spans="2:6" x14ac:dyDescent="0.5">
      <c r="B29" s="65" t="s">
        <v>46</v>
      </c>
      <c r="C29" s="66" t="str">
        <f>C2</f>
        <v>ส่วนกลาง</v>
      </c>
      <c r="D29" s="117"/>
      <c r="E29" s="67"/>
      <c r="F29" s="122"/>
    </row>
    <row r="30" spans="2:6" x14ac:dyDescent="0.5">
      <c r="B30" s="68"/>
      <c r="C30" s="69" t="s">
        <v>150</v>
      </c>
      <c r="D30" s="120"/>
      <c r="E30" s="69" t="s">
        <v>175</v>
      </c>
      <c r="F30" s="123"/>
    </row>
    <row r="31" spans="2:6" x14ac:dyDescent="0.5">
      <c r="B31" s="70" t="s">
        <v>54</v>
      </c>
      <c r="C31" s="71">
        <f>D4</f>
        <v>419223.30859384418</v>
      </c>
      <c r="D31" s="121"/>
      <c r="E31" s="71">
        <f>F4</f>
        <v>631633.7284355812</v>
      </c>
      <c r="F31" s="124"/>
    </row>
    <row r="32" spans="2:6" x14ac:dyDescent="0.5">
      <c r="B32" s="70" t="s">
        <v>55</v>
      </c>
      <c r="C32" s="71">
        <f t="shared" ref="C32:C42" si="0">D5</f>
        <v>571735.47291370854</v>
      </c>
      <c r="D32" s="121"/>
      <c r="E32" s="71">
        <f t="shared" ref="E32:E42" si="1">F5</f>
        <v>705686.25284895627</v>
      </c>
      <c r="F32" s="124"/>
    </row>
    <row r="33" spans="2:6" x14ac:dyDescent="0.5">
      <c r="B33" s="70" t="s">
        <v>56</v>
      </c>
      <c r="C33" s="71">
        <f t="shared" si="0"/>
        <v>564541.56859236432</v>
      </c>
      <c r="D33" s="121"/>
      <c r="E33" s="71" t="e">
        <f t="shared" si="1"/>
        <v>#DIV/0!</v>
      </c>
      <c r="F33" s="124"/>
    </row>
    <row r="34" spans="2:6" x14ac:dyDescent="0.5">
      <c r="B34" s="70" t="s">
        <v>57</v>
      </c>
      <c r="C34" s="71">
        <f t="shared" si="0"/>
        <v>624819.4341275245</v>
      </c>
      <c r="D34" s="121"/>
      <c r="E34" s="71" t="e">
        <f t="shared" si="1"/>
        <v>#DIV/0!</v>
      </c>
      <c r="F34" s="124"/>
    </row>
    <row r="35" spans="2:6" x14ac:dyDescent="0.5">
      <c r="B35" s="70" t="s">
        <v>58</v>
      </c>
      <c r="C35" s="71">
        <f t="shared" si="0"/>
        <v>353275.98852792464</v>
      </c>
      <c r="D35" s="121"/>
      <c r="E35" s="71" t="e">
        <f t="shared" si="1"/>
        <v>#DIV/0!</v>
      </c>
      <c r="F35" s="124"/>
    </row>
    <row r="36" spans="2:6" x14ac:dyDescent="0.5">
      <c r="B36" s="70" t="s">
        <v>59</v>
      </c>
      <c r="C36" s="71">
        <f t="shared" si="0"/>
        <v>633718.23585069715</v>
      </c>
      <c r="D36" s="121"/>
      <c r="E36" s="71" t="e">
        <f t="shared" si="1"/>
        <v>#DIV/0!</v>
      </c>
      <c r="F36" s="124"/>
    </row>
    <row r="37" spans="2:6" x14ac:dyDescent="0.5">
      <c r="B37" s="70" t="s">
        <v>60</v>
      </c>
      <c r="C37" s="71">
        <f t="shared" si="0"/>
        <v>844652.36136681866</v>
      </c>
      <c r="D37" s="121"/>
      <c r="E37" s="71" t="e">
        <f t="shared" si="1"/>
        <v>#DIV/0!</v>
      </c>
      <c r="F37" s="124"/>
    </row>
    <row r="38" spans="2:6" x14ac:dyDescent="0.5">
      <c r="B38" s="70" t="s">
        <v>61</v>
      </c>
      <c r="C38" s="71">
        <f t="shared" si="0"/>
        <v>808558.84460943379</v>
      </c>
      <c r="D38" s="121"/>
      <c r="E38" s="71" t="e">
        <f t="shared" si="1"/>
        <v>#DIV/0!</v>
      </c>
      <c r="F38" s="124"/>
    </row>
    <row r="39" spans="2:6" x14ac:dyDescent="0.5">
      <c r="B39" s="70" t="s">
        <v>62</v>
      </c>
      <c r="C39" s="71">
        <f t="shared" si="0"/>
        <v>817072.88589143322</v>
      </c>
      <c r="D39" s="121"/>
      <c r="E39" s="71" t="e">
        <f t="shared" si="1"/>
        <v>#DIV/0!</v>
      </c>
      <c r="F39" s="124"/>
    </row>
    <row r="40" spans="2:6" x14ac:dyDescent="0.5">
      <c r="B40" s="70" t="s">
        <v>63</v>
      </c>
      <c r="C40" s="71">
        <f t="shared" si="0"/>
        <v>656984.02666038449</v>
      </c>
      <c r="D40" s="121"/>
      <c r="E40" s="71" t="e">
        <f t="shared" si="1"/>
        <v>#DIV/0!</v>
      </c>
      <c r="F40" s="124"/>
    </row>
    <row r="41" spans="2:6" x14ac:dyDescent="0.5">
      <c r="B41" s="70" t="s">
        <v>64</v>
      </c>
      <c r="C41" s="71">
        <f t="shared" si="0"/>
        <v>506624.68744342244</v>
      </c>
      <c r="D41" s="121"/>
      <c r="E41" s="71" t="e">
        <f t="shared" si="1"/>
        <v>#DIV/0!</v>
      </c>
      <c r="F41" s="124"/>
    </row>
    <row r="42" spans="2:6" x14ac:dyDescent="0.5">
      <c r="B42" s="70" t="s">
        <v>65</v>
      </c>
      <c r="C42" s="71">
        <f t="shared" si="0"/>
        <v>405229.83550672274</v>
      </c>
      <c r="D42" s="121"/>
      <c r="E42" s="71" t="e">
        <f t="shared" si="1"/>
        <v>#DIV/0!</v>
      </c>
      <c r="F42" s="1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J64"/>
  <sheetViews>
    <sheetView showGridLines="0" view="pageBreakPreview" zoomScaleNormal="100" zoomScaleSheetLayoutView="100" workbookViewId="0">
      <pane xSplit="4404" ySplit="1740" activePane="bottomRight"/>
      <selection sqref="A1:XFD1048576"/>
      <selection pane="topRight" activeCell="AI1" sqref="AA1:AI1048576"/>
      <selection pane="bottomLeft" activeCell="A60" sqref="A60:XFD60"/>
      <selection pane="bottomRight" activeCell="C12" sqref="C12"/>
    </sheetView>
  </sheetViews>
  <sheetFormatPr defaultColWidth="9.109375" defaultRowHeight="20.399999999999999" x14ac:dyDescent="0.55000000000000004"/>
  <cols>
    <col min="1" max="1" width="6.6640625" style="39" customWidth="1"/>
    <col min="2" max="2" width="30.21875" style="2" customWidth="1"/>
    <col min="3" max="3" width="10.5546875" style="5" customWidth="1"/>
    <col min="4" max="4" width="11.5546875" style="6" customWidth="1"/>
    <col min="5" max="5" width="11.5546875" style="5" customWidth="1"/>
    <col min="6" max="6" width="11.44140625" style="6" customWidth="1"/>
    <col min="7" max="7" width="11.33203125" style="5" customWidth="1"/>
    <col min="8" max="8" width="11.44140625" style="6" customWidth="1"/>
    <col min="9" max="9" width="10.5546875" style="40" customWidth="1"/>
    <col min="10" max="10" width="11.44140625" style="41" customWidth="1"/>
    <col min="11" max="11" width="11.109375" style="40" customWidth="1"/>
    <col min="12" max="12" width="11.44140625" style="41" customWidth="1"/>
    <col min="13" max="13" width="9.88671875" style="5" customWidth="1"/>
    <col min="14" max="14" width="11.44140625" style="149" customWidth="1"/>
    <col min="15" max="15" width="10.5546875" style="5" customWidth="1"/>
    <col min="16" max="16" width="11.44140625" style="6" customWidth="1"/>
    <col min="17" max="17" width="10.5546875" style="5" customWidth="1"/>
    <col min="18" max="18" width="11.44140625" style="6" customWidth="1"/>
    <col min="19" max="19" width="11.44140625" style="5" customWidth="1"/>
    <col min="20" max="20" width="11.5546875" style="6" customWidth="1"/>
    <col min="21" max="21" width="10.5546875" style="5" customWidth="1"/>
    <col min="22" max="22" width="11.21875" style="6" customWidth="1"/>
    <col min="23" max="23" width="10.5546875" style="5" customWidth="1"/>
    <col min="24" max="24" width="11.44140625" style="6" customWidth="1"/>
    <col min="25" max="25" width="11.6640625" style="5" customWidth="1"/>
    <col min="26" max="26" width="12.109375" style="6" customWidth="1"/>
    <col min="27" max="28" width="12.109375" style="6" hidden="1" customWidth="1"/>
    <col min="29" max="29" width="9.109375" style="4" hidden="1" customWidth="1"/>
    <col min="30" max="35" width="12.77734375" style="87" hidden="1" customWidth="1"/>
    <col min="36" max="44" width="9.109375" style="4" customWidth="1"/>
    <col min="45" max="16384" width="9.109375" style="4"/>
  </cols>
  <sheetData>
    <row r="1" spans="1:35" ht="31.5" customHeight="1" x14ac:dyDescent="0.6">
      <c r="A1" s="1" t="s">
        <v>101</v>
      </c>
      <c r="F1" s="7"/>
      <c r="G1" s="8"/>
      <c r="I1" s="9"/>
      <c r="J1" s="10"/>
      <c r="K1" s="9"/>
      <c r="L1" s="10"/>
      <c r="M1" s="8"/>
      <c r="N1" s="77"/>
      <c r="O1" s="8"/>
      <c r="Q1" s="8"/>
      <c r="R1" s="7"/>
      <c r="V1" s="7"/>
    </row>
    <row r="2" spans="1:35" x14ac:dyDescent="0.55000000000000004">
      <c r="A2" s="11" t="s">
        <v>0</v>
      </c>
      <c r="B2" s="12" t="s">
        <v>1</v>
      </c>
      <c r="C2" s="13" t="s">
        <v>135</v>
      </c>
      <c r="D2" s="14"/>
      <c r="E2" s="13" t="s">
        <v>136</v>
      </c>
      <c r="F2" s="14"/>
      <c r="G2" s="13" t="s">
        <v>137</v>
      </c>
      <c r="H2" s="14"/>
      <c r="I2" s="130" t="s">
        <v>138</v>
      </c>
      <c r="J2" s="15"/>
      <c r="K2" s="16" t="s">
        <v>139</v>
      </c>
      <c r="L2" s="15"/>
      <c r="M2" s="43" t="s">
        <v>140</v>
      </c>
      <c r="N2" s="14"/>
      <c r="O2" s="43" t="s">
        <v>141</v>
      </c>
      <c r="P2" s="14"/>
      <c r="Q2" s="13" t="s">
        <v>142</v>
      </c>
      <c r="R2" s="14"/>
      <c r="S2" s="13" t="s">
        <v>143</v>
      </c>
      <c r="T2" s="14"/>
      <c r="U2" s="13" t="s">
        <v>144</v>
      </c>
      <c r="V2" s="14"/>
      <c r="W2" s="13" t="s">
        <v>145</v>
      </c>
      <c r="X2" s="14"/>
      <c r="Y2" s="13" t="s">
        <v>146</v>
      </c>
      <c r="Z2" s="14"/>
      <c r="AA2" s="53" t="s">
        <v>102</v>
      </c>
      <c r="AB2" s="54"/>
      <c r="AD2" s="53" t="s">
        <v>116</v>
      </c>
      <c r="AE2" s="54"/>
      <c r="AF2" s="53" t="s">
        <v>115</v>
      </c>
      <c r="AG2" s="54"/>
      <c r="AH2" s="53" t="s">
        <v>114</v>
      </c>
      <c r="AI2" s="54"/>
    </row>
    <row r="3" spans="1:35" x14ac:dyDescent="0.55000000000000004">
      <c r="A3" s="17"/>
      <c r="B3" s="18"/>
      <c r="C3" s="19" t="s">
        <v>3</v>
      </c>
      <c r="D3" s="20" t="s">
        <v>4</v>
      </c>
      <c r="E3" s="19" t="s">
        <v>3</v>
      </c>
      <c r="F3" s="20" t="s">
        <v>4</v>
      </c>
      <c r="G3" s="19" t="s">
        <v>3</v>
      </c>
      <c r="H3" s="20" t="s">
        <v>4</v>
      </c>
      <c r="I3" s="132" t="s">
        <v>3</v>
      </c>
      <c r="J3" s="20" t="s">
        <v>4</v>
      </c>
      <c r="K3" s="21" t="s">
        <v>3</v>
      </c>
      <c r="L3" s="20" t="s">
        <v>4</v>
      </c>
      <c r="M3" s="44" t="s">
        <v>3</v>
      </c>
      <c r="N3" s="20" t="s">
        <v>4</v>
      </c>
      <c r="O3" s="44" t="s">
        <v>3</v>
      </c>
      <c r="P3" s="20" t="s">
        <v>4</v>
      </c>
      <c r="Q3" s="19" t="s">
        <v>3</v>
      </c>
      <c r="R3" s="20" t="s">
        <v>4</v>
      </c>
      <c r="S3" s="19" t="s">
        <v>3</v>
      </c>
      <c r="T3" s="20" t="s">
        <v>4</v>
      </c>
      <c r="U3" s="19" t="s">
        <v>3</v>
      </c>
      <c r="V3" s="20" t="s">
        <v>4</v>
      </c>
      <c r="W3" s="19" t="s">
        <v>3</v>
      </c>
      <c r="X3" s="20" t="s">
        <v>4</v>
      </c>
      <c r="Y3" s="19" t="s">
        <v>3</v>
      </c>
      <c r="Z3" s="20" t="s">
        <v>4</v>
      </c>
      <c r="AA3" s="19" t="s">
        <v>3</v>
      </c>
      <c r="AB3" s="20" t="s">
        <v>4</v>
      </c>
      <c r="AD3" s="52" t="s">
        <v>3</v>
      </c>
      <c r="AE3" s="20" t="s">
        <v>4</v>
      </c>
      <c r="AF3" s="52" t="s">
        <v>3</v>
      </c>
      <c r="AG3" s="20" t="s">
        <v>4</v>
      </c>
      <c r="AH3" s="52" t="s">
        <v>3</v>
      </c>
      <c r="AI3" s="20" t="s">
        <v>4</v>
      </c>
    </row>
    <row r="4" spans="1:35" x14ac:dyDescent="0.55000000000000004">
      <c r="A4" s="133" t="s">
        <v>89</v>
      </c>
      <c r="B4" s="22"/>
      <c r="C4" s="134"/>
      <c r="D4" s="135"/>
      <c r="E4" s="134"/>
      <c r="F4" s="135"/>
      <c r="G4" s="134"/>
      <c r="H4" s="135"/>
      <c r="I4" s="136"/>
      <c r="J4" s="137"/>
      <c r="K4" s="136"/>
      <c r="L4" s="137"/>
      <c r="M4" s="134"/>
      <c r="N4" s="135"/>
      <c r="O4" s="134"/>
      <c r="P4" s="135"/>
      <c r="Q4" s="134"/>
      <c r="R4" s="135"/>
      <c r="S4" s="134"/>
      <c r="T4" s="135"/>
      <c r="U4" s="134"/>
      <c r="V4" s="135"/>
      <c r="W4" s="134"/>
      <c r="X4" s="135"/>
      <c r="Y4" s="134"/>
      <c r="Z4" s="135"/>
      <c r="AA4" s="134"/>
      <c r="AB4" s="135"/>
      <c r="AD4" s="4"/>
      <c r="AE4" s="4"/>
      <c r="AF4" s="4"/>
      <c r="AG4" s="4"/>
      <c r="AH4" s="4"/>
      <c r="AI4" s="4"/>
    </row>
    <row r="5" spans="1:35" x14ac:dyDescent="0.55000000000000004">
      <c r="A5" s="30">
        <v>1</v>
      </c>
      <c r="B5" s="138" t="s">
        <v>89</v>
      </c>
      <c r="C5" s="139">
        <v>99860.21</v>
      </c>
      <c r="D5" s="140">
        <v>419223.30859384418</v>
      </c>
      <c r="E5" s="139">
        <v>131671.59000000003</v>
      </c>
      <c r="F5" s="140">
        <v>571735.47291370854</v>
      </c>
      <c r="G5" s="139">
        <v>131325.25999999981</v>
      </c>
      <c r="H5" s="140">
        <v>564541.56859236432</v>
      </c>
      <c r="I5" s="139">
        <v>141959.43</v>
      </c>
      <c r="J5" s="140">
        <v>624819.4341275245</v>
      </c>
      <c r="K5" s="139">
        <v>101649.27</v>
      </c>
      <c r="L5" s="140">
        <v>418755.55655763362</v>
      </c>
      <c r="M5" s="139">
        <v>151667.51999999999</v>
      </c>
      <c r="N5" s="140">
        <v>633718.23585069715</v>
      </c>
      <c r="O5" s="139">
        <v>200170.44000000003</v>
      </c>
      <c r="P5" s="140">
        <v>844652.36136681866</v>
      </c>
      <c r="Q5" s="139">
        <v>194888.50000000003</v>
      </c>
      <c r="R5" s="140">
        <v>808558.84460943379</v>
      </c>
      <c r="S5" s="139">
        <v>194920.73000000004</v>
      </c>
      <c r="T5" s="140">
        <v>817072.88589143322</v>
      </c>
      <c r="U5" s="139">
        <v>158613.80000000002</v>
      </c>
      <c r="V5" s="140">
        <v>656984.02666038449</v>
      </c>
      <c r="W5" s="139">
        <v>126928.90000000001</v>
      </c>
      <c r="X5" s="140">
        <v>506624.68744342244</v>
      </c>
      <c r="Y5" s="139">
        <v>101502.04000000002</v>
      </c>
      <c r="Z5" s="140">
        <v>405229.83550672274</v>
      </c>
      <c r="AA5" s="99">
        <v>1348112.9499999997</v>
      </c>
      <c r="AB5" s="100">
        <v>5703077.6685034577</v>
      </c>
      <c r="AD5" s="58">
        <v>758133.2799999998</v>
      </c>
      <c r="AE5" s="59">
        <v>3232793.5766357724</v>
      </c>
      <c r="AF5" s="58">
        <v>387044.74000000005</v>
      </c>
      <c r="AG5" s="76">
        <v>1568838.5496105298</v>
      </c>
      <c r="AH5" s="58">
        <v>-202934.92999999993</v>
      </c>
      <c r="AI5" s="74">
        <v>-901445.54225715529</v>
      </c>
    </row>
    <row r="6" spans="1:35" x14ac:dyDescent="0.55000000000000004">
      <c r="A6" s="28" t="s">
        <v>82</v>
      </c>
      <c r="B6" s="22"/>
      <c r="C6" s="29"/>
      <c r="D6" s="141"/>
      <c r="E6" s="29"/>
      <c r="F6" s="141"/>
      <c r="G6" s="29"/>
      <c r="H6" s="141"/>
      <c r="I6" s="29"/>
      <c r="J6" s="141"/>
      <c r="K6" s="29"/>
      <c r="L6" s="141"/>
      <c r="M6" s="142"/>
      <c r="N6" s="141"/>
      <c r="O6" s="142"/>
      <c r="P6" s="141"/>
      <c r="Q6" s="142"/>
      <c r="R6" s="141"/>
      <c r="S6" s="142"/>
      <c r="T6" s="141"/>
      <c r="U6" s="142"/>
      <c r="V6" s="141"/>
      <c r="W6" s="142"/>
      <c r="X6" s="141"/>
      <c r="Y6" s="142"/>
      <c r="Z6" s="141"/>
      <c r="AA6" s="103"/>
      <c r="AB6" s="102"/>
      <c r="AD6" s="4"/>
      <c r="AE6" s="4"/>
      <c r="AF6" s="4"/>
      <c r="AG6" s="4"/>
      <c r="AH6" s="4"/>
      <c r="AI6" s="4"/>
    </row>
    <row r="7" spans="1:35" x14ac:dyDescent="0.55000000000000004">
      <c r="A7" s="143">
        <v>1</v>
      </c>
      <c r="B7" s="144" t="s">
        <v>82</v>
      </c>
      <c r="C7" s="139">
        <v>22274.89</v>
      </c>
      <c r="D7" s="140">
        <v>93504.4847614959</v>
      </c>
      <c r="E7" s="139">
        <v>22504.05</v>
      </c>
      <c r="F7" s="140">
        <v>97730.6954082585</v>
      </c>
      <c r="G7" s="139">
        <v>31290.31</v>
      </c>
      <c r="H7" s="140">
        <v>134484.23767442527</v>
      </c>
      <c r="I7" s="139">
        <v>40468.67</v>
      </c>
      <c r="J7" s="140">
        <v>178170.69785895883</v>
      </c>
      <c r="K7" s="139">
        <v>36473.520000000004</v>
      </c>
      <c r="L7" s="140">
        <v>150237.06977644324</v>
      </c>
      <c r="M7" s="139">
        <v>35962.94</v>
      </c>
      <c r="N7" s="140">
        <v>150200.28279798682</v>
      </c>
      <c r="O7" s="139">
        <v>38036.78</v>
      </c>
      <c r="P7" s="140">
        <v>160496.7794136976</v>
      </c>
      <c r="Q7" s="139">
        <v>44236.36</v>
      </c>
      <c r="R7" s="140">
        <v>183514.90597070483</v>
      </c>
      <c r="S7" s="139">
        <v>39915.519999999997</v>
      </c>
      <c r="T7" s="140">
        <v>167356.2043531448</v>
      </c>
      <c r="U7" s="139">
        <v>31462.53</v>
      </c>
      <c r="V7" s="140">
        <v>130360.93374247468</v>
      </c>
      <c r="W7" s="139">
        <v>29201.03</v>
      </c>
      <c r="X7" s="140">
        <v>116588.93679651682</v>
      </c>
      <c r="Y7" s="139">
        <v>22707.48</v>
      </c>
      <c r="Z7" s="140">
        <v>90677.570935874406</v>
      </c>
      <c r="AA7" s="99">
        <v>311163.03999999998</v>
      </c>
      <c r="AB7" s="100">
        <v>1315695.3580151156</v>
      </c>
      <c r="AD7" s="58">
        <v>188974.38</v>
      </c>
      <c r="AE7" s="59">
        <v>804327.4682775687</v>
      </c>
      <c r="AF7" s="58">
        <v>83371.039999999994</v>
      </c>
      <c r="AG7" s="76">
        <v>337627.44147486589</v>
      </c>
      <c r="AH7" s="58">
        <v>-38817.619999999995</v>
      </c>
      <c r="AI7" s="74">
        <v>-173740.44826268102</v>
      </c>
    </row>
    <row r="8" spans="1:35" x14ac:dyDescent="0.55000000000000004">
      <c r="A8" s="28" t="s">
        <v>90</v>
      </c>
      <c r="B8" s="22"/>
      <c r="C8" s="29"/>
      <c r="D8" s="141"/>
      <c r="E8" s="29"/>
      <c r="F8" s="141"/>
      <c r="G8" s="29"/>
      <c r="H8" s="141"/>
      <c r="I8" s="29"/>
      <c r="J8" s="141"/>
      <c r="K8" s="29"/>
      <c r="L8" s="141"/>
      <c r="M8" s="142"/>
      <c r="N8" s="141"/>
      <c r="O8" s="142"/>
      <c r="P8" s="141"/>
      <c r="Q8" s="142"/>
      <c r="R8" s="141"/>
      <c r="S8" s="142"/>
      <c r="T8" s="141"/>
      <c r="U8" s="142"/>
      <c r="V8" s="141"/>
      <c r="W8" s="142"/>
      <c r="X8" s="141"/>
      <c r="Y8" s="142"/>
      <c r="Z8" s="141"/>
      <c r="AA8" s="103"/>
      <c r="AB8" s="102"/>
      <c r="AD8" s="4"/>
      <c r="AE8" s="4"/>
      <c r="AF8" s="4"/>
      <c r="AG8" s="4"/>
      <c r="AH8" s="4"/>
      <c r="AI8" s="4"/>
    </row>
    <row r="9" spans="1:35" x14ac:dyDescent="0.55000000000000004">
      <c r="A9" s="143">
        <v>1</v>
      </c>
      <c r="B9" s="144" t="s">
        <v>90</v>
      </c>
      <c r="C9" s="139">
        <v>2400</v>
      </c>
      <c r="D9" s="140">
        <v>10069.450344000001</v>
      </c>
      <c r="E9" s="139">
        <v>3050</v>
      </c>
      <c r="F9" s="140">
        <v>13250.845688500001</v>
      </c>
      <c r="G9" s="139">
        <v>4050</v>
      </c>
      <c r="H9" s="140">
        <v>17403.322351499999</v>
      </c>
      <c r="I9" s="139">
        <v>4100</v>
      </c>
      <c r="J9" s="140">
        <v>18056.775723999999</v>
      </c>
      <c r="K9" s="139">
        <v>3250</v>
      </c>
      <c r="L9" s="140">
        <v>13385.636582499999</v>
      </c>
      <c r="M9" s="139">
        <v>3958</v>
      </c>
      <c r="N9" s="140">
        <v>16526.709030760001</v>
      </c>
      <c r="O9" s="139">
        <v>3433</v>
      </c>
      <c r="P9" s="140">
        <v>14485.07633736</v>
      </c>
      <c r="Q9" s="139">
        <v>4600</v>
      </c>
      <c r="R9" s="140">
        <v>19079.310428000001</v>
      </c>
      <c r="S9" s="139">
        <v>4500</v>
      </c>
      <c r="T9" s="140">
        <v>18872.490330000001</v>
      </c>
      <c r="U9" s="139">
        <v>3600</v>
      </c>
      <c r="V9" s="140">
        <v>14920.995563999999</v>
      </c>
      <c r="W9" s="139">
        <v>3350</v>
      </c>
      <c r="X9" s="140">
        <v>13380.672376</v>
      </c>
      <c r="Y9" s="139">
        <v>3350</v>
      </c>
      <c r="Z9" s="140">
        <v>13382.703213000001</v>
      </c>
      <c r="AA9" s="99">
        <v>33341</v>
      </c>
      <c r="AB9" s="100">
        <v>141129.61681661999</v>
      </c>
      <c r="AD9" s="58">
        <v>20808</v>
      </c>
      <c r="AE9" s="59">
        <v>88692.739721260004</v>
      </c>
      <c r="AF9" s="58">
        <v>10300</v>
      </c>
      <c r="AG9" s="76">
        <v>41684.371153</v>
      </c>
      <c r="AH9" s="58">
        <v>-2233</v>
      </c>
      <c r="AI9" s="74">
        <v>-10752.505942359989</v>
      </c>
    </row>
    <row r="10" spans="1:35" x14ac:dyDescent="0.55000000000000004">
      <c r="A10" s="28" t="s">
        <v>91</v>
      </c>
      <c r="B10" s="22"/>
      <c r="C10" s="29"/>
      <c r="D10" s="141"/>
      <c r="E10" s="29"/>
      <c r="F10" s="141"/>
      <c r="G10" s="29"/>
      <c r="H10" s="141"/>
      <c r="I10" s="29"/>
      <c r="J10" s="141"/>
      <c r="K10" s="29"/>
      <c r="L10" s="141"/>
      <c r="M10" s="142"/>
      <c r="N10" s="141"/>
      <c r="O10" s="142"/>
      <c r="P10" s="141"/>
      <c r="Q10" s="142"/>
      <c r="R10" s="141"/>
      <c r="S10" s="142"/>
      <c r="T10" s="141"/>
      <c r="U10" s="142"/>
      <c r="V10" s="141"/>
      <c r="W10" s="142"/>
      <c r="X10" s="141"/>
      <c r="Y10" s="142"/>
      <c r="Z10" s="141"/>
      <c r="AA10" s="103"/>
      <c r="AB10" s="102"/>
      <c r="AD10" s="4"/>
      <c r="AE10" s="4"/>
      <c r="AF10" s="4"/>
      <c r="AG10" s="4"/>
      <c r="AH10" s="4"/>
      <c r="AI10" s="4"/>
    </row>
    <row r="11" spans="1:35" x14ac:dyDescent="0.55000000000000004">
      <c r="A11" s="143">
        <v>1</v>
      </c>
      <c r="B11" s="144" t="s">
        <v>91</v>
      </c>
      <c r="C11" s="139">
        <v>2561</v>
      </c>
      <c r="D11" s="140">
        <v>10744.94263791</v>
      </c>
      <c r="E11" s="139">
        <v>2537</v>
      </c>
      <c r="F11" s="140">
        <v>11022.09688909</v>
      </c>
      <c r="G11" s="139">
        <v>3761</v>
      </c>
      <c r="H11" s="140">
        <v>16161.455645429998</v>
      </c>
      <c r="I11" s="139">
        <v>2426</v>
      </c>
      <c r="J11" s="140">
        <v>10684.32631864</v>
      </c>
      <c r="K11" s="139">
        <v>665</v>
      </c>
      <c r="L11" s="140">
        <v>2738.90717765</v>
      </c>
      <c r="M11" s="139">
        <v>1271</v>
      </c>
      <c r="N11" s="140">
        <v>5307.0861996200001</v>
      </c>
      <c r="O11" s="139">
        <v>4885</v>
      </c>
      <c r="P11" s="140">
        <v>20611.592749200001</v>
      </c>
      <c r="Q11" s="139">
        <v>4120</v>
      </c>
      <c r="R11" s="140">
        <v>17088.425861600001</v>
      </c>
      <c r="S11" s="139">
        <v>5308</v>
      </c>
      <c r="T11" s="140">
        <v>22261.150815919998</v>
      </c>
      <c r="U11" s="139">
        <v>895</v>
      </c>
      <c r="V11" s="140">
        <v>3709.5252860499995</v>
      </c>
      <c r="W11" s="139">
        <v>2713</v>
      </c>
      <c r="X11" s="140">
        <v>10836.34750928</v>
      </c>
      <c r="Y11" s="139">
        <v>7160</v>
      </c>
      <c r="Z11" s="140">
        <v>28603.031344800002</v>
      </c>
      <c r="AA11" s="99">
        <v>27534</v>
      </c>
      <c r="AB11" s="100">
        <v>116619.98429506</v>
      </c>
      <c r="AD11" s="58">
        <v>13221</v>
      </c>
      <c r="AE11" s="59">
        <v>56658.814868339992</v>
      </c>
      <c r="AF11" s="58">
        <v>10768</v>
      </c>
      <c r="AG11" s="76">
        <v>43148.904140130006</v>
      </c>
      <c r="AH11" s="58">
        <v>-3545</v>
      </c>
      <c r="AI11" s="74">
        <v>-16812.265286590002</v>
      </c>
    </row>
    <row r="12" spans="1:35" x14ac:dyDescent="0.55000000000000004">
      <c r="A12" s="133" t="s">
        <v>92</v>
      </c>
      <c r="B12" s="22"/>
      <c r="C12" s="29"/>
      <c r="D12" s="141"/>
      <c r="E12" s="29"/>
      <c r="F12" s="141"/>
      <c r="G12" s="29"/>
      <c r="H12" s="141"/>
      <c r="I12" s="29"/>
      <c r="J12" s="141"/>
      <c r="K12" s="29"/>
      <c r="L12" s="141"/>
      <c r="M12" s="142"/>
      <c r="N12" s="141"/>
      <c r="O12" s="142"/>
      <c r="P12" s="141"/>
      <c r="Q12" s="142"/>
      <c r="R12" s="141"/>
      <c r="S12" s="142"/>
      <c r="T12" s="141"/>
      <c r="U12" s="142"/>
      <c r="V12" s="141"/>
      <c r="W12" s="142"/>
      <c r="X12" s="141"/>
      <c r="Y12" s="142"/>
      <c r="Z12" s="141"/>
      <c r="AA12" s="103"/>
      <c r="AB12" s="102"/>
      <c r="AD12" s="4"/>
      <c r="AE12" s="4"/>
      <c r="AF12" s="4"/>
      <c r="AG12" s="4"/>
      <c r="AH12" s="4"/>
      <c r="AI12" s="4"/>
    </row>
    <row r="13" spans="1:35" x14ac:dyDescent="0.55000000000000004">
      <c r="A13" s="143">
        <v>1</v>
      </c>
      <c r="B13" s="144" t="s">
        <v>92</v>
      </c>
      <c r="C13" s="139">
        <v>67049.999999999956</v>
      </c>
      <c r="D13" s="140">
        <v>281323.7087102998</v>
      </c>
      <c r="E13" s="139">
        <v>71315</v>
      </c>
      <c r="F13" s="140">
        <v>309821.21554614999</v>
      </c>
      <c r="G13" s="139">
        <v>61628</v>
      </c>
      <c r="H13" s="140">
        <v>264828.75875063997</v>
      </c>
      <c r="I13" s="139">
        <v>27354</v>
      </c>
      <c r="J13" s="140">
        <v>120465.02191655998</v>
      </c>
      <c r="K13" s="139">
        <v>21772</v>
      </c>
      <c r="L13" s="140">
        <v>89672.805424120015</v>
      </c>
      <c r="M13" s="139">
        <v>43682</v>
      </c>
      <c r="N13" s="140">
        <v>182402.06270684002</v>
      </c>
      <c r="O13" s="139">
        <v>97728</v>
      </c>
      <c r="P13" s="140">
        <v>412352.77048256004</v>
      </c>
      <c r="Q13" s="139">
        <v>102540</v>
      </c>
      <c r="R13" s="140">
        <v>425314.24164440006</v>
      </c>
      <c r="S13" s="139">
        <v>91712</v>
      </c>
      <c r="T13" s="140">
        <v>384610.69567288004</v>
      </c>
      <c r="U13" s="139">
        <v>99915</v>
      </c>
      <c r="V13" s="140">
        <v>414097.13696385</v>
      </c>
      <c r="W13" s="139">
        <v>50036</v>
      </c>
      <c r="X13" s="140">
        <v>199843.98239936001</v>
      </c>
      <c r="Y13" s="139">
        <v>63715</v>
      </c>
      <c r="Z13" s="140">
        <v>254516.99877570002</v>
      </c>
      <c r="AA13" s="99">
        <v>584781</v>
      </c>
      <c r="AB13" s="100">
        <v>2470791.2808544496</v>
      </c>
      <c r="AD13" s="58">
        <v>292800.99999999994</v>
      </c>
      <c r="AE13" s="59">
        <v>1248513.5730546098</v>
      </c>
      <c r="AF13" s="58">
        <v>213666</v>
      </c>
      <c r="AG13" s="76">
        <v>868458.11813891004</v>
      </c>
      <c r="AH13" s="58">
        <v>-78314.000000000058</v>
      </c>
      <c r="AI13" s="74">
        <v>-353819.58966092952</v>
      </c>
    </row>
    <row r="14" spans="1:35" x14ac:dyDescent="0.55000000000000004">
      <c r="A14" s="28" t="s">
        <v>77</v>
      </c>
      <c r="B14" s="22"/>
      <c r="C14" s="29"/>
      <c r="D14" s="141"/>
      <c r="E14" s="29"/>
      <c r="F14" s="141"/>
      <c r="G14" s="29"/>
      <c r="H14" s="141"/>
      <c r="I14" s="29"/>
      <c r="J14" s="141"/>
      <c r="K14" s="29"/>
      <c r="L14" s="141"/>
      <c r="M14" s="142"/>
      <c r="N14" s="141"/>
      <c r="O14" s="142"/>
      <c r="P14" s="141"/>
      <c r="Q14" s="142"/>
      <c r="R14" s="141"/>
      <c r="S14" s="142"/>
      <c r="T14" s="141"/>
      <c r="U14" s="142"/>
      <c r="V14" s="141"/>
      <c r="W14" s="142"/>
      <c r="X14" s="141"/>
      <c r="Y14" s="142"/>
      <c r="Z14" s="141"/>
      <c r="AA14" s="103"/>
      <c r="AB14" s="102"/>
      <c r="AD14" s="4"/>
      <c r="AE14" s="4"/>
      <c r="AF14" s="4"/>
      <c r="AG14" s="4"/>
      <c r="AH14" s="4"/>
      <c r="AI14" s="4"/>
    </row>
    <row r="15" spans="1:35" x14ac:dyDescent="0.55000000000000004">
      <c r="A15" s="143">
        <v>1</v>
      </c>
      <c r="B15" s="144" t="s">
        <v>77</v>
      </c>
      <c r="C15" s="139">
        <v>11379.00000000004</v>
      </c>
      <c r="D15" s="140">
        <v>47791.800000000178</v>
      </c>
      <c r="E15" s="139">
        <v>12989.799999999985</v>
      </c>
      <c r="F15" s="140">
        <v>56375.731999999931</v>
      </c>
      <c r="G15" s="139">
        <v>7480.2999999999884</v>
      </c>
      <c r="H15" s="140">
        <v>32165.289999999946</v>
      </c>
      <c r="I15" s="139">
        <v>10315.9</v>
      </c>
      <c r="J15" s="140">
        <v>45389.96</v>
      </c>
      <c r="K15" s="139">
        <v>22636.999999999993</v>
      </c>
      <c r="L15" s="140">
        <v>93264.439999999973</v>
      </c>
      <c r="M15" s="139">
        <v>5534.1399999999994</v>
      </c>
      <c r="N15" s="140">
        <v>23132.705199999997</v>
      </c>
      <c r="O15" s="139">
        <v>8484.5600000000013</v>
      </c>
      <c r="P15" s="140">
        <v>35804.843200000003</v>
      </c>
      <c r="Q15" s="139">
        <v>24162.599999999995</v>
      </c>
      <c r="R15" s="140">
        <v>100274.78999999998</v>
      </c>
      <c r="S15" s="139">
        <v>9227.7000000000007</v>
      </c>
      <c r="T15" s="140">
        <v>38664.063000000009</v>
      </c>
      <c r="U15" s="139">
        <v>8198</v>
      </c>
      <c r="V15" s="140">
        <v>33939.719999999994</v>
      </c>
      <c r="W15" s="139">
        <v>10501.000000000018</v>
      </c>
      <c r="X15" s="140">
        <v>41898.990000000078</v>
      </c>
      <c r="Y15" s="139">
        <v>4923.9999999999955</v>
      </c>
      <c r="Z15" s="140">
        <v>19646.759999999984</v>
      </c>
      <c r="AA15" s="99">
        <v>112211</v>
      </c>
      <c r="AB15" s="100">
        <v>472863.62340000004</v>
      </c>
      <c r="AD15" s="58">
        <v>70336.140000000014</v>
      </c>
      <c r="AE15" s="59">
        <v>298119.92720000003</v>
      </c>
      <c r="AF15" s="58">
        <v>23623.000000000015</v>
      </c>
      <c r="AG15" s="76">
        <v>95485.470000000059</v>
      </c>
      <c r="AH15" s="58">
        <v>-18251.859999999971</v>
      </c>
      <c r="AI15" s="74">
        <v>-79258.226199999917</v>
      </c>
    </row>
    <row r="16" spans="1:35" x14ac:dyDescent="0.55000000000000004">
      <c r="A16" s="28" t="s">
        <v>93</v>
      </c>
      <c r="B16" s="22"/>
      <c r="C16" s="29"/>
      <c r="D16" s="141"/>
      <c r="E16" s="29"/>
      <c r="F16" s="141"/>
      <c r="G16" s="29"/>
      <c r="H16" s="141"/>
      <c r="I16" s="29"/>
      <c r="J16" s="35"/>
      <c r="K16" s="29"/>
      <c r="L16" s="141"/>
      <c r="M16" s="142"/>
      <c r="N16" s="141"/>
      <c r="O16" s="142"/>
      <c r="P16" s="141"/>
      <c r="Q16" s="142"/>
      <c r="R16" s="141"/>
      <c r="S16" s="142"/>
      <c r="T16" s="141"/>
      <c r="U16" s="142"/>
      <c r="V16" s="141"/>
      <c r="W16" s="142"/>
      <c r="X16" s="141"/>
      <c r="Y16" s="142"/>
      <c r="Z16" s="141"/>
      <c r="AA16" s="103"/>
      <c r="AB16" s="102"/>
      <c r="AD16" s="4"/>
      <c r="AE16" s="4"/>
      <c r="AF16" s="4"/>
      <c r="AG16" s="4"/>
      <c r="AH16" s="4"/>
      <c r="AI16" s="4"/>
    </row>
    <row r="17" spans="1:35" x14ac:dyDescent="0.55000000000000004">
      <c r="A17" s="143">
        <v>1</v>
      </c>
      <c r="B17" s="144" t="s">
        <v>93</v>
      </c>
      <c r="C17" s="139">
        <v>2108.12</v>
      </c>
      <c r="D17" s="140">
        <v>8844.8373579971994</v>
      </c>
      <c r="E17" s="139">
        <v>2854.42</v>
      </c>
      <c r="F17" s="140">
        <v>12401.1406393994</v>
      </c>
      <c r="G17" s="139">
        <v>3176.8</v>
      </c>
      <c r="H17" s="140">
        <v>13651.080110183999</v>
      </c>
      <c r="I17" s="139">
        <v>2610.8000000000002</v>
      </c>
      <c r="J17" s="140">
        <v>11498.202453712</v>
      </c>
      <c r="K17" s="139">
        <v>2791.06</v>
      </c>
      <c r="L17" s="140">
        <v>11495.4199507546</v>
      </c>
      <c r="M17" s="139">
        <v>3882.46</v>
      </c>
      <c r="N17" s="140">
        <v>16211.2902333412</v>
      </c>
      <c r="O17" s="139">
        <v>5964.81</v>
      </c>
      <c r="P17" s="140">
        <v>25167.704103655204</v>
      </c>
      <c r="Q17" s="139">
        <v>4884.82</v>
      </c>
      <c r="R17" s="140">
        <v>20260.6515575876</v>
      </c>
      <c r="S17" s="139">
        <v>6342.8</v>
      </c>
      <c r="T17" s="140">
        <v>26600.984814472002</v>
      </c>
      <c r="U17" s="139">
        <v>3394.25</v>
      </c>
      <c r="V17" s="140">
        <v>14068.219220307499</v>
      </c>
      <c r="W17" s="139">
        <v>2111.4699999999998</v>
      </c>
      <c r="X17" s="140">
        <v>8433.6980005231999</v>
      </c>
      <c r="Y17" s="139">
        <v>2565.23</v>
      </c>
      <c r="Z17" s="140">
        <v>10247.6751531594</v>
      </c>
      <c r="AA17" s="99">
        <v>34616.089999999997</v>
      </c>
      <c r="AB17" s="100">
        <v>146131.31122110318</v>
      </c>
      <c r="AD17" s="58">
        <v>17423.66</v>
      </c>
      <c r="AE17" s="59">
        <v>74101.970745388404</v>
      </c>
      <c r="AF17" s="58">
        <v>8070.9499999999989</v>
      </c>
      <c r="AG17" s="76">
        <v>32749.592373990097</v>
      </c>
      <c r="AH17" s="58">
        <v>-9121.4799999999959</v>
      </c>
      <c r="AI17" s="74">
        <v>-39279.74810172469</v>
      </c>
    </row>
    <row r="18" spans="1:35" x14ac:dyDescent="0.55000000000000004">
      <c r="A18" s="28" t="s">
        <v>103</v>
      </c>
      <c r="B18" s="22"/>
      <c r="C18" s="29"/>
      <c r="D18" s="141"/>
      <c r="E18" s="29"/>
      <c r="F18" s="141"/>
      <c r="G18" s="29"/>
      <c r="H18" s="141"/>
      <c r="I18" s="29"/>
      <c r="J18" s="141"/>
      <c r="K18" s="29"/>
      <c r="L18" s="141"/>
      <c r="M18" s="142"/>
      <c r="N18" s="141"/>
      <c r="O18" s="142"/>
      <c r="P18" s="141"/>
      <c r="Q18" s="142"/>
      <c r="R18" s="141"/>
      <c r="S18" s="142"/>
      <c r="T18" s="141"/>
      <c r="U18" s="142"/>
      <c r="V18" s="141"/>
      <c r="W18" s="142"/>
      <c r="X18" s="141"/>
      <c r="Y18" s="142"/>
      <c r="Z18" s="141"/>
      <c r="AA18" s="103"/>
      <c r="AB18" s="102"/>
      <c r="AD18" s="4"/>
      <c r="AE18" s="4"/>
      <c r="AF18" s="4"/>
      <c r="AG18" s="4"/>
      <c r="AH18" s="4"/>
      <c r="AI18" s="4"/>
    </row>
    <row r="19" spans="1:35" x14ac:dyDescent="0.55000000000000004">
      <c r="A19" s="30">
        <v>1</v>
      </c>
      <c r="B19" s="145" t="s">
        <v>103</v>
      </c>
      <c r="C19" s="32">
        <v>19198.34</v>
      </c>
      <c r="D19" s="42">
        <v>80571.056067845406</v>
      </c>
      <c r="E19" s="32">
        <v>26576.240000000002</v>
      </c>
      <c r="F19" s="42">
        <v>115434.28888181681</v>
      </c>
      <c r="G19" s="32">
        <v>43286.48</v>
      </c>
      <c r="H19" s="42">
        <v>186033.8684031624</v>
      </c>
      <c r="I19" s="32">
        <v>35287.69</v>
      </c>
      <c r="J19" s="42">
        <v>155368.48579591158</v>
      </c>
      <c r="K19" s="32">
        <v>31698.51</v>
      </c>
      <c r="L19" s="42">
        <v>130565.37252245909</v>
      </c>
      <c r="M19" s="32">
        <v>34175.449999999997</v>
      </c>
      <c r="N19" s="42">
        <v>142736.568720599</v>
      </c>
      <c r="O19" s="32">
        <v>40774.89</v>
      </c>
      <c r="P19" s="42">
        <v>172050.39689996879</v>
      </c>
      <c r="Q19" s="32">
        <v>45616.06</v>
      </c>
      <c r="R19" s="42">
        <v>189225.7427434508</v>
      </c>
      <c r="S19" s="32">
        <v>47525.64</v>
      </c>
      <c r="T19" s="42">
        <v>199276.3406360136</v>
      </c>
      <c r="U19" s="32">
        <v>41887.64</v>
      </c>
      <c r="V19" s="42">
        <v>173565.84292856359</v>
      </c>
      <c r="W19" s="32">
        <v>21761.14</v>
      </c>
      <c r="X19" s="42">
        <v>86896.165384438398</v>
      </c>
      <c r="Y19" s="32">
        <v>20854.73</v>
      </c>
      <c r="Z19" s="42">
        <v>83283.672794969403</v>
      </c>
      <c r="AA19" s="99">
        <v>324139.3</v>
      </c>
      <c r="AB19" s="100">
        <v>1371262.1206712276</v>
      </c>
      <c r="AD19" s="58">
        <v>190222.71000000002</v>
      </c>
      <c r="AE19" s="59">
        <v>810709.64039179427</v>
      </c>
      <c r="AF19" s="58">
        <v>84503.51</v>
      </c>
      <c r="AG19" s="76">
        <v>343745.68110797141</v>
      </c>
      <c r="AH19" s="58">
        <v>-49413.079999999958</v>
      </c>
      <c r="AI19" s="74">
        <v>-216806.79917146196</v>
      </c>
    </row>
    <row r="20" spans="1:35" x14ac:dyDescent="0.55000000000000004">
      <c r="A20" s="28" t="s">
        <v>76</v>
      </c>
      <c r="B20" s="22"/>
      <c r="C20" s="29"/>
      <c r="D20" s="141"/>
      <c r="E20" s="29"/>
      <c r="F20" s="141"/>
      <c r="G20" s="29"/>
      <c r="H20" s="141"/>
      <c r="I20" s="29"/>
      <c r="J20" s="141"/>
      <c r="K20" s="29"/>
      <c r="L20" s="141"/>
      <c r="M20" s="142"/>
      <c r="N20" s="141"/>
      <c r="O20" s="142"/>
      <c r="P20" s="141"/>
      <c r="Q20" s="142"/>
      <c r="R20" s="141"/>
      <c r="S20" s="142"/>
      <c r="T20" s="141"/>
      <c r="U20" s="142"/>
      <c r="V20" s="141"/>
      <c r="W20" s="142"/>
      <c r="X20" s="141"/>
      <c r="Y20" s="142"/>
      <c r="Z20" s="141"/>
      <c r="AA20" s="103"/>
      <c r="AB20" s="102"/>
      <c r="AD20" s="4"/>
      <c r="AE20" s="4"/>
      <c r="AF20" s="4"/>
      <c r="AG20" s="4"/>
      <c r="AH20" s="4"/>
      <c r="AI20" s="4"/>
    </row>
    <row r="21" spans="1:35" x14ac:dyDescent="0.55000000000000004">
      <c r="A21" s="30">
        <v>1</v>
      </c>
      <c r="B21" s="145" t="s">
        <v>76</v>
      </c>
      <c r="C21" s="32">
        <v>17415.11</v>
      </c>
      <c r="D21" s="42">
        <v>73121.725312950002</v>
      </c>
      <c r="E21" s="32">
        <v>20250.400000000001</v>
      </c>
      <c r="F21" s="42">
        <v>87905.570675930008</v>
      </c>
      <c r="G21" s="32">
        <v>18623.77</v>
      </c>
      <c r="H21" s="42">
        <v>80060.669342729991</v>
      </c>
      <c r="I21" s="32">
        <v>10372</v>
      </c>
      <c r="J21" s="42">
        <v>45651.484895959999</v>
      </c>
      <c r="K21" s="32">
        <v>12472.79</v>
      </c>
      <c r="L21" s="42">
        <v>51380.404490390007</v>
      </c>
      <c r="M21" s="32">
        <v>18017.41</v>
      </c>
      <c r="N21" s="42">
        <v>75294.142394979994</v>
      </c>
      <c r="O21" s="32">
        <v>31418.55</v>
      </c>
      <c r="P21" s="42">
        <v>132581.91558295998</v>
      </c>
      <c r="Q21" s="32">
        <v>22130.13</v>
      </c>
      <c r="R21" s="42">
        <v>91838.180444000012</v>
      </c>
      <c r="S21" s="32">
        <v>36436.11</v>
      </c>
      <c r="T21" s="42">
        <v>152705.54253486003</v>
      </c>
      <c r="U21" s="32">
        <v>19660.419999999998</v>
      </c>
      <c r="V21" s="42">
        <v>81423.120957609994</v>
      </c>
      <c r="W21" s="32">
        <v>13268.96</v>
      </c>
      <c r="X21" s="42">
        <v>52957.005484000001</v>
      </c>
      <c r="Y21" s="32">
        <v>18213.129999999997</v>
      </c>
      <c r="Z21" s="42">
        <v>72684.207380460008</v>
      </c>
      <c r="AA21" s="99">
        <v>187136.27000000002</v>
      </c>
      <c r="AB21" s="100">
        <v>790539.63567475998</v>
      </c>
      <c r="AD21" s="58">
        <v>97151.48000000001</v>
      </c>
      <c r="AE21" s="59">
        <v>413413.99711294001</v>
      </c>
      <c r="AF21" s="58">
        <v>51142.509999999995</v>
      </c>
      <c r="AG21" s="76">
        <v>207064.33382206998</v>
      </c>
      <c r="AH21" s="58">
        <v>-38842.280000000028</v>
      </c>
      <c r="AI21" s="74">
        <v>-170061.30473974999</v>
      </c>
    </row>
    <row r="22" spans="1:35" x14ac:dyDescent="0.55000000000000004">
      <c r="A22" s="28" t="s">
        <v>81</v>
      </c>
      <c r="B22" s="22"/>
      <c r="C22" s="29"/>
      <c r="D22" s="141"/>
      <c r="E22" s="29"/>
      <c r="F22" s="141"/>
      <c r="G22" s="29"/>
      <c r="H22" s="141"/>
      <c r="I22" s="29"/>
      <c r="J22" s="141"/>
      <c r="K22" s="29"/>
      <c r="L22" s="141"/>
      <c r="M22" s="142"/>
      <c r="N22" s="141"/>
      <c r="O22" s="142"/>
      <c r="P22" s="141"/>
      <c r="Q22" s="142"/>
      <c r="R22" s="141"/>
      <c r="S22" s="142"/>
      <c r="T22" s="141"/>
      <c r="U22" s="142"/>
      <c r="V22" s="141"/>
      <c r="W22" s="142"/>
      <c r="X22" s="141"/>
      <c r="Y22" s="142"/>
      <c r="Z22" s="141"/>
      <c r="AA22" s="103"/>
      <c r="AB22" s="102"/>
      <c r="AD22" s="4"/>
      <c r="AE22" s="4"/>
      <c r="AF22" s="4"/>
      <c r="AG22" s="4"/>
      <c r="AH22" s="4"/>
      <c r="AI22" s="4"/>
    </row>
    <row r="23" spans="1:35" x14ac:dyDescent="0.55000000000000004">
      <c r="A23" s="30">
        <v>1</v>
      </c>
      <c r="B23" s="145" t="s">
        <v>81</v>
      </c>
      <c r="C23" s="139" t="s">
        <v>153</v>
      </c>
      <c r="D23" s="140" t="s">
        <v>153</v>
      </c>
      <c r="E23" s="139">
        <v>12712.12</v>
      </c>
      <c r="F23" s="140">
        <v>55228.308358588409</v>
      </c>
      <c r="G23" s="139">
        <v>11865.07</v>
      </c>
      <c r="H23" s="140">
        <v>50985.589613114098</v>
      </c>
      <c r="I23" s="139">
        <v>9177.33</v>
      </c>
      <c r="J23" s="140">
        <v>40417.802330521197</v>
      </c>
      <c r="K23" s="139">
        <v>9626.15</v>
      </c>
      <c r="L23" s="140">
        <v>39646.814027271495</v>
      </c>
      <c r="M23" s="139">
        <v>15363.67</v>
      </c>
      <c r="N23" s="140">
        <v>64151.314738407404</v>
      </c>
      <c r="O23" s="139">
        <v>22332.7</v>
      </c>
      <c r="P23" s="140">
        <v>94229.788616184</v>
      </c>
      <c r="Q23" s="139">
        <v>20984.25</v>
      </c>
      <c r="R23" s="140">
        <v>88540.187338260002</v>
      </c>
      <c r="S23" s="139">
        <v>23787.09</v>
      </c>
      <c r="T23" s="140">
        <v>100366.38930779281</v>
      </c>
      <c r="U23" s="139">
        <v>13755.2</v>
      </c>
      <c r="V23" s="140">
        <v>58038.194592384003</v>
      </c>
      <c r="W23" s="139">
        <v>8656.32</v>
      </c>
      <c r="X23" s="140">
        <v>36524.164287974403</v>
      </c>
      <c r="Y23" s="139">
        <v>9123.32</v>
      </c>
      <c r="Z23" s="140">
        <v>38494.607238614401</v>
      </c>
      <c r="AA23" s="99" t="e">
        <v>#VALUE!</v>
      </c>
      <c r="AB23" s="100" t="e">
        <v>#VALUE!</v>
      </c>
      <c r="AD23" s="58" t="e">
        <v>#VALUE!</v>
      </c>
      <c r="AE23" s="59" t="e">
        <v>#VALUE!</v>
      </c>
      <c r="AF23" s="58">
        <v>31534.84</v>
      </c>
      <c r="AG23" s="76">
        <v>133056.96611897281</v>
      </c>
      <c r="AH23" s="58" t="e">
        <v>#VALUE!</v>
      </c>
      <c r="AI23" s="74" t="e">
        <v>#VALUE!</v>
      </c>
    </row>
    <row r="24" spans="1:35" x14ac:dyDescent="0.55000000000000004">
      <c r="A24" s="28" t="s">
        <v>94</v>
      </c>
      <c r="B24" s="22"/>
      <c r="C24" s="29"/>
      <c r="D24" s="141"/>
      <c r="E24" s="29"/>
      <c r="F24" s="141"/>
      <c r="G24" s="29"/>
      <c r="H24" s="141"/>
      <c r="I24" s="29"/>
      <c r="J24" s="141"/>
      <c r="K24" s="29"/>
      <c r="L24" s="141"/>
      <c r="M24" s="142"/>
      <c r="N24" s="141"/>
      <c r="O24" s="142"/>
      <c r="P24" s="141"/>
      <c r="Q24" s="142"/>
      <c r="R24" s="141"/>
      <c r="S24" s="142"/>
      <c r="T24" s="141"/>
      <c r="U24" s="142"/>
      <c r="V24" s="141"/>
      <c r="W24" s="142"/>
      <c r="X24" s="141"/>
      <c r="Y24" s="142"/>
      <c r="Z24" s="141"/>
      <c r="AA24" s="103"/>
      <c r="AB24" s="102"/>
      <c r="AD24" s="4"/>
      <c r="AE24" s="4"/>
      <c r="AF24" s="4"/>
      <c r="AG24" s="4"/>
      <c r="AH24" s="4"/>
      <c r="AI24" s="4"/>
    </row>
    <row r="25" spans="1:35" x14ac:dyDescent="0.55000000000000004">
      <c r="A25" s="30">
        <v>1</v>
      </c>
      <c r="B25" s="145" t="s">
        <v>94</v>
      </c>
      <c r="C25" s="32">
        <v>8803.81</v>
      </c>
      <c r="D25" s="42">
        <v>36976.002</v>
      </c>
      <c r="E25" s="32">
        <v>11281.87</v>
      </c>
      <c r="F25" s="42">
        <v>48963.315799999997</v>
      </c>
      <c r="G25" s="32">
        <v>16491.88</v>
      </c>
      <c r="H25" s="42">
        <v>70915.084000000003</v>
      </c>
      <c r="I25" s="32">
        <v>13913.23</v>
      </c>
      <c r="J25" s="42">
        <v>61218.212</v>
      </c>
      <c r="K25" s="32">
        <v>14326.57</v>
      </c>
      <c r="L25" s="42">
        <v>59025.468399999998</v>
      </c>
      <c r="M25" s="32">
        <v>13241.44</v>
      </c>
      <c r="N25" s="42">
        <v>55349.2192</v>
      </c>
      <c r="O25" s="32">
        <v>14897.79</v>
      </c>
      <c r="P25" s="42">
        <v>62868.673799999997</v>
      </c>
      <c r="Q25" s="32">
        <v>15664.04</v>
      </c>
      <c r="R25" s="42">
        <v>65005.766000000011</v>
      </c>
      <c r="S25" s="32">
        <v>10473.36</v>
      </c>
      <c r="T25" s="42">
        <v>43883.378400000009</v>
      </c>
      <c r="U25" s="32">
        <v>15595.64</v>
      </c>
      <c r="V25" s="42">
        <v>64565.949599999993</v>
      </c>
      <c r="W25" s="32">
        <v>10613.28</v>
      </c>
      <c r="X25" s="42">
        <v>42346.987200000003</v>
      </c>
      <c r="Y25" s="32">
        <v>8995.06</v>
      </c>
      <c r="Z25" s="42">
        <v>35890.289400000001</v>
      </c>
      <c r="AA25" s="99">
        <v>119093.99</v>
      </c>
      <c r="AB25" s="100">
        <v>504205.11959999998</v>
      </c>
      <c r="AD25" s="58">
        <v>78058.799999999988</v>
      </c>
      <c r="AE25" s="59">
        <v>332447.3014</v>
      </c>
      <c r="AF25" s="58">
        <v>35203.979999999996</v>
      </c>
      <c r="AG25" s="76">
        <v>142803.2262</v>
      </c>
      <c r="AH25" s="58">
        <v>-5831.210000000021</v>
      </c>
      <c r="AI25" s="74">
        <v>-28954.591999999946</v>
      </c>
    </row>
    <row r="26" spans="1:35" x14ac:dyDescent="0.55000000000000004">
      <c r="A26" s="28" t="s">
        <v>78</v>
      </c>
      <c r="B26" s="22"/>
      <c r="C26" s="29"/>
      <c r="D26" s="35"/>
      <c r="E26" s="29"/>
      <c r="F26" s="35"/>
      <c r="G26" s="29"/>
      <c r="H26" s="35"/>
      <c r="I26" s="29"/>
      <c r="J26" s="35"/>
      <c r="K26" s="29"/>
      <c r="L26" s="35"/>
      <c r="M26" s="24"/>
      <c r="N26" s="35"/>
      <c r="O26" s="24"/>
      <c r="P26" s="35"/>
      <c r="Q26" s="24"/>
      <c r="R26" s="35"/>
      <c r="S26" s="24"/>
      <c r="T26" s="35"/>
      <c r="U26" s="24"/>
      <c r="V26" s="35"/>
      <c r="W26" s="24"/>
      <c r="X26" s="35"/>
      <c r="Y26" s="24"/>
      <c r="Z26" s="35"/>
      <c r="AA26" s="103"/>
      <c r="AB26" s="102"/>
      <c r="AD26" s="4"/>
      <c r="AE26" s="4"/>
      <c r="AF26" s="4"/>
      <c r="AG26" s="4"/>
      <c r="AH26" s="4"/>
      <c r="AI26" s="4"/>
    </row>
    <row r="27" spans="1:35" x14ac:dyDescent="0.55000000000000004">
      <c r="A27" s="30">
        <v>1</v>
      </c>
      <c r="B27" s="145" t="s">
        <v>78</v>
      </c>
      <c r="C27" s="32">
        <v>25257.96</v>
      </c>
      <c r="D27" s="42">
        <v>106083.432</v>
      </c>
      <c r="E27" s="32">
        <v>70004.37</v>
      </c>
      <c r="F27" s="42">
        <v>303924.57435648004</v>
      </c>
      <c r="G27" s="32">
        <v>95345.38</v>
      </c>
      <c r="H27" s="42">
        <v>409904.81196190999</v>
      </c>
      <c r="I27" s="32">
        <v>102932.33</v>
      </c>
      <c r="J27" s="42">
        <v>453046.47821835999</v>
      </c>
      <c r="K27" s="32">
        <v>87772.909999999989</v>
      </c>
      <c r="L27" s="42">
        <v>361589.87926663994</v>
      </c>
      <c r="M27" s="32">
        <v>94515.24000000002</v>
      </c>
      <c r="N27" s="42">
        <v>394955.20853922004</v>
      </c>
      <c r="O27" s="32">
        <v>89036.65</v>
      </c>
      <c r="P27" s="42">
        <v>375711.32713304</v>
      </c>
      <c r="Q27" s="32">
        <v>128237.79000000001</v>
      </c>
      <c r="R27" s="42">
        <v>532095.99037620006</v>
      </c>
      <c r="S27" s="32">
        <v>168078.03000000003</v>
      </c>
      <c r="T27" s="42">
        <v>704699.42990414356</v>
      </c>
      <c r="U27" s="32">
        <v>94372.709999999963</v>
      </c>
      <c r="V27" s="42">
        <v>390971.9568742665</v>
      </c>
      <c r="W27" s="32">
        <v>73993.270000000033</v>
      </c>
      <c r="X27" s="42">
        <v>295425.95282980334</v>
      </c>
      <c r="Y27" s="32">
        <v>73495.599999999948</v>
      </c>
      <c r="Z27" s="42">
        <v>293451.73125580361</v>
      </c>
      <c r="AA27" s="99">
        <v>861180.66</v>
      </c>
      <c r="AB27" s="100">
        <v>3642011.1317559937</v>
      </c>
      <c r="AD27" s="58">
        <v>475828.18999999994</v>
      </c>
      <c r="AE27" s="59">
        <v>2029504.3843426101</v>
      </c>
      <c r="AF27" s="58">
        <v>241861.57999999993</v>
      </c>
      <c r="AG27" s="76">
        <v>979849.64095987345</v>
      </c>
      <c r="AH27" s="58">
        <v>-143490.89000000013</v>
      </c>
      <c r="AI27" s="74">
        <v>-632657.10645351</v>
      </c>
    </row>
    <row r="28" spans="1:35" x14ac:dyDescent="0.55000000000000004">
      <c r="A28" s="28" t="s">
        <v>79</v>
      </c>
      <c r="B28" s="22"/>
      <c r="C28" s="29"/>
      <c r="D28" s="141"/>
      <c r="E28" s="29"/>
      <c r="F28" s="141"/>
      <c r="G28" s="29"/>
      <c r="H28" s="141"/>
      <c r="I28" s="29"/>
      <c r="J28" s="141"/>
      <c r="K28" s="29"/>
      <c r="L28" s="141"/>
      <c r="M28" s="142"/>
      <c r="N28" s="141"/>
      <c r="O28" s="142"/>
      <c r="P28" s="141"/>
      <c r="Q28" s="142"/>
      <c r="R28" s="141"/>
      <c r="S28" s="142"/>
      <c r="T28" s="141"/>
      <c r="U28" s="142"/>
      <c r="V28" s="141"/>
      <c r="W28" s="142"/>
      <c r="X28" s="141"/>
      <c r="Y28" s="142"/>
      <c r="Z28" s="141"/>
      <c r="AA28" s="103"/>
      <c r="AB28" s="102"/>
      <c r="AD28" s="4"/>
      <c r="AE28" s="4"/>
      <c r="AF28" s="4"/>
      <c r="AG28" s="4"/>
      <c r="AH28" s="4"/>
      <c r="AI28" s="4"/>
    </row>
    <row r="29" spans="1:35" x14ac:dyDescent="0.55000000000000004">
      <c r="A29" s="30">
        <v>1</v>
      </c>
      <c r="B29" s="145" t="s">
        <v>79</v>
      </c>
      <c r="C29" s="32">
        <v>5678.43</v>
      </c>
      <c r="D29" s="42">
        <v>23824.445382033304</v>
      </c>
      <c r="E29" s="32">
        <v>7844.4400000000005</v>
      </c>
      <c r="F29" s="42">
        <v>34080.479984490805</v>
      </c>
      <c r="G29" s="32">
        <v>9687.81</v>
      </c>
      <c r="H29" s="42">
        <v>41629.649459280292</v>
      </c>
      <c r="I29" s="32">
        <v>6465.16</v>
      </c>
      <c r="J29" s="42">
        <v>28473.157107262399</v>
      </c>
      <c r="K29" s="32">
        <v>6657.29</v>
      </c>
      <c r="L29" s="42">
        <v>27419.096789018899</v>
      </c>
      <c r="M29" s="32">
        <v>10755.16</v>
      </c>
      <c r="N29" s="42">
        <v>44908.388049335197</v>
      </c>
      <c r="O29" s="32">
        <v>13285.22</v>
      </c>
      <c r="P29" s="42">
        <v>56055.177937262401</v>
      </c>
      <c r="Q29" s="32">
        <v>12848.13</v>
      </c>
      <c r="R29" s="42">
        <v>53289.882758543405</v>
      </c>
      <c r="S29" s="32">
        <v>12099.65</v>
      </c>
      <c r="T29" s="42">
        <v>50744.561693641001</v>
      </c>
      <c r="U29" s="32">
        <v>9572</v>
      </c>
      <c r="V29" s="42">
        <v>39673.269316279999</v>
      </c>
      <c r="W29" s="32">
        <v>4813</v>
      </c>
      <c r="X29" s="42">
        <v>19224.23168528</v>
      </c>
      <c r="Y29" s="32">
        <v>5214.43</v>
      </c>
      <c r="Z29" s="42">
        <v>20830.796750735401</v>
      </c>
      <c r="AA29" s="99">
        <v>85321.29</v>
      </c>
      <c r="AB29" s="100">
        <v>360424.83916086768</v>
      </c>
      <c r="AD29" s="58">
        <v>47088.289999999994</v>
      </c>
      <c r="AE29" s="59">
        <v>200335.21677142088</v>
      </c>
      <c r="AF29" s="58">
        <v>19599.43</v>
      </c>
      <c r="AG29" s="76">
        <v>79728.297752295402</v>
      </c>
      <c r="AH29" s="58">
        <v>-18633.569999999992</v>
      </c>
      <c r="AI29" s="74">
        <v>-80361.324637151381</v>
      </c>
    </row>
    <row r="30" spans="1:35" x14ac:dyDescent="0.55000000000000004">
      <c r="A30" s="28" t="s">
        <v>95</v>
      </c>
      <c r="B30" s="22"/>
      <c r="C30" s="29"/>
      <c r="D30" s="141"/>
      <c r="E30" s="29"/>
      <c r="F30" s="141"/>
      <c r="G30" s="29"/>
      <c r="H30" s="141"/>
      <c r="I30" s="29"/>
      <c r="J30" s="141"/>
      <c r="K30" s="29"/>
      <c r="L30" s="141"/>
      <c r="M30" s="142"/>
      <c r="N30" s="141"/>
      <c r="O30" s="142"/>
      <c r="P30" s="141"/>
      <c r="Q30" s="142"/>
      <c r="R30" s="141"/>
      <c r="S30" s="142"/>
      <c r="T30" s="141"/>
      <c r="U30" s="142"/>
      <c r="V30" s="141"/>
      <c r="W30" s="142"/>
      <c r="X30" s="141"/>
      <c r="Y30" s="142"/>
      <c r="Z30" s="141"/>
      <c r="AA30" s="103"/>
      <c r="AB30" s="102"/>
      <c r="AD30" s="4"/>
      <c r="AE30" s="4"/>
      <c r="AF30" s="4"/>
      <c r="AG30" s="4"/>
      <c r="AH30" s="4"/>
      <c r="AI30" s="4"/>
    </row>
    <row r="31" spans="1:35" x14ac:dyDescent="0.55000000000000004">
      <c r="A31" s="30">
        <v>1</v>
      </c>
      <c r="B31" s="145" t="s">
        <v>95</v>
      </c>
      <c r="C31" s="32">
        <v>2435.7000000000116</v>
      </c>
      <c r="D31" s="42">
        <v>10219.23341786705</v>
      </c>
      <c r="E31" s="32">
        <v>2566.2999999999884</v>
      </c>
      <c r="F31" s="42">
        <v>11149.391898490951</v>
      </c>
      <c r="G31" s="32">
        <v>2487</v>
      </c>
      <c r="H31" s="42">
        <v>10686.929058809999</v>
      </c>
      <c r="I31" s="32">
        <v>2313</v>
      </c>
      <c r="J31" s="42">
        <v>10186.663963319999</v>
      </c>
      <c r="K31" s="32">
        <v>4330</v>
      </c>
      <c r="L31" s="42">
        <v>17833.7865853</v>
      </c>
      <c r="M31" s="32">
        <v>2591</v>
      </c>
      <c r="N31" s="42">
        <v>10818.77289002</v>
      </c>
      <c r="O31" s="32">
        <v>3839.640000000014</v>
      </c>
      <c r="P31" s="42">
        <v>16200.83848178886</v>
      </c>
      <c r="Q31" s="32">
        <v>3336.4799999999814</v>
      </c>
      <c r="R31" s="42">
        <v>13838.638621046324</v>
      </c>
      <c r="S31" s="32">
        <v>4672.4899999999907</v>
      </c>
      <c r="T31" s="42">
        <v>19595.89385378256</v>
      </c>
      <c r="U31" s="32">
        <v>2278.0310000000172</v>
      </c>
      <c r="V31" s="42">
        <v>9441.8029015707616</v>
      </c>
      <c r="W31" s="32">
        <v>1646.3589999999967</v>
      </c>
      <c r="X31" s="42">
        <v>6575.9374305310275</v>
      </c>
      <c r="Y31" s="32">
        <v>1764.9000000000233</v>
      </c>
      <c r="Z31" s="42">
        <v>7050.4874330220928</v>
      </c>
      <c r="AA31" s="99">
        <v>28571.609999999986</v>
      </c>
      <c r="AB31" s="100">
        <v>120530.14877042573</v>
      </c>
      <c r="AD31" s="58">
        <v>16723</v>
      </c>
      <c r="AE31" s="59">
        <v>70894.777813808003</v>
      </c>
      <c r="AF31" s="58">
        <v>5689.2900000000373</v>
      </c>
      <c r="AG31" s="76">
        <v>23068.22776512388</v>
      </c>
      <c r="AH31" s="58">
        <v>-6159.3199999999488</v>
      </c>
      <c r="AI31" s="74">
        <v>-26567.143191493844</v>
      </c>
    </row>
    <row r="32" spans="1:35" x14ac:dyDescent="0.55000000000000004">
      <c r="A32" s="28" t="s">
        <v>80</v>
      </c>
      <c r="B32" s="22"/>
      <c r="C32" s="29"/>
      <c r="D32" s="141"/>
      <c r="E32" s="29"/>
      <c r="F32" s="141"/>
      <c r="G32" s="29"/>
      <c r="H32" s="141"/>
      <c r="I32" s="29"/>
      <c r="J32" s="141"/>
      <c r="K32" s="29"/>
      <c r="L32" s="141"/>
      <c r="M32" s="142"/>
      <c r="N32" s="141"/>
      <c r="O32" s="142"/>
      <c r="P32" s="141"/>
      <c r="Q32" s="142"/>
      <c r="R32" s="141"/>
      <c r="S32" s="142"/>
      <c r="T32" s="141"/>
      <c r="U32" s="142"/>
      <c r="V32" s="141"/>
      <c r="W32" s="142"/>
      <c r="X32" s="141"/>
      <c r="Y32" s="142"/>
      <c r="Z32" s="141"/>
      <c r="AA32" s="103"/>
      <c r="AB32" s="102"/>
      <c r="AD32" s="4"/>
      <c r="AE32" s="4"/>
      <c r="AF32" s="4"/>
      <c r="AG32" s="4"/>
      <c r="AH32" s="4"/>
      <c r="AI32" s="4"/>
    </row>
    <row r="33" spans="1:35" x14ac:dyDescent="0.55000000000000004">
      <c r="A33" s="30">
        <v>1</v>
      </c>
      <c r="B33" s="145" t="s">
        <v>80</v>
      </c>
      <c r="C33" s="32">
        <v>5801.26</v>
      </c>
      <c r="D33" s="42">
        <v>24364.179890430001</v>
      </c>
      <c r="E33" s="32">
        <v>7391.89</v>
      </c>
      <c r="F33" s="42">
        <v>32082.51401789</v>
      </c>
      <c r="G33" s="32">
        <v>11779.85</v>
      </c>
      <c r="H33" s="42">
        <v>50652.187235149999</v>
      </c>
      <c r="I33" s="32">
        <v>13076.78</v>
      </c>
      <c r="J33" s="42">
        <v>57540.169144768006</v>
      </c>
      <c r="K33" s="32">
        <v>10009.33</v>
      </c>
      <c r="L33" s="42">
        <v>41237.988489759999</v>
      </c>
      <c r="M33" s="32">
        <v>12170.13</v>
      </c>
      <c r="N33" s="42">
        <v>50870.274322679994</v>
      </c>
      <c r="O33" s="32">
        <v>11548.89</v>
      </c>
      <c r="P33" s="42">
        <v>48737.753213583994</v>
      </c>
      <c r="Q33" s="32">
        <v>13473.06</v>
      </c>
      <c r="R33" s="42">
        <v>55912.539964648</v>
      </c>
      <c r="S33" s="32">
        <v>13170.79</v>
      </c>
      <c r="T33" s="42">
        <v>55187.020986620017</v>
      </c>
      <c r="U33" s="32">
        <v>17323.099999999999</v>
      </c>
      <c r="V33" s="42">
        <v>71751.043502031986</v>
      </c>
      <c r="W33" s="32">
        <v>6633.48</v>
      </c>
      <c r="X33" s="42">
        <v>26468.398313632002</v>
      </c>
      <c r="Y33" s="32">
        <v>5712.34</v>
      </c>
      <c r="Z33" s="42">
        <v>22792.752200748004</v>
      </c>
      <c r="AA33" s="99">
        <v>98421.979999999981</v>
      </c>
      <c r="AB33" s="100">
        <v>416584.62726553006</v>
      </c>
      <c r="AD33" s="58">
        <v>60229.24</v>
      </c>
      <c r="AE33" s="59">
        <v>256747.313100678</v>
      </c>
      <c r="AF33" s="58">
        <v>29668.92</v>
      </c>
      <c r="AG33" s="76">
        <v>121012.19401641199</v>
      </c>
      <c r="AH33" s="58">
        <v>-8523.8199999999779</v>
      </c>
      <c r="AI33" s="74">
        <v>-38825.120148440066</v>
      </c>
    </row>
    <row r="34" spans="1:35" x14ac:dyDescent="0.55000000000000004">
      <c r="A34" s="28" t="s">
        <v>86</v>
      </c>
      <c r="B34" s="22"/>
      <c r="C34" s="29"/>
      <c r="D34" s="141"/>
      <c r="E34" s="29"/>
      <c r="F34" s="141"/>
      <c r="G34" s="29"/>
      <c r="H34" s="141"/>
      <c r="I34" s="29"/>
      <c r="J34" s="141"/>
      <c r="K34" s="29"/>
      <c r="L34" s="141"/>
      <c r="M34" s="142"/>
      <c r="N34" s="141"/>
      <c r="O34" s="142"/>
      <c r="P34" s="141"/>
      <c r="Q34" s="142"/>
      <c r="R34" s="141"/>
      <c r="S34" s="142"/>
      <c r="T34" s="141"/>
      <c r="U34" s="142"/>
      <c r="V34" s="141"/>
      <c r="W34" s="142"/>
      <c r="X34" s="141"/>
      <c r="Y34" s="142"/>
      <c r="Z34" s="141"/>
      <c r="AA34" s="103"/>
      <c r="AB34" s="102"/>
      <c r="AD34" s="4"/>
      <c r="AE34" s="4"/>
      <c r="AF34" s="4"/>
      <c r="AG34" s="4"/>
      <c r="AH34" s="4"/>
      <c r="AI34" s="4"/>
    </row>
    <row r="35" spans="1:35" x14ac:dyDescent="0.55000000000000004">
      <c r="A35" s="30">
        <v>1</v>
      </c>
      <c r="B35" s="145" t="s">
        <v>86</v>
      </c>
      <c r="C35" s="32">
        <v>35484.959999999999</v>
      </c>
      <c r="D35" s="42">
        <v>148953.76242620763</v>
      </c>
      <c r="E35" s="32">
        <v>37479.85</v>
      </c>
      <c r="F35" s="42">
        <v>162757.70224583452</v>
      </c>
      <c r="G35" s="32">
        <v>53504.45</v>
      </c>
      <c r="H35" s="42">
        <v>229978.12301180349</v>
      </c>
      <c r="I35" s="32">
        <v>50065.36</v>
      </c>
      <c r="J35" s="42">
        <v>220399.27906171043</v>
      </c>
      <c r="K35" s="32">
        <v>45290.229999999996</v>
      </c>
      <c r="L35" s="42">
        <v>186558.99388995432</v>
      </c>
      <c r="M35" s="32">
        <v>49941.74</v>
      </c>
      <c r="N35" s="42">
        <v>208613.35435330283</v>
      </c>
      <c r="O35" s="32">
        <v>57878.94</v>
      </c>
      <c r="P35" s="42">
        <v>244225.58488128477</v>
      </c>
      <c r="Q35" s="32">
        <v>55051.630000000005</v>
      </c>
      <c r="R35" s="42">
        <v>228381.25153795342</v>
      </c>
      <c r="S35" s="32">
        <v>62879.22</v>
      </c>
      <c r="T35" s="42">
        <v>263621.65656428278</v>
      </c>
      <c r="U35" s="32">
        <v>49725.93</v>
      </c>
      <c r="V35" s="42">
        <v>206018.07861702066</v>
      </c>
      <c r="W35" s="32">
        <v>35447.14</v>
      </c>
      <c r="X35" s="42">
        <v>141512.6041553184</v>
      </c>
      <c r="Y35" s="32">
        <v>34284.520000000004</v>
      </c>
      <c r="Z35" s="42">
        <v>136895.3828450256</v>
      </c>
      <c r="AA35" s="99">
        <v>447576.38</v>
      </c>
      <c r="AB35" s="100">
        <v>1893489.7079723342</v>
      </c>
      <c r="AD35" s="58">
        <v>271766.58999999997</v>
      </c>
      <c r="AE35" s="59">
        <v>1157261.2149888133</v>
      </c>
      <c r="AF35" s="58">
        <v>119457.59000000001</v>
      </c>
      <c r="AG35" s="76">
        <v>484426.06561736471</v>
      </c>
      <c r="AH35" s="58">
        <v>-56352.200000000012</v>
      </c>
      <c r="AI35" s="74">
        <v>-251802.42736615613</v>
      </c>
    </row>
    <row r="36" spans="1:35" x14ac:dyDescent="0.55000000000000004">
      <c r="A36" s="28" t="s">
        <v>96</v>
      </c>
      <c r="B36" s="22"/>
      <c r="C36" s="29"/>
      <c r="D36" s="141"/>
      <c r="E36" s="29"/>
      <c r="F36" s="141"/>
      <c r="G36" s="29"/>
      <c r="H36" s="141"/>
      <c r="I36" s="29"/>
      <c r="J36" s="141"/>
      <c r="K36" s="29"/>
      <c r="L36" s="141"/>
      <c r="M36" s="142"/>
      <c r="N36" s="141"/>
      <c r="O36" s="142"/>
      <c r="P36" s="141"/>
      <c r="Q36" s="142"/>
      <c r="R36" s="141"/>
      <c r="S36" s="142"/>
      <c r="T36" s="141"/>
      <c r="U36" s="142"/>
      <c r="V36" s="141"/>
      <c r="W36" s="142"/>
      <c r="X36" s="141"/>
      <c r="Y36" s="142"/>
      <c r="Z36" s="141"/>
      <c r="AA36" s="103"/>
      <c r="AB36" s="102"/>
      <c r="AD36" s="4"/>
      <c r="AE36" s="4"/>
      <c r="AF36" s="4"/>
      <c r="AG36" s="4"/>
      <c r="AH36" s="4"/>
      <c r="AI36" s="4"/>
    </row>
    <row r="37" spans="1:35" x14ac:dyDescent="0.55000000000000004">
      <c r="A37" s="30">
        <v>1</v>
      </c>
      <c r="B37" s="145" t="s">
        <v>96</v>
      </c>
      <c r="C37" s="32">
        <v>3682.0000000000018</v>
      </c>
      <c r="D37" s="42">
        <v>15464.400000000009</v>
      </c>
      <c r="E37" s="32">
        <v>3766</v>
      </c>
      <c r="F37" s="42">
        <v>16344.439999999999</v>
      </c>
      <c r="G37" s="32">
        <v>4598</v>
      </c>
      <c r="H37" s="42">
        <v>19771.400000000001</v>
      </c>
      <c r="I37" s="32">
        <v>9146</v>
      </c>
      <c r="J37" s="42">
        <v>40242.400000000009</v>
      </c>
      <c r="K37" s="32">
        <v>8513</v>
      </c>
      <c r="L37" s="42">
        <v>35073.560000000005</v>
      </c>
      <c r="M37" s="32">
        <v>8825</v>
      </c>
      <c r="N37" s="42">
        <v>36888.5</v>
      </c>
      <c r="O37" s="32">
        <v>5537</v>
      </c>
      <c r="P37" s="42">
        <v>23366.14</v>
      </c>
      <c r="Q37" s="32">
        <v>6015</v>
      </c>
      <c r="R37" s="42">
        <v>24962.25</v>
      </c>
      <c r="S37" s="32">
        <v>2118</v>
      </c>
      <c r="T37" s="42">
        <v>8874.42</v>
      </c>
      <c r="U37" s="32">
        <v>6294</v>
      </c>
      <c r="V37" s="42">
        <v>26057.16</v>
      </c>
      <c r="W37" s="32">
        <v>2357</v>
      </c>
      <c r="X37" s="42">
        <v>9404.43</v>
      </c>
      <c r="Y37" s="32">
        <v>3440</v>
      </c>
      <c r="Z37" s="42">
        <v>13725.6</v>
      </c>
      <c r="AA37" s="99">
        <v>52200</v>
      </c>
      <c r="AB37" s="100">
        <v>220987.51000000004</v>
      </c>
      <c r="AD37" s="58">
        <v>38530</v>
      </c>
      <c r="AE37" s="59">
        <v>163784.70000000001</v>
      </c>
      <c r="AF37" s="58">
        <v>12091</v>
      </c>
      <c r="AG37" s="76">
        <v>49187.189999999995</v>
      </c>
      <c r="AH37" s="58">
        <v>-1579</v>
      </c>
      <c r="AI37" s="74">
        <v>-8015.6200000000244</v>
      </c>
    </row>
    <row r="38" spans="1:35" x14ac:dyDescent="0.55000000000000004">
      <c r="A38" s="28" t="s">
        <v>97</v>
      </c>
      <c r="B38" s="22"/>
      <c r="C38" s="29"/>
      <c r="D38" s="141"/>
      <c r="E38" s="29"/>
      <c r="F38" s="141"/>
      <c r="G38" s="29"/>
      <c r="H38" s="141"/>
      <c r="I38" s="29"/>
      <c r="J38" s="141"/>
      <c r="K38" s="29"/>
      <c r="L38" s="141"/>
      <c r="M38" s="142"/>
      <c r="N38" s="141"/>
      <c r="O38" s="142"/>
      <c r="P38" s="141"/>
      <c r="Q38" s="142"/>
      <c r="R38" s="141"/>
      <c r="S38" s="142"/>
      <c r="T38" s="141"/>
      <c r="U38" s="142"/>
      <c r="V38" s="141"/>
      <c r="W38" s="142"/>
      <c r="X38" s="141"/>
      <c r="Y38" s="142"/>
      <c r="Z38" s="141"/>
      <c r="AA38" s="103"/>
      <c r="AB38" s="102"/>
      <c r="AD38" s="4"/>
      <c r="AE38" s="4"/>
      <c r="AF38" s="4"/>
      <c r="AG38" s="4"/>
      <c r="AH38" s="4"/>
      <c r="AI38" s="4"/>
    </row>
    <row r="39" spans="1:35" x14ac:dyDescent="0.55000000000000004">
      <c r="A39" s="30">
        <v>1</v>
      </c>
      <c r="B39" s="145" t="s">
        <v>97</v>
      </c>
      <c r="C39" s="32">
        <v>797</v>
      </c>
      <c r="D39" s="42">
        <v>3347.4</v>
      </c>
      <c r="E39" s="32">
        <v>529</v>
      </c>
      <c r="F39" s="42">
        <v>2295.86</v>
      </c>
      <c r="G39" s="32">
        <v>543</v>
      </c>
      <c r="H39" s="42">
        <v>2334.9</v>
      </c>
      <c r="I39" s="32">
        <v>855</v>
      </c>
      <c r="J39" s="42">
        <v>3762.0000000000005</v>
      </c>
      <c r="K39" s="32">
        <v>391</v>
      </c>
      <c r="L39" s="42">
        <v>1610.92</v>
      </c>
      <c r="M39" s="32">
        <v>337</v>
      </c>
      <c r="N39" s="42">
        <v>1408.6599999999999</v>
      </c>
      <c r="O39" s="32">
        <v>349</v>
      </c>
      <c r="P39" s="42">
        <v>1472.78</v>
      </c>
      <c r="Q39" s="32">
        <v>98</v>
      </c>
      <c r="R39" s="42">
        <v>406.70000000000005</v>
      </c>
      <c r="S39" s="32">
        <v>119</v>
      </c>
      <c r="T39" s="42">
        <v>498.61000000000007</v>
      </c>
      <c r="U39" s="32">
        <v>1084</v>
      </c>
      <c r="V39" s="42">
        <v>4487.7599999999993</v>
      </c>
      <c r="W39" s="32">
        <v>700</v>
      </c>
      <c r="X39" s="42">
        <v>2793</v>
      </c>
      <c r="Y39" s="32">
        <v>661</v>
      </c>
      <c r="Z39" s="42">
        <v>2637.3900000000003</v>
      </c>
      <c r="AA39" s="99">
        <v>4018</v>
      </c>
      <c r="AB39" s="100">
        <v>17137.830000000002</v>
      </c>
      <c r="AD39" s="58">
        <v>3452</v>
      </c>
      <c r="AE39" s="59">
        <v>14759.74</v>
      </c>
      <c r="AF39" s="58">
        <v>2445</v>
      </c>
      <c r="AG39" s="76">
        <v>9918.15</v>
      </c>
      <c r="AH39" s="58">
        <v>1879</v>
      </c>
      <c r="AI39" s="74">
        <v>7540.0599999999977</v>
      </c>
    </row>
    <row r="40" spans="1:35" x14ac:dyDescent="0.55000000000000004">
      <c r="A40" s="28" t="s">
        <v>98</v>
      </c>
      <c r="B40" s="22"/>
      <c r="C40" s="29"/>
      <c r="D40" s="141"/>
      <c r="E40" s="29"/>
      <c r="F40" s="141"/>
      <c r="G40" s="29"/>
      <c r="H40" s="141"/>
      <c r="I40" s="29"/>
      <c r="J40" s="141"/>
      <c r="K40" s="29"/>
      <c r="L40" s="141"/>
      <c r="M40" s="142"/>
      <c r="N40" s="141"/>
      <c r="O40" s="142"/>
      <c r="P40" s="141"/>
      <c r="Q40" s="142"/>
      <c r="R40" s="141"/>
      <c r="S40" s="142"/>
      <c r="T40" s="141"/>
      <c r="U40" s="142"/>
      <c r="V40" s="141"/>
      <c r="W40" s="142"/>
      <c r="X40" s="141"/>
      <c r="Y40" s="142"/>
      <c r="Z40" s="141"/>
      <c r="AA40" s="103"/>
      <c r="AB40" s="102"/>
      <c r="AD40" s="4"/>
      <c r="AE40" s="4"/>
      <c r="AF40" s="4"/>
      <c r="AG40" s="4"/>
      <c r="AH40" s="4"/>
      <c r="AI40" s="4"/>
    </row>
    <row r="41" spans="1:35" x14ac:dyDescent="0.55000000000000004">
      <c r="A41" s="30">
        <v>1</v>
      </c>
      <c r="B41" s="145" t="s">
        <v>98</v>
      </c>
      <c r="C41" s="32">
        <v>9715.1200000000008</v>
      </c>
      <c r="D41" s="42">
        <v>40803.504000000008</v>
      </c>
      <c r="E41" s="32">
        <v>12101.18</v>
      </c>
      <c r="F41" s="42">
        <v>52519.121200000001</v>
      </c>
      <c r="G41" s="32">
        <v>18121.52</v>
      </c>
      <c r="H41" s="42">
        <v>77922.535999999993</v>
      </c>
      <c r="I41" s="32">
        <v>14272.63</v>
      </c>
      <c r="J41" s="42">
        <v>62799.572</v>
      </c>
      <c r="K41" s="32">
        <v>16841.2</v>
      </c>
      <c r="L41" s="42">
        <v>69385.744000000006</v>
      </c>
      <c r="M41" s="32">
        <v>18938.830000000002</v>
      </c>
      <c r="N41" s="42">
        <v>79164.309399999998</v>
      </c>
      <c r="O41" s="32">
        <v>19013.13</v>
      </c>
      <c r="P41" s="42">
        <v>80235.408599999995</v>
      </c>
      <c r="Q41" s="32">
        <v>18720.150000000001</v>
      </c>
      <c r="R41" s="42">
        <v>77688.622500000012</v>
      </c>
      <c r="S41" s="32">
        <v>14337.13</v>
      </c>
      <c r="T41" s="42">
        <v>60072.574700000005</v>
      </c>
      <c r="U41" s="32">
        <v>14955.59</v>
      </c>
      <c r="V41" s="42">
        <v>61916.142599999999</v>
      </c>
      <c r="W41" s="32">
        <v>10065.629999999999</v>
      </c>
      <c r="X41" s="42">
        <v>40161.863700000002</v>
      </c>
      <c r="Y41" s="32">
        <v>8280.99</v>
      </c>
      <c r="Z41" s="42">
        <v>33041.150099999999</v>
      </c>
      <c r="AA41" s="99">
        <v>142060.89000000001</v>
      </c>
      <c r="AB41" s="100">
        <v>600591.39240000001</v>
      </c>
      <c r="AD41" s="58">
        <v>89990.48000000001</v>
      </c>
      <c r="AE41" s="59">
        <v>382594.78659999999</v>
      </c>
      <c r="AF41" s="58">
        <v>33302.21</v>
      </c>
      <c r="AG41" s="76">
        <v>135119.15640000001</v>
      </c>
      <c r="AH41" s="58">
        <v>-18768.200000000012</v>
      </c>
      <c r="AI41" s="74">
        <v>-82877.449400000041</v>
      </c>
    </row>
    <row r="42" spans="1:35" x14ac:dyDescent="0.55000000000000004">
      <c r="A42" s="28" t="s">
        <v>99</v>
      </c>
      <c r="B42" s="22"/>
      <c r="C42" s="29"/>
      <c r="D42" s="141"/>
      <c r="E42" s="29"/>
      <c r="F42" s="141"/>
      <c r="G42" s="29"/>
      <c r="H42" s="141"/>
      <c r="I42" s="29"/>
      <c r="J42" s="141"/>
      <c r="K42" s="29"/>
      <c r="L42" s="141"/>
      <c r="M42" s="142"/>
      <c r="N42" s="141"/>
      <c r="O42" s="142"/>
      <c r="P42" s="141"/>
      <c r="Q42" s="142"/>
      <c r="R42" s="141"/>
      <c r="S42" s="142"/>
      <c r="T42" s="141"/>
      <c r="U42" s="142"/>
      <c r="V42" s="141"/>
      <c r="W42" s="142"/>
      <c r="X42" s="141"/>
      <c r="Y42" s="142"/>
      <c r="Z42" s="141"/>
      <c r="AA42" s="103"/>
      <c r="AB42" s="102"/>
      <c r="AD42" s="4"/>
      <c r="AE42" s="4"/>
      <c r="AF42" s="4"/>
      <c r="AG42" s="4"/>
      <c r="AH42" s="4"/>
      <c r="AI42" s="4"/>
    </row>
    <row r="43" spans="1:35" x14ac:dyDescent="0.55000000000000004">
      <c r="A43" s="30">
        <v>1</v>
      </c>
      <c r="B43" s="145" t="s">
        <v>99</v>
      </c>
      <c r="C43" s="32">
        <v>20583.52</v>
      </c>
      <c r="D43" s="42">
        <v>86378.942952571204</v>
      </c>
      <c r="E43" s="32">
        <v>34308.42</v>
      </c>
      <c r="F43" s="42">
        <v>149028.95747357942</v>
      </c>
      <c r="G43" s="32">
        <v>42000.380000000005</v>
      </c>
      <c r="H43" s="42">
        <v>180504.17499831939</v>
      </c>
      <c r="I43" s="32">
        <v>38218.47</v>
      </c>
      <c r="J43" s="42">
        <v>168290.63939659082</v>
      </c>
      <c r="K43" s="32">
        <v>37882.959999999999</v>
      </c>
      <c r="L43" s="42">
        <v>156034.74779053358</v>
      </c>
      <c r="M43" s="32">
        <v>44462.97</v>
      </c>
      <c r="N43" s="42">
        <v>185690.61417785342</v>
      </c>
      <c r="O43" s="32">
        <v>47302.770000000004</v>
      </c>
      <c r="P43" s="42">
        <v>199591.74829565841</v>
      </c>
      <c r="Q43" s="32">
        <v>48300.04</v>
      </c>
      <c r="R43" s="42">
        <v>200353.37501704722</v>
      </c>
      <c r="S43" s="32">
        <v>46333.15</v>
      </c>
      <c r="T43" s="42">
        <v>194294.606337431</v>
      </c>
      <c r="U43" s="32">
        <v>39471.89</v>
      </c>
      <c r="V43" s="42">
        <v>163555.87695137109</v>
      </c>
      <c r="W43" s="32">
        <v>28187.809999999998</v>
      </c>
      <c r="X43" s="42">
        <v>112565.76709747361</v>
      </c>
      <c r="Y43" s="32">
        <v>31932.97</v>
      </c>
      <c r="Z43" s="42">
        <v>127533.62926863661</v>
      </c>
      <c r="AA43" s="99">
        <v>359392.68000000005</v>
      </c>
      <c r="AB43" s="100">
        <v>1520167.8064395846</v>
      </c>
      <c r="AD43" s="58">
        <v>217456.72</v>
      </c>
      <c r="AE43" s="59">
        <v>925928.07678944792</v>
      </c>
      <c r="AF43" s="58">
        <v>99592.67</v>
      </c>
      <c r="AG43" s="76">
        <v>403655.27331748127</v>
      </c>
      <c r="AH43" s="58">
        <v>-42343.290000000037</v>
      </c>
      <c r="AI43" s="74">
        <v>-190584.45633265539</v>
      </c>
    </row>
    <row r="44" spans="1:35" x14ac:dyDescent="0.55000000000000004">
      <c r="A44" s="28" t="s">
        <v>100</v>
      </c>
      <c r="B44" s="22"/>
      <c r="C44" s="29"/>
      <c r="D44" s="141"/>
      <c r="E44" s="29"/>
      <c r="F44" s="141"/>
      <c r="G44" s="29"/>
      <c r="H44" s="141"/>
      <c r="I44" s="29"/>
      <c r="J44" s="141"/>
      <c r="K44" s="29"/>
      <c r="L44" s="141"/>
      <c r="M44" s="142"/>
      <c r="N44" s="141"/>
      <c r="O44" s="142"/>
      <c r="P44" s="141"/>
      <c r="Q44" s="142"/>
      <c r="R44" s="141"/>
      <c r="S44" s="142"/>
      <c r="T44" s="141"/>
      <c r="U44" s="142"/>
      <c r="V44" s="141"/>
      <c r="W44" s="142"/>
      <c r="X44" s="141"/>
      <c r="Y44" s="142"/>
      <c r="Z44" s="141"/>
      <c r="AA44" s="103"/>
      <c r="AB44" s="102"/>
      <c r="AD44" s="4"/>
      <c r="AE44" s="4"/>
      <c r="AF44" s="4"/>
      <c r="AG44" s="4"/>
      <c r="AH44" s="4"/>
      <c r="AI44" s="4"/>
    </row>
    <row r="45" spans="1:35" x14ac:dyDescent="0.55000000000000004">
      <c r="A45" s="30">
        <v>1</v>
      </c>
      <c r="B45" s="145" t="s">
        <v>100</v>
      </c>
      <c r="C45" s="32">
        <v>28030.000000000015</v>
      </c>
      <c r="D45" s="42">
        <v>117726.00000000006</v>
      </c>
      <c r="E45" s="32">
        <v>22381.999999999975</v>
      </c>
      <c r="F45" s="42">
        <v>97137.879999999888</v>
      </c>
      <c r="G45" s="32">
        <v>23141</v>
      </c>
      <c r="H45" s="42">
        <v>99506.3</v>
      </c>
      <c r="I45" s="32">
        <v>29258</v>
      </c>
      <c r="J45" s="42">
        <v>128735.2</v>
      </c>
      <c r="K45" s="32">
        <v>23095.000000000022</v>
      </c>
      <c r="L45" s="42">
        <v>95151.400000000081</v>
      </c>
      <c r="M45" s="32">
        <v>21497.999999999964</v>
      </c>
      <c r="N45" s="42">
        <v>89861.639999999854</v>
      </c>
      <c r="O45" s="32">
        <v>23360.999999999989</v>
      </c>
      <c r="P45" s="42">
        <v>98583.41999999994</v>
      </c>
      <c r="Q45" s="32">
        <v>26275</v>
      </c>
      <c r="R45" s="42">
        <v>109041.25</v>
      </c>
      <c r="S45" s="32">
        <v>22341.000000000029</v>
      </c>
      <c r="T45" s="42">
        <v>93608.790000000125</v>
      </c>
      <c r="U45" s="32">
        <v>18761.000000000022</v>
      </c>
      <c r="V45" s="42">
        <v>77670.540000000081</v>
      </c>
      <c r="W45" s="32">
        <v>15030.999999999967</v>
      </c>
      <c r="X45" s="42">
        <v>59973.689999999871</v>
      </c>
      <c r="Y45" s="32">
        <v>14741.000000000016</v>
      </c>
      <c r="Z45" s="42">
        <v>58816.590000000069</v>
      </c>
      <c r="AA45" s="99">
        <v>219380.99999999997</v>
      </c>
      <c r="AB45" s="100">
        <v>929351.88</v>
      </c>
      <c r="AD45" s="58">
        <v>147403.99999999997</v>
      </c>
      <c r="AE45" s="59">
        <v>628118.41999999993</v>
      </c>
      <c r="AF45" s="58">
        <v>48533</v>
      </c>
      <c r="AG45" s="76">
        <v>196460.82</v>
      </c>
      <c r="AH45" s="58">
        <v>-23444</v>
      </c>
      <c r="AI45" s="74">
        <v>-104772.64000000001</v>
      </c>
    </row>
    <row r="46" spans="1:35" x14ac:dyDescent="0.55000000000000004">
      <c r="A46" s="28" t="s">
        <v>104</v>
      </c>
      <c r="B46" s="22"/>
      <c r="C46" s="146"/>
      <c r="D46" s="147"/>
      <c r="E46" s="146"/>
      <c r="F46" s="147"/>
      <c r="G46" s="146"/>
      <c r="H46" s="147"/>
      <c r="I46" s="146"/>
      <c r="J46" s="147"/>
      <c r="K46" s="146"/>
      <c r="L46" s="147"/>
      <c r="M46" s="148"/>
      <c r="N46" s="147"/>
      <c r="O46" s="148"/>
      <c r="P46" s="147"/>
      <c r="Q46" s="148"/>
      <c r="R46" s="147"/>
      <c r="S46" s="148"/>
      <c r="T46" s="147"/>
      <c r="U46" s="148"/>
      <c r="V46" s="147"/>
      <c r="W46" s="148"/>
      <c r="X46" s="147"/>
      <c r="Y46" s="148"/>
      <c r="Z46" s="147"/>
      <c r="AA46" s="110"/>
      <c r="AB46" s="109"/>
      <c r="AD46" s="4"/>
      <c r="AE46" s="4"/>
      <c r="AF46" s="4"/>
      <c r="AG46" s="4"/>
      <c r="AH46" s="4"/>
      <c r="AI46" s="4"/>
    </row>
    <row r="47" spans="1:35" x14ac:dyDescent="0.55000000000000004">
      <c r="A47" s="30">
        <v>1</v>
      </c>
      <c r="B47" s="145" t="s">
        <v>105</v>
      </c>
      <c r="C47" s="32">
        <v>1075</v>
      </c>
      <c r="D47" s="42">
        <v>4515</v>
      </c>
      <c r="E47" s="32">
        <v>1100</v>
      </c>
      <c r="F47" s="42">
        <v>4774</v>
      </c>
      <c r="G47" s="32">
        <v>2095</v>
      </c>
      <c r="H47" s="42">
        <v>9008.5</v>
      </c>
      <c r="I47" s="32">
        <v>2946</v>
      </c>
      <c r="J47" s="42">
        <v>12962.400000000001</v>
      </c>
      <c r="K47" s="32">
        <v>1892</v>
      </c>
      <c r="L47" s="42">
        <v>7795.04</v>
      </c>
      <c r="M47" s="32">
        <v>1844</v>
      </c>
      <c r="N47" s="42">
        <v>7707.9199999999992</v>
      </c>
      <c r="O47" s="32">
        <v>1899</v>
      </c>
      <c r="P47" s="42">
        <v>8013.78</v>
      </c>
      <c r="Q47" s="32">
        <v>2282</v>
      </c>
      <c r="R47" s="42">
        <v>9470.3000000000011</v>
      </c>
      <c r="S47" s="32">
        <v>2482</v>
      </c>
      <c r="T47" s="42">
        <v>10399.580000000002</v>
      </c>
      <c r="U47" s="32">
        <v>1840</v>
      </c>
      <c r="V47" s="42">
        <v>7617.5999999999995</v>
      </c>
      <c r="W47" s="32">
        <v>1607</v>
      </c>
      <c r="X47" s="42">
        <v>6411.93</v>
      </c>
      <c r="Y47" s="32">
        <v>1955</v>
      </c>
      <c r="Z47" s="42">
        <v>7800.4500000000007</v>
      </c>
      <c r="AA47" s="99">
        <v>17615</v>
      </c>
      <c r="AB47" s="100">
        <v>74646.52</v>
      </c>
      <c r="AD47" s="58">
        <v>10952</v>
      </c>
      <c r="AE47" s="59">
        <v>46762.86</v>
      </c>
      <c r="AF47" s="58">
        <v>5402</v>
      </c>
      <c r="AG47" s="76">
        <v>21829.98</v>
      </c>
      <c r="AH47" s="58">
        <v>-1261</v>
      </c>
      <c r="AI47" s="74">
        <v>-6053.6800000000076</v>
      </c>
    </row>
    <row r="48" spans="1:35" s="87" customFormat="1" x14ac:dyDescent="0.55000000000000004">
      <c r="A48" s="101" t="s">
        <v>151</v>
      </c>
      <c r="B48" s="95"/>
      <c r="C48" s="108"/>
      <c r="D48" s="192"/>
      <c r="E48" s="108"/>
      <c r="F48" s="192"/>
      <c r="G48" s="108"/>
      <c r="H48" s="192"/>
      <c r="I48" s="108"/>
      <c r="J48" s="192"/>
      <c r="K48" s="108"/>
      <c r="L48" s="192"/>
      <c r="M48" s="108"/>
      <c r="N48" s="192"/>
      <c r="O48" s="108"/>
      <c r="P48" s="192"/>
      <c r="Q48" s="108"/>
      <c r="R48" s="192"/>
      <c r="S48" s="108"/>
      <c r="T48" s="192"/>
      <c r="U48" s="108"/>
      <c r="V48" s="192"/>
      <c r="W48" s="108"/>
      <c r="X48" s="109"/>
      <c r="Y48" s="108"/>
      <c r="Z48" s="109"/>
      <c r="AA48" s="110"/>
      <c r="AB48" s="109"/>
      <c r="AD48" s="4"/>
      <c r="AE48" s="4"/>
      <c r="AF48" s="4"/>
      <c r="AG48" s="4"/>
      <c r="AH48" s="4"/>
      <c r="AI48" s="4"/>
    </row>
    <row r="49" spans="1:36" s="87" customFormat="1" x14ac:dyDescent="0.55000000000000004">
      <c r="A49" s="98">
        <v>1</v>
      </c>
      <c r="B49" s="105" t="s">
        <v>151</v>
      </c>
      <c r="C49" s="106">
        <v>20.299999999999955</v>
      </c>
      <c r="D49" s="107">
        <v>85.259999999999806</v>
      </c>
      <c r="E49" s="106">
        <v>15.399999999999977</v>
      </c>
      <c r="F49" s="107">
        <v>66.835999999999899</v>
      </c>
      <c r="G49" s="106">
        <v>15.100000000000023</v>
      </c>
      <c r="H49" s="107">
        <v>64.930000000000092</v>
      </c>
      <c r="I49" s="106">
        <v>21.899999999999977</v>
      </c>
      <c r="J49" s="107">
        <v>96.359999999999914</v>
      </c>
      <c r="K49" s="106">
        <v>15.5</v>
      </c>
      <c r="L49" s="107">
        <v>63.86</v>
      </c>
      <c r="M49" s="106">
        <v>15.259999999999991</v>
      </c>
      <c r="N49" s="107">
        <v>63.786799999999957</v>
      </c>
      <c r="O49" s="106">
        <v>17.440000000000055</v>
      </c>
      <c r="P49" s="107">
        <v>73.596800000000229</v>
      </c>
      <c r="Q49" s="106">
        <v>20.069999999999936</v>
      </c>
      <c r="R49" s="107">
        <v>83.290499999999739</v>
      </c>
      <c r="S49" s="106">
        <v>19.030000000000086</v>
      </c>
      <c r="T49" s="107">
        <v>79.735700000000364</v>
      </c>
      <c r="U49" s="106">
        <v>17.399999999999977</v>
      </c>
      <c r="V49" s="107">
        <v>72.035999999999902</v>
      </c>
      <c r="W49" s="106">
        <v>686.02</v>
      </c>
      <c r="X49" s="107">
        <v>2997.9074000000001</v>
      </c>
      <c r="Y49" s="106">
        <v>16.180000000000064</v>
      </c>
      <c r="Z49" s="107">
        <v>68.92680000000027</v>
      </c>
      <c r="AA49" s="99">
        <v>160</v>
      </c>
      <c r="AB49" s="100">
        <v>677.6558</v>
      </c>
      <c r="AD49" s="58">
        <v>103.45999999999992</v>
      </c>
      <c r="AE49" s="59">
        <v>441.03279999999972</v>
      </c>
      <c r="AF49" s="58">
        <v>719.6</v>
      </c>
      <c r="AG49" s="76">
        <v>3138.8702000000003</v>
      </c>
      <c r="AH49" s="58">
        <v>663.06</v>
      </c>
      <c r="AI49" s="74">
        <v>2902.2472000000002</v>
      </c>
    </row>
    <row r="50" spans="1:36" x14ac:dyDescent="0.55000000000000004">
      <c r="A50" s="277" t="s">
        <v>16</v>
      </c>
      <c r="B50" s="272"/>
      <c r="C50" s="283"/>
      <c r="D50" s="284"/>
      <c r="E50" s="283"/>
      <c r="F50" s="284"/>
      <c r="G50" s="283"/>
      <c r="H50" s="284"/>
      <c r="I50" s="283"/>
      <c r="J50" s="284"/>
      <c r="K50" s="283"/>
      <c r="L50" s="284"/>
      <c r="M50" s="285"/>
      <c r="N50" s="284"/>
      <c r="O50" s="285"/>
      <c r="P50" s="284"/>
      <c r="Q50" s="285"/>
      <c r="R50" s="284"/>
      <c r="S50" s="285"/>
      <c r="T50" s="284"/>
      <c r="U50" s="285"/>
      <c r="V50" s="284"/>
      <c r="W50" s="285"/>
      <c r="X50" s="284"/>
      <c r="Y50" s="285"/>
      <c r="Z50" s="284"/>
      <c r="AA50" s="285"/>
      <c r="AB50" s="284"/>
      <c r="AC50" s="266"/>
      <c r="AD50" s="267"/>
      <c r="AE50" s="267"/>
      <c r="AF50" s="267"/>
      <c r="AG50" s="267"/>
      <c r="AH50" s="267"/>
      <c r="AI50" s="267"/>
      <c r="AJ50" s="266"/>
    </row>
    <row r="51" spans="1:36" x14ac:dyDescent="0.55000000000000004">
      <c r="A51" s="273">
        <v>1</v>
      </c>
      <c r="B51" s="280" t="s">
        <v>8</v>
      </c>
      <c r="C51" s="281">
        <v>47268.01</v>
      </c>
      <c r="D51" s="282">
        <v>208113.87</v>
      </c>
      <c r="E51" s="281">
        <v>53628</v>
      </c>
      <c r="F51" s="282">
        <v>241001.73</v>
      </c>
      <c r="G51" s="281">
        <v>70820</v>
      </c>
      <c r="H51" s="282">
        <v>319021.92</v>
      </c>
      <c r="I51" s="281">
        <v>65476</v>
      </c>
      <c r="J51" s="282">
        <v>290323.83</v>
      </c>
      <c r="K51" s="281">
        <v>54860.01</v>
      </c>
      <c r="L51" s="282">
        <v>235726.16</v>
      </c>
      <c r="M51" s="281">
        <v>50527.99</v>
      </c>
      <c r="N51" s="282">
        <v>215174.85</v>
      </c>
      <c r="O51" s="281">
        <v>59984.01</v>
      </c>
      <c r="P51" s="282">
        <v>247528.69</v>
      </c>
      <c r="Q51" s="281">
        <v>54847.99</v>
      </c>
      <c r="R51" s="282">
        <v>235210.89</v>
      </c>
      <c r="S51" s="281">
        <v>59884</v>
      </c>
      <c r="T51" s="282">
        <v>251710.22</v>
      </c>
      <c r="U51" s="281">
        <v>51100</v>
      </c>
      <c r="V51" s="282">
        <v>211628.95</v>
      </c>
      <c r="W51" s="281">
        <v>40088</v>
      </c>
      <c r="X51" s="282">
        <v>167800.01</v>
      </c>
      <c r="Y51" s="281">
        <v>39628.01</v>
      </c>
      <c r="Z51" s="282">
        <v>163900.13</v>
      </c>
      <c r="AA51" s="275">
        <v>342580.01</v>
      </c>
      <c r="AB51" s="276">
        <v>1509362.3599999999</v>
      </c>
      <c r="AC51" s="266"/>
      <c r="AD51" s="268">
        <v>342580.01</v>
      </c>
      <c r="AE51" s="269">
        <v>1509362.36</v>
      </c>
      <c r="AF51" s="268">
        <v>130816.01000000001</v>
      </c>
      <c r="AG51" s="271">
        <v>543329.09000000008</v>
      </c>
      <c r="AH51" s="268">
        <v>130816.01000000001</v>
      </c>
      <c r="AI51" s="270">
        <v>543329.09000000032</v>
      </c>
      <c r="AJ51" s="266"/>
    </row>
    <row r="52" spans="1:36" x14ac:dyDescent="0.55000000000000004">
      <c r="A52" s="277" t="s">
        <v>10</v>
      </c>
      <c r="B52" s="289"/>
      <c r="C52" s="283"/>
      <c r="D52" s="284"/>
      <c r="E52" s="283"/>
      <c r="F52" s="284"/>
      <c r="G52" s="283"/>
      <c r="H52" s="284"/>
      <c r="I52" s="283"/>
      <c r="J52" s="284"/>
      <c r="K52" s="283"/>
      <c r="L52" s="284"/>
      <c r="M52" s="283"/>
      <c r="N52" s="284"/>
      <c r="O52" s="283"/>
      <c r="P52" s="284"/>
      <c r="Q52" s="283"/>
      <c r="R52" s="284"/>
      <c r="S52" s="283"/>
      <c r="T52" s="284"/>
      <c r="U52" s="283"/>
      <c r="V52" s="284"/>
      <c r="W52" s="283"/>
      <c r="X52" s="284"/>
      <c r="Y52" s="283"/>
      <c r="Z52" s="284"/>
      <c r="AA52" s="283"/>
      <c r="AB52" s="284"/>
      <c r="AC52" s="266"/>
      <c r="AD52" s="267"/>
      <c r="AE52" s="267"/>
      <c r="AF52" s="267"/>
      <c r="AG52" s="267"/>
      <c r="AH52" s="267"/>
      <c r="AI52" s="267"/>
      <c r="AJ52" s="266"/>
    </row>
    <row r="53" spans="1:36" x14ac:dyDescent="0.55000000000000004">
      <c r="A53" s="273">
        <v>1</v>
      </c>
      <c r="B53" s="280" t="s">
        <v>10</v>
      </c>
      <c r="C53" s="281">
        <v>9220</v>
      </c>
      <c r="D53" s="282">
        <v>40019.97</v>
      </c>
      <c r="E53" s="281">
        <v>8760</v>
      </c>
      <c r="F53" s="282">
        <v>38733.29</v>
      </c>
      <c r="G53" s="281">
        <v>10620</v>
      </c>
      <c r="H53" s="282">
        <v>46870.35</v>
      </c>
      <c r="I53" s="281">
        <v>10340</v>
      </c>
      <c r="J53" s="282">
        <v>46649.1</v>
      </c>
      <c r="K53" s="281">
        <v>11280</v>
      </c>
      <c r="L53" s="282">
        <v>49903.72</v>
      </c>
      <c r="M53" s="281">
        <v>11520</v>
      </c>
      <c r="N53" s="282">
        <v>53192.2</v>
      </c>
      <c r="O53" s="281">
        <v>15020</v>
      </c>
      <c r="P53" s="282">
        <v>73281.789999999994</v>
      </c>
      <c r="Q53" s="281">
        <v>13680</v>
      </c>
      <c r="R53" s="282">
        <v>63666.03</v>
      </c>
      <c r="S53" s="281">
        <v>14400</v>
      </c>
      <c r="T53" s="282">
        <v>67664.240000000005</v>
      </c>
      <c r="U53" s="281">
        <v>14320</v>
      </c>
      <c r="V53" s="282">
        <v>63364.12</v>
      </c>
      <c r="W53" s="281">
        <v>13640</v>
      </c>
      <c r="X53" s="282">
        <v>58005.04</v>
      </c>
      <c r="Y53" s="281">
        <v>18800</v>
      </c>
      <c r="Z53" s="282">
        <v>74465.91</v>
      </c>
      <c r="AA53" s="275">
        <v>61740</v>
      </c>
      <c r="AB53" s="276">
        <v>275368.63</v>
      </c>
      <c r="AC53" s="266"/>
      <c r="AD53" s="268">
        <v>61740</v>
      </c>
      <c r="AE53" s="269">
        <v>275368.63</v>
      </c>
      <c r="AF53" s="268">
        <v>46760</v>
      </c>
      <c r="AG53" s="271">
        <v>195835.07</v>
      </c>
      <c r="AH53" s="268">
        <v>46760</v>
      </c>
      <c r="AI53" s="270">
        <v>195835.07</v>
      </c>
      <c r="AJ53" s="266"/>
    </row>
    <row r="54" spans="1:36" x14ac:dyDescent="0.55000000000000004">
      <c r="A54" s="277" t="s">
        <v>14</v>
      </c>
      <c r="B54" s="272"/>
      <c r="C54" s="278"/>
      <c r="D54" s="279"/>
      <c r="E54" s="278"/>
      <c r="F54" s="279"/>
      <c r="G54" s="278"/>
      <c r="H54" s="279"/>
      <c r="I54" s="278"/>
      <c r="J54" s="279"/>
      <c r="K54" s="278"/>
      <c r="L54" s="279"/>
      <c r="M54" s="278"/>
      <c r="N54" s="279"/>
      <c r="O54" s="278"/>
      <c r="P54" s="279"/>
      <c r="Q54" s="278"/>
      <c r="R54" s="279"/>
      <c r="S54" s="278"/>
      <c r="T54" s="279"/>
      <c r="U54" s="278"/>
      <c r="V54" s="279"/>
      <c r="W54" s="278"/>
      <c r="X54" s="279"/>
      <c r="Y54" s="278"/>
      <c r="Z54" s="279"/>
      <c r="AA54" s="278"/>
      <c r="AB54" s="279"/>
      <c r="AC54" s="266"/>
      <c r="AD54" s="267"/>
      <c r="AE54" s="267"/>
      <c r="AF54" s="267"/>
      <c r="AG54" s="267"/>
      <c r="AH54" s="267"/>
      <c r="AI54" s="267"/>
      <c r="AJ54" s="266"/>
    </row>
    <row r="55" spans="1:36" x14ac:dyDescent="0.55000000000000004">
      <c r="A55" s="273">
        <v>1</v>
      </c>
      <c r="B55" s="280" t="s">
        <v>14</v>
      </c>
      <c r="C55" s="281">
        <v>1675.5</v>
      </c>
      <c r="D55" s="282">
        <v>7999.68</v>
      </c>
      <c r="E55" s="281">
        <v>2438</v>
      </c>
      <c r="F55" s="282">
        <v>11488.19</v>
      </c>
      <c r="G55" s="281">
        <v>2387.5</v>
      </c>
      <c r="H55" s="282">
        <v>11257.17</v>
      </c>
      <c r="I55" s="281">
        <v>1187.51</v>
      </c>
      <c r="J55" s="282">
        <v>5767.08</v>
      </c>
      <c r="K55" s="281">
        <v>765.5</v>
      </c>
      <c r="L55" s="282">
        <v>3697.1</v>
      </c>
      <c r="M55" s="281">
        <v>806</v>
      </c>
      <c r="N55" s="282">
        <v>3875.02</v>
      </c>
      <c r="O55" s="281">
        <v>721</v>
      </c>
      <c r="P55" s="282">
        <v>3501.6</v>
      </c>
      <c r="Q55" s="281">
        <v>850.51</v>
      </c>
      <c r="R55" s="282">
        <v>4070.57</v>
      </c>
      <c r="S55" s="281">
        <v>975.51</v>
      </c>
      <c r="T55" s="282">
        <v>4577.97</v>
      </c>
      <c r="U55" s="281">
        <v>1162.5</v>
      </c>
      <c r="V55" s="282">
        <v>5391.45</v>
      </c>
      <c r="W55" s="281">
        <v>957.5</v>
      </c>
      <c r="X55" s="282">
        <v>4499.6099999999997</v>
      </c>
      <c r="Y55" s="281">
        <v>636.99</v>
      </c>
      <c r="Z55" s="282">
        <v>3105.26</v>
      </c>
      <c r="AA55" s="275">
        <v>9260.01</v>
      </c>
      <c r="AB55" s="276">
        <v>44084.240000000005</v>
      </c>
      <c r="AC55" s="266"/>
      <c r="AD55" s="268">
        <v>9260.01</v>
      </c>
      <c r="AE55" s="269">
        <v>44084.24</v>
      </c>
      <c r="AF55" s="268">
        <v>2756.99</v>
      </c>
      <c r="AG55" s="271">
        <v>12996.32</v>
      </c>
      <c r="AH55" s="268">
        <v>2756.99</v>
      </c>
      <c r="AI55" s="270">
        <v>12996.319999999992</v>
      </c>
      <c r="AJ55" s="266"/>
    </row>
    <row r="56" spans="1:36" x14ac:dyDescent="0.55000000000000004">
      <c r="A56" s="277" t="s">
        <v>24</v>
      </c>
      <c r="B56" s="272"/>
      <c r="C56" s="283"/>
      <c r="D56" s="284"/>
      <c r="E56" s="283"/>
      <c r="F56" s="284"/>
      <c r="G56" s="283"/>
      <c r="H56" s="284"/>
      <c r="I56" s="283"/>
      <c r="J56" s="284"/>
      <c r="K56" s="283"/>
      <c r="L56" s="284"/>
      <c r="M56" s="283"/>
      <c r="N56" s="284"/>
      <c r="O56" s="283"/>
      <c r="P56" s="284"/>
      <c r="Q56" s="283"/>
      <c r="R56" s="284"/>
      <c r="S56" s="283"/>
      <c r="T56" s="284"/>
      <c r="U56" s="283"/>
      <c r="V56" s="284"/>
      <c r="W56" s="283"/>
      <c r="X56" s="284"/>
      <c r="Y56" s="283"/>
      <c r="Z56" s="284"/>
      <c r="AA56" s="283"/>
      <c r="AB56" s="284"/>
      <c r="AC56" s="266"/>
      <c r="AD56" s="267"/>
      <c r="AE56" s="267"/>
      <c r="AF56" s="267"/>
      <c r="AG56" s="267"/>
      <c r="AH56" s="267"/>
      <c r="AI56" s="267"/>
      <c r="AJ56" s="266"/>
    </row>
    <row r="57" spans="1:36" x14ac:dyDescent="0.55000000000000004">
      <c r="A57" s="286">
        <v>1</v>
      </c>
      <c r="B57" s="280" t="s">
        <v>24</v>
      </c>
      <c r="C57" s="281">
        <v>28629.279999999999</v>
      </c>
      <c r="D57" s="282">
        <v>126364.63999999998</v>
      </c>
      <c r="E57" s="281">
        <v>33224.18</v>
      </c>
      <c r="F57" s="282">
        <v>149071.51</v>
      </c>
      <c r="G57" s="281">
        <v>42284.71</v>
      </c>
      <c r="H57" s="282">
        <v>187546.40999999997</v>
      </c>
      <c r="I57" s="281">
        <v>39727.120000000003</v>
      </c>
      <c r="J57" s="282">
        <v>177523.90999999997</v>
      </c>
      <c r="K57" s="281">
        <v>28219.48</v>
      </c>
      <c r="L57" s="282">
        <v>176693.65</v>
      </c>
      <c r="M57" s="281">
        <v>31514.35</v>
      </c>
      <c r="N57" s="282">
        <v>134620.31</v>
      </c>
      <c r="O57" s="281">
        <v>28219.48</v>
      </c>
      <c r="P57" s="282">
        <v>117928.26</v>
      </c>
      <c r="Q57" s="281">
        <v>28545.97</v>
      </c>
      <c r="R57" s="282">
        <v>119827.79</v>
      </c>
      <c r="S57" s="281">
        <v>30440.3</v>
      </c>
      <c r="T57" s="282">
        <v>128072.5</v>
      </c>
      <c r="U57" s="281">
        <v>33552.07</v>
      </c>
      <c r="V57" s="282">
        <v>140743.19</v>
      </c>
      <c r="W57" s="281">
        <v>24021.13</v>
      </c>
      <c r="X57" s="282">
        <v>100843.20999999999</v>
      </c>
      <c r="Y57" s="281">
        <v>23469.21</v>
      </c>
      <c r="Z57" s="282">
        <v>96038.189999999988</v>
      </c>
      <c r="AA57" s="275">
        <v>203599.12</v>
      </c>
      <c r="AB57" s="276">
        <v>951820.42999999993</v>
      </c>
      <c r="AC57" s="266"/>
      <c r="AD57" s="268">
        <v>203599.12000000002</v>
      </c>
      <c r="AE57" s="269">
        <v>951820.42999999993</v>
      </c>
      <c r="AF57" s="268">
        <v>81042.41</v>
      </c>
      <c r="AG57" s="271">
        <v>337624.58999999997</v>
      </c>
      <c r="AH57" s="268">
        <v>81042.410000000033</v>
      </c>
      <c r="AI57" s="270">
        <v>337624.59000000008</v>
      </c>
      <c r="AJ57" s="266"/>
    </row>
    <row r="58" spans="1:36" x14ac:dyDescent="0.55000000000000004">
      <c r="A58" s="277" t="s">
        <v>25</v>
      </c>
      <c r="B58" s="272"/>
      <c r="C58" s="283"/>
      <c r="D58" s="284"/>
      <c r="E58" s="283"/>
      <c r="F58" s="284"/>
      <c r="G58" s="283"/>
      <c r="H58" s="284"/>
      <c r="I58" s="283"/>
      <c r="J58" s="284"/>
      <c r="K58" s="283"/>
      <c r="L58" s="284"/>
      <c r="M58" s="283"/>
      <c r="N58" s="284"/>
      <c r="O58" s="283"/>
      <c r="P58" s="284"/>
      <c r="Q58" s="283"/>
      <c r="R58" s="284"/>
      <c r="S58" s="283"/>
      <c r="T58" s="284"/>
      <c r="U58" s="283"/>
      <c r="V58" s="284"/>
      <c r="W58" s="283"/>
      <c r="X58" s="284"/>
      <c r="Y58" s="283"/>
      <c r="Z58" s="284"/>
      <c r="AA58" s="283"/>
      <c r="AB58" s="284"/>
      <c r="AC58" s="266"/>
      <c r="AD58" s="267"/>
      <c r="AE58" s="267"/>
      <c r="AF58" s="267"/>
      <c r="AG58" s="267"/>
      <c r="AH58" s="267"/>
      <c r="AI58" s="267"/>
      <c r="AJ58" s="266"/>
    </row>
    <row r="59" spans="1:36" x14ac:dyDescent="0.55000000000000004">
      <c r="A59" s="286">
        <v>1</v>
      </c>
      <c r="B59" s="280" t="s">
        <v>25</v>
      </c>
      <c r="C59" s="281">
        <v>6760</v>
      </c>
      <c r="D59" s="282">
        <v>29523.07</v>
      </c>
      <c r="E59" s="281">
        <v>6892</v>
      </c>
      <c r="F59" s="282">
        <v>29974.12</v>
      </c>
      <c r="G59" s="281">
        <v>6768</v>
      </c>
      <c r="H59" s="282">
        <v>29309.42</v>
      </c>
      <c r="I59" s="281">
        <v>11000</v>
      </c>
      <c r="J59" s="282">
        <v>46398.63</v>
      </c>
      <c r="K59" s="281">
        <v>1788</v>
      </c>
      <c r="L59" s="282">
        <v>15325.83</v>
      </c>
      <c r="M59" s="281">
        <v>3432</v>
      </c>
      <c r="N59" s="282">
        <v>14650.19</v>
      </c>
      <c r="O59" s="281">
        <v>1788</v>
      </c>
      <c r="P59" s="282">
        <v>7931.26</v>
      </c>
      <c r="Q59" s="281">
        <v>1336</v>
      </c>
      <c r="R59" s="282">
        <v>6537.52</v>
      </c>
      <c r="S59" s="281">
        <v>2180</v>
      </c>
      <c r="T59" s="282">
        <v>10152.09</v>
      </c>
      <c r="U59" s="281">
        <v>2908</v>
      </c>
      <c r="V59" s="282">
        <v>13319.18</v>
      </c>
      <c r="W59" s="281">
        <v>3420</v>
      </c>
      <c r="X59" s="282">
        <v>15546.58</v>
      </c>
      <c r="Y59" s="281">
        <v>3964</v>
      </c>
      <c r="Z59" s="282">
        <v>17913.199999999997</v>
      </c>
      <c r="AA59" s="275">
        <v>36640</v>
      </c>
      <c r="AB59" s="276">
        <v>165181.26</v>
      </c>
      <c r="AC59" s="266"/>
      <c r="AD59" s="268">
        <v>36640</v>
      </c>
      <c r="AE59" s="269">
        <v>165181.25999999998</v>
      </c>
      <c r="AF59" s="268">
        <v>10292</v>
      </c>
      <c r="AG59" s="271">
        <v>46778.96</v>
      </c>
      <c r="AH59" s="268">
        <v>10292</v>
      </c>
      <c r="AI59" s="270">
        <v>46778.959999999963</v>
      </c>
      <c r="AJ59" s="266"/>
    </row>
    <row r="60" spans="1:36" hidden="1" x14ac:dyDescent="0.55000000000000004">
      <c r="A60" s="277" t="s">
        <v>26</v>
      </c>
      <c r="B60" s="272"/>
      <c r="C60" s="278">
        <v>385304.30999999994</v>
      </c>
      <c r="D60" s="287">
        <v>1636734.7972616074</v>
      </c>
      <c r="E60" s="278">
        <v>490501.92999999993</v>
      </c>
      <c r="F60" s="287">
        <v>2144563.8070644988</v>
      </c>
      <c r="G60" s="278">
        <v>597852.30999999994</v>
      </c>
      <c r="H60" s="287">
        <v>2592659.067616459</v>
      </c>
      <c r="I60" s="278">
        <v>553326.88</v>
      </c>
      <c r="J60" s="287">
        <v>2440117.8381862752</v>
      </c>
      <c r="K60" s="278">
        <v>495316.00999999995</v>
      </c>
      <c r="L60" s="287" t="e">
        <v>#NAME?</v>
      </c>
      <c r="M60" s="278" t="e">
        <v>#NAME?</v>
      </c>
      <c r="N60" s="287" t="e">
        <v>#NAME?</v>
      </c>
      <c r="O60" s="278">
        <v>646757.24999999988</v>
      </c>
      <c r="P60" s="287" t="e">
        <v>#NAME?</v>
      </c>
      <c r="Q60" s="278">
        <v>702856.07999999984</v>
      </c>
      <c r="R60" s="279" t="e">
        <v>#NAME?</v>
      </c>
      <c r="S60" s="278">
        <v>731757.52000000014</v>
      </c>
      <c r="T60" s="287" t="e">
        <v>#NAME?</v>
      </c>
      <c r="U60" s="278">
        <v>597101.90099999995</v>
      </c>
      <c r="V60" s="287" t="e">
        <v>#NAME?</v>
      </c>
      <c r="W60" s="278">
        <v>415506.53899999999</v>
      </c>
      <c r="X60" s="279" t="e">
        <v>#NAME?</v>
      </c>
      <c r="Y60" s="278">
        <v>429605.08999999997</v>
      </c>
      <c r="Z60" s="287" t="e">
        <v>#NAME?</v>
      </c>
      <c r="AA60" s="278" t="e">
        <v>#VALUE!</v>
      </c>
      <c r="AB60" s="287" t="e">
        <v>#VALUE!</v>
      </c>
      <c r="AC60" s="266"/>
      <c r="AD60" s="288" t="e">
        <v>#NAME?</v>
      </c>
      <c r="AE60" s="287" t="e">
        <v>#NAME?</v>
      </c>
      <c r="AF60" s="288">
        <v>1442213.5299999998</v>
      </c>
      <c r="AG60" s="291" t="e">
        <v>#NAME?</v>
      </c>
      <c r="AH60" s="288" t="e">
        <v>#NAME?</v>
      </c>
      <c r="AI60" s="290" t="e">
        <v>#NAME?</v>
      </c>
      <c r="AJ60" s="292" t="s">
        <v>154</v>
      </c>
    </row>
    <row r="61" spans="1:36" x14ac:dyDescent="0.55000000000000004">
      <c r="A61" s="277" t="s">
        <v>26</v>
      </c>
      <c r="B61" s="272"/>
      <c r="C61" s="278"/>
      <c r="D61" s="287"/>
      <c r="E61" s="278"/>
      <c r="F61" s="287"/>
      <c r="G61" s="278"/>
      <c r="H61" s="287"/>
      <c r="I61" s="278"/>
      <c r="J61" s="287"/>
      <c r="K61" s="278"/>
      <c r="L61" s="287"/>
      <c r="M61" s="278"/>
      <c r="N61" s="287"/>
      <c r="O61" s="278"/>
      <c r="P61" s="287"/>
      <c r="Q61" s="278"/>
      <c r="R61" s="279"/>
      <c r="S61" s="278"/>
      <c r="T61" s="287"/>
      <c r="U61" s="278"/>
      <c r="V61" s="287"/>
      <c r="W61" s="278"/>
      <c r="X61" s="279"/>
      <c r="Y61" s="278"/>
      <c r="Z61" s="287"/>
      <c r="AA61" s="278"/>
      <c r="AB61" s="287"/>
      <c r="AC61" s="266"/>
      <c r="AD61" s="288"/>
      <c r="AE61" s="287"/>
      <c r="AF61" s="288"/>
      <c r="AG61" s="291"/>
      <c r="AH61" s="288"/>
      <c r="AI61" s="290"/>
      <c r="AJ61" s="292"/>
    </row>
    <row r="62" spans="1:36" x14ac:dyDescent="0.55000000000000004">
      <c r="A62" s="286">
        <v>1</v>
      </c>
      <c r="B62" s="280" t="s">
        <v>26</v>
      </c>
      <c r="C62" s="281">
        <v>70588.34</v>
      </c>
      <c r="D62" s="282">
        <v>309592.83999999997</v>
      </c>
      <c r="E62" s="281">
        <v>74900.570000000007</v>
      </c>
      <c r="F62" s="282">
        <v>335643.18</v>
      </c>
      <c r="G62" s="281">
        <v>101697.33</v>
      </c>
      <c r="H62" s="282">
        <v>477466.3</v>
      </c>
      <c r="I62" s="281">
        <v>74370.3</v>
      </c>
      <c r="J62" s="282">
        <v>339208.9</v>
      </c>
      <c r="K62" s="281">
        <v>110183.36</v>
      </c>
      <c r="L62" s="282">
        <v>335515.28000000003</v>
      </c>
      <c r="M62" s="281">
        <v>91551.18</v>
      </c>
      <c r="N62" s="282">
        <v>419156.92</v>
      </c>
      <c r="O62" s="281">
        <v>110183.36</v>
      </c>
      <c r="P62" s="282">
        <v>473524.87999999995</v>
      </c>
      <c r="Q62" s="281">
        <v>115490.72</v>
      </c>
      <c r="R62" s="282">
        <v>505793.19</v>
      </c>
      <c r="S62" s="281">
        <v>123567.22</v>
      </c>
      <c r="T62" s="282">
        <v>529859.22</v>
      </c>
      <c r="U62" s="281">
        <v>113875.63</v>
      </c>
      <c r="V62" s="282">
        <v>483714.69</v>
      </c>
      <c r="W62" s="281">
        <v>76425.490000000005</v>
      </c>
      <c r="X62" s="282">
        <v>325925.44</v>
      </c>
      <c r="Y62" s="281">
        <v>85471.99</v>
      </c>
      <c r="Z62" s="282">
        <v>351250.99000000005</v>
      </c>
      <c r="AA62" s="275">
        <v>523291.07999999996</v>
      </c>
      <c r="AB62" s="276">
        <v>2216583.42</v>
      </c>
      <c r="AC62" s="266"/>
      <c r="AD62" s="268">
        <v>523291.07999999996</v>
      </c>
      <c r="AE62" s="269">
        <v>2216583.4200000004</v>
      </c>
      <c r="AF62" s="268">
        <v>275773.11</v>
      </c>
      <c r="AG62" s="271">
        <v>1160891.1200000001</v>
      </c>
      <c r="AH62" s="268">
        <v>275773.11</v>
      </c>
      <c r="AI62" s="270">
        <v>1160891.1200000006</v>
      </c>
      <c r="AJ62" s="266"/>
    </row>
    <row r="63" spans="1:36" x14ac:dyDescent="0.55000000000000004">
      <c r="A63" s="277" t="s">
        <v>27</v>
      </c>
      <c r="B63" s="272"/>
      <c r="C63" s="283"/>
      <c r="D63" s="284"/>
      <c r="E63" s="283"/>
      <c r="F63" s="284"/>
      <c r="G63" s="283"/>
      <c r="H63" s="284"/>
      <c r="I63" s="283"/>
      <c r="J63" s="284"/>
      <c r="K63" s="283"/>
      <c r="L63" s="284"/>
      <c r="M63" s="283"/>
      <c r="N63" s="284"/>
      <c r="O63" s="283"/>
      <c r="P63" s="284"/>
      <c r="Q63" s="283"/>
      <c r="R63" s="284"/>
      <c r="S63" s="283"/>
      <c r="T63" s="284"/>
      <c r="U63" s="283"/>
      <c r="V63" s="284"/>
      <c r="W63" s="283"/>
      <c r="X63" s="284"/>
      <c r="Y63" s="283"/>
      <c r="Z63" s="284"/>
      <c r="AA63" s="283"/>
      <c r="AB63" s="284"/>
      <c r="AC63" s="266"/>
      <c r="AD63" s="267"/>
      <c r="AE63" s="267"/>
      <c r="AF63" s="267"/>
      <c r="AG63" s="267"/>
      <c r="AH63" s="267"/>
      <c r="AI63" s="267"/>
      <c r="AJ63" s="266"/>
    </row>
    <row r="64" spans="1:36" x14ac:dyDescent="0.55000000000000004">
      <c r="A64" s="286">
        <v>1</v>
      </c>
      <c r="B64" s="274" t="s">
        <v>27</v>
      </c>
      <c r="C64" s="281">
        <v>23185.29</v>
      </c>
      <c r="D64" s="282">
        <v>113567.71000000002</v>
      </c>
      <c r="E64" s="281">
        <v>22792.94</v>
      </c>
      <c r="F64" s="282">
        <v>113410.39999999998</v>
      </c>
      <c r="G64" s="281">
        <v>30884.41</v>
      </c>
      <c r="H64" s="282">
        <v>154274.63</v>
      </c>
      <c r="I64" s="281">
        <v>25711.37</v>
      </c>
      <c r="J64" s="282">
        <v>125168.59</v>
      </c>
      <c r="K64" s="281">
        <v>33578.479999999996</v>
      </c>
      <c r="L64" s="282">
        <v>135076.6</v>
      </c>
      <c r="M64" s="281">
        <v>25986.32</v>
      </c>
      <c r="N64" s="282">
        <v>130718.26</v>
      </c>
      <c r="O64" s="281">
        <v>33578.479999999996</v>
      </c>
      <c r="P64" s="282">
        <v>159317.13999999998</v>
      </c>
      <c r="Q64" s="281">
        <v>33075.600000000006</v>
      </c>
      <c r="R64" s="282">
        <v>162834.59</v>
      </c>
      <c r="S64" s="281">
        <v>30322.760000000002</v>
      </c>
      <c r="T64" s="282">
        <v>147224.35999999999</v>
      </c>
      <c r="U64" s="281">
        <v>29375.53</v>
      </c>
      <c r="V64" s="282">
        <v>138270.5</v>
      </c>
      <c r="W64" s="281">
        <v>25545.29</v>
      </c>
      <c r="X64" s="282">
        <v>121685.64</v>
      </c>
      <c r="Y64" s="281">
        <v>28177.820000000003</v>
      </c>
      <c r="Z64" s="282">
        <v>130765.27999999998</v>
      </c>
      <c r="AA64" s="275">
        <v>162138.81</v>
      </c>
      <c r="AB64" s="276">
        <v>772216.19</v>
      </c>
      <c r="AC64" s="266"/>
      <c r="AD64" s="268">
        <v>162138.81</v>
      </c>
      <c r="AE64" s="269">
        <v>772216.19</v>
      </c>
      <c r="AF64" s="268">
        <v>83098.64</v>
      </c>
      <c r="AG64" s="271">
        <v>390721.42</v>
      </c>
      <c r="AH64" s="268">
        <v>83098.640000000014</v>
      </c>
      <c r="AI64" s="270">
        <v>390721.41999999993</v>
      </c>
      <c r="AJ64" s="266"/>
    </row>
  </sheetData>
  <autoFilter ref="A3:H27"/>
  <pageMargins left="0.55118110236220474" right="0.55118110236220474" top="0.70866141732283472" bottom="0.78740157480314965" header="0.51181102362204722" footer="0.51181102362204722"/>
  <pageSetup orientation="portrait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M63"/>
  <sheetViews>
    <sheetView showGridLines="0" tabSelected="1" view="pageBreakPreview" zoomScaleNormal="100" zoomScaleSheetLayoutView="100" workbookViewId="0">
      <pane xSplit="6324" ySplit="1704" topLeftCell="D5" activePane="bottomRight"/>
      <selection pane="topRight" activeCell="L1" sqref="L1:BG1048576"/>
      <selection pane="bottomLeft" activeCell="C13" sqref="C13"/>
      <selection pane="bottomRight" activeCell="BL11" sqref="BL11"/>
    </sheetView>
  </sheetViews>
  <sheetFormatPr defaultColWidth="9.109375" defaultRowHeight="20.399999999999999" x14ac:dyDescent="0.55000000000000004"/>
  <cols>
    <col min="1" max="1" width="6.6640625" style="39" customWidth="1"/>
    <col min="2" max="2" width="29.6640625" style="2" customWidth="1"/>
    <col min="3" max="3" width="18.33203125" style="217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48" customWidth="1"/>
    <col min="8" max="8" width="10.77734375" style="5" customWidth="1"/>
    <col min="9" max="9" width="10.77734375" style="6" customWidth="1"/>
    <col min="10" max="10" width="7.44140625" style="6" hidden="1" customWidth="1"/>
    <col min="11" max="11" width="6.77734375" style="48" customWidth="1"/>
    <col min="12" max="12" width="10.77734375" style="5" hidden="1" customWidth="1"/>
    <col min="13" max="13" width="10.77734375" style="6" hidden="1" customWidth="1"/>
    <col min="14" max="14" width="5.21875" style="6" hidden="1" customWidth="1"/>
    <col min="15" max="15" width="6.77734375" style="48" hidden="1" customWidth="1"/>
    <col min="16" max="16" width="10.77734375" style="40" hidden="1" customWidth="1"/>
    <col min="17" max="17" width="10.77734375" style="41" hidden="1" customWidth="1"/>
    <col min="18" max="18" width="4" style="6" hidden="1" customWidth="1"/>
    <col min="19" max="19" width="6.77734375" style="48" hidden="1" customWidth="1"/>
    <col min="20" max="20" width="10.77734375" style="40" hidden="1" customWidth="1"/>
    <col min="21" max="21" width="10.77734375" style="41" hidden="1" customWidth="1"/>
    <col min="22" max="22" width="5.21875" style="6" hidden="1" customWidth="1"/>
    <col min="23" max="23" width="6.77734375" style="48" hidden="1" customWidth="1"/>
    <col min="24" max="24" width="10.77734375" style="5" hidden="1" customWidth="1"/>
    <col min="25" max="25" width="10.77734375" style="228" hidden="1" customWidth="1"/>
    <col min="26" max="26" width="6.6640625" style="6" hidden="1" customWidth="1"/>
    <col min="27" max="27" width="6.77734375" style="48" hidden="1" customWidth="1"/>
    <col min="28" max="28" width="10.77734375" style="5" hidden="1" customWidth="1"/>
    <col min="29" max="29" width="10.77734375" style="4" hidden="1" customWidth="1"/>
    <col min="30" max="30" width="5.21875" style="6" hidden="1" customWidth="1"/>
    <col min="31" max="31" width="6.77734375" style="48" hidden="1" customWidth="1"/>
    <col min="32" max="32" width="10.77734375" style="5" hidden="1" customWidth="1"/>
    <col min="33" max="33" width="10.77734375" style="4" hidden="1" customWidth="1"/>
    <col min="34" max="34" width="5.21875" style="6" hidden="1" customWidth="1"/>
    <col min="35" max="35" width="6.77734375" style="48" hidden="1" customWidth="1"/>
    <col min="36" max="36" width="10.77734375" style="5" hidden="1" customWidth="1"/>
    <col min="37" max="37" width="10.77734375" style="4" hidden="1" customWidth="1"/>
    <col min="38" max="38" width="5.21875" style="6" hidden="1" customWidth="1"/>
    <col min="39" max="39" width="6.77734375" style="48" hidden="1" customWidth="1"/>
    <col min="40" max="40" width="10.77734375" style="5" hidden="1" customWidth="1"/>
    <col min="41" max="41" width="10.77734375" style="228" hidden="1" customWidth="1"/>
    <col min="42" max="42" width="5.21875" style="6" hidden="1" customWidth="1"/>
    <col min="43" max="43" width="6.77734375" style="48" hidden="1" customWidth="1"/>
    <col min="44" max="44" width="10.77734375" style="5" hidden="1" customWidth="1"/>
    <col min="45" max="45" width="10.77734375" style="4" hidden="1" customWidth="1"/>
    <col min="46" max="46" width="5.21875" style="6" hidden="1" customWidth="1"/>
    <col min="47" max="47" width="6.77734375" style="48" hidden="1" customWidth="1"/>
    <col min="48" max="48" width="10.77734375" style="5" hidden="1" customWidth="1"/>
    <col min="49" max="49" width="10.77734375" style="4" hidden="1" customWidth="1"/>
    <col min="50" max="50" width="5.21875" style="6" hidden="1" customWidth="1"/>
    <col min="51" max="51" width="6.77734375" style="48" hidden="1" customWidth="1"/>
    <col min="52" max="52" width="13.6640625" style="4" hidden="1" customWidth="1"/>
    <col min="53" max="53" width="12.88671875" style="4" hidden="1" customWidth="1"/>
    <col min="54" max="59" width="12.77734375" style="4" hidden="1" customWidth="1"/>
    <col min="60" max="61" width="9.109375" style="4" customWidth="1"/>
    <col min="62" max="63" width="10.109375" style="4" customWidth="1"/>
    <col min="64" max="64" width="9.109375" style="4" customWidth="1"/>
    <col min="65" max="65" width="9.33203125" style="4" customWidth="1"/>
    <col min="66" max="92" width="9.109375" style="4" customWidth="1"/>
    <col min="93" max="16384" width="9.109375" style="4"/>
  </cols>
  <sheetData>
    <row r="1" spans="1:59" ht="31.5" customHeight="1" x14ac:dyDescent="0.6">
      <c r="A1" s="1" t="s">
        <v>18</v>
      </c>
      <c r="E1" s="46"/>
      <c r="F1" s="46"/>
      <c r="I1" s="7"/>
      <c r="J1" s="46"/>
      <c r="L1" s="8"/>
      <c r="N1" s="46"/>
      <c r="P1" s="9"/>
      <c r="Q1" s="10"/>
      <c r="R1" s="46"/>
      <c r="T1" s="9"/>
      <c r="U1" s="10"/>
      <c r="V1" s="46"/>
      <c r="Z1" s="46"/>
      <c r="AD1" s="46"/>
      <c r="AH1" s="46"/>
      <c r="AL1" s="46"/>
      <c r="AP1" s="46"/>
      <c r="AT1" s="46"/>
      <c r="AX1" s="46"/>
    </row>
    <row r="2" spans="1:59" s="228" customFormat="1" x14ac:dyDescent="0.55000000000000004">
      <c r="A2" s="233" t="s">
        <v>0</v>
      </c>
      <c r="B2" s="234" t="s">
        <v>1</v>
      </c>
      <c r="C2" s="218" t="s">
        <v>2</v>
      </c>
      <c r="D2" s="43" t="s">
        <v>159</v>
      </c>
      <c r="E2" s="14"/>
      <c r="F2" s="45"/>
      <c r="G2" s="49"/>
      <c r="H2" s="13" t="s">
        <v>160</v>
      </c>
      <c r="I2" s="14"/>
      <c r="J2" s="45"/>
      <c r="K2" s="49"/>
      <c r="L2" s="13" t="s">
        <v>161</v>
      </c>
      <c r="M2" s="14"/>
      <c r="N2" s="45"/>
      <c r="O2" s="49"/>
      <c r="P2" s="16" t="s">
        <v>162</v>
      </c>
      <c r="Q2" s="15"/>
      <c r="R2" s="45"/>
      <c r="S2" s="49"/>
      <c r="T2" s="16" t="s">
        <v>163</v>
      </c>
      <c r="U2" s="15"/>
      <c r="V2" s="45"/>
      <c r="W2" s="49"/>
      <c r="X2" s="13" t="s">
        <v>164</v>
      </c>
      <c r="Y2" s="14"/>
      <c r="Z2" s="45"/>
      <c r="AA2" s="49"/>
      <c r="AB2" s="13" t="s">
        <v>165</v>
      </c>
      <c r="AC2" s="14"/>
      <c r="AD2" s="45"/>
      <c r="AE2" s="49"/>
      <c r="AF2" s="13" t="s">
        <v>166</v>
      </c>
      <c r="AG2" s="14"/>
      <c r="AH2" s="45"/>
      <c r="AI2" s="49"/>
      <c r="AJ2" s="13" t="s">
        <v>167</v>
      </c>
      <c r="AK2" s="14"/>
      <c r="AL2" s="45"/>
      <c r="AM2" s="49"/>
      <c r="AN2" s="13" t="s">
        <v>168</v>
      </c>
      <c r="AO2" s="14"/>
      <c r="AP2" s="45"/>
      <c r="AQ2" s="49"/>
      <c r="AR2" s="13" t="s">
        <v>169</v>
      </c>
      <c r="AS2" s="14"/>
      <c r="AT2" s="45"/>
      <c r="AU2" s="49"/>
      <c r="AV2" s="13" t="s">
        <v>170</v>
      </c>
      <c r="AW2" s="14"/>
      <c r="AX2" s="45"/>
      <c r="AY2" s="49"/>
      <c r="AZ2" s="53" t="s">
        <v>51</v>
      </c>
      <c r="BA2" s="54"/>
      <c r="BB2" s="53" t="s">
        <v>171</v>
      </c>
      <c r="BC2" s="54"/>
      <c r="BD2" s="53" t="s">
        <v>172</v>
      </c>
      <c r="BE2" s="54"/>
      <c r="BF2" s="53" t="s">
        <v>44</v>
      </c>
      <c r="BG2" s="54"/>
    </row>
    <row r="3" spans="1:59" x14ac:dyDescent="0.55000000000000004">
      <c r="A3" s="17"/>
      <c r="B3" s="18"/>
      <c r="C3" s="219" t="s">
        <v>17</v>
      </c>
      <c r="D3" s="44" t="s">
        <v>3</v>
      </c>
      <c r="E3" s="20" t="s">
        <v>4</v>
      </c>
      <c r="F3" s="60" t="s">
        <v>44</v>
      </c>
      <c r="G3" s="61" t="s">
        <v>43</v>
      </c>
      <c r="H3" s="19" t="s">
        <v>3</v>
      </c>
      <c r="I3" s="20" t="s">
        <v>4</v>
      </c>
      <c r="J3" s="60" t="s">
        <v>44</v>
      </c>
      <c r="K3" s="61" t="s">
        <v>43</v>
      </c>
      <c r="L3" s="19" t="s">
        <v>3</v>
      </c>
      <c r="M3" s="20" t="s">
        <v>4</v>
      </c>
      <c r="N3" s="60" t="s">
        <v>44</v>
      </c>
      <c r="O3" s="61" t="s">
        <v>43</v>
      </c>
      <c r="P3" s="21" t="s">
        <v>3</v>
      </c>
      <c r="Q3" s="20" t="s">
        <v>4</v>
      </c>
      <c r="R3" s="60" t="s">
        <v>44</v>
      </c>
      <c r="S3" s="61" t="s">
        <v>43</v>
      </c>
      <c r="T3" s="21" t="s">
        <v>3</v>
      </c>
      <c r="U3" s="20" t="s">
        <v>4</v>
      </c>
      <c r="V3" s="60" t="s">
        <v>44</v>
      </c>
      <c r="W3" s="61" t="s">
        <v>43</v>
      </c>
      <c r="X3" s="19" t="s">
        <v>3</v>
      </c>
      <c r="Y3" s="20" t="s">
        <v>4</v>
      </c>
      <c r="Z3" s="60" t="s">
        <v>44</v>
      </c>
      <c r="AA3" s="61" t="s">
        <v>43</v>
      </c>
      <c r="AB3" s="19" t="s">
        <v>3</v>
      </c>
      <c r="AC3" s="20" t="s">
        <v>4</v>
      </c>
      <c r="AD3" s="60" t="s">
        <v>44</v>
      </c>
      <c r="AE3" s="61" t="s">
        <v>43</v>
      </c>
      <c r="AF3" s="19" t="s">
        <v>3</v>
      </c>
      <c r="AG3" s="20" t="s">
        <v>4</v>
      </c>
      <c r="AH3" s="60" t="s">
        <v>44</v>
      </c>
      <c r="AI3" s="61" t="s">
        <v>43</v>
      </c>
      <c r="AJ3" s="19" t="s">
        <v>3</v>
      </c>
      <c r="AK3" s="20" t="s">
        <v>4</v>
      </c>
      <c r="AL3" s="60" t="s">
        <v>44</v>
      </c>
      <c r="AM3" s="61" t="s">
        <v>43</v>
      </c>
      <c r="AN3" s="19" t="s">
        <v>3</v>
      </c>
      <c r="AO3" s="20" t="s">
        <v>4</v>
      </c>
      <c r="AP3" s="60" t="s">
        <v>44</v>
      </c>
      <c r="AQ3" s="61" t="s">
        <v>43</v>
      </c>
      <c r="AR3" s="19" t="s">
        <v>3</v>
      </c>
      <c r="AS3" s="20" t="s">
        <v>4</v>
      </c>
      <c r="AT3" s="60" t="s">
        <v>44</v>
      </c>
      <c r="AU3" s="61" t="s">
        <v>43</v>
      </c>
      <c r="AV3" s="19" t="s">
        <v>3</v>
      </c>
      <c r="AW3" s="20" t="s">
        <v>4</v>
      </c>
      <c r="AX3" s="60" t="s">
        <v>44</v>
      </c>
      <c r="AY3" s="61" t="s">
        <v>43</v>
      </c>
      <c r="AZ3" s="62" t="s">
        <v>3</v>
      </c>
      <c r="BA3" s="20" t="s">
        <v>4</v>
      </c>
      <c r="BB3" s="52" t="s">
        <v>3</v>
      </c>
      <c r="BC3" s="20" t="s">
        <v>4</v>
      </c>
      <c r="BD3" s="52" t="s">
        <v>3</v>
      </c>
      <c r="BE3" s="20" t="s">
        <v>4</v>
      </c>
      <c r="BF3" s="52" t="s">
        <v>3</v>
      </c>
      <c r="BG3" s="20" t="s">
        <v>4</v>
      </c>
    </row>
    <row r="4" spans="1:59" x14ac:dyDescent="0.55000000000000004">
      <c r="A4" s="28" t="s">
        <v>19</v>
      </c>
      <c r="B4" s="22"/>
      <c r="C4" s="220"/>
      <c r="D4" s="29"/>
      <c r="E4" s="229"/>
      <c r="F4" s="229"/>
      <c r="G4" s="230"/>
      <c r="H4" s="29"/>
      <c r="I4" s="229"/>
      <c r="J4" s="229"/>
      <c r="K4" s="230"/>
      <c r="L4" s="29"/>
      <c r="M4" s="229"/>
      <c r="N4" s="229"/>
      <c r="O4" s="230"/>
      <c r="P4" s="29"/>
      <c r="Q4" s="229"/>
      <c r="R4" s="229"/>
      <c r="S4" s="230"/>
      <c r="T4" s="29"/>
      <c r="U4" s="229"/>
      <c r="V4" s="229"/>
      <c r="W4" s="230"/>
      <c r="X4" s="29"/>
      <c r="Y4" s="229"/>
      <c r="Z4" s="229"/>
      <c r="AA4" s="230"/>
      <c r="AB4" s="29"/>
      <c r="AC4" s="29"/>
      <c r="AD4" s="229"/>
      <c r="AE4" s="230"/>
      <c r="AF4" s="29"/>
      <c r="AG4" s="29"/>
      <c r="AH4" s="229"/>
      <c r="AI4" s="230"/>
      <c r="AJ4" s="29"/>
      <c r="AK4" s="29"/>
      <c r="AL4" s="229"/>
      <c r="AM4" s="230"/>
      <c r="AN4" s="29"/>
      <c r="AO4" s="229"/>
      <c r="AP4" s="229"/>
      <c r="AQ4" s="230"/>
      <c r="AR4" s="29"/>
      <c r="AS4" s="29"/>
      <c r="AT4" s="229"/>
      <c r="AU4" s="230"/>
      <c r="AV4" s="29"/>
      <c r="AW4" s="29"/>
      <c r="AX4" s="229"/>
      <c r="AY4" s="230"/>
      <c r="AZ4" s="57"/>
      <c r="BA4" s="57"/>
      <c r="BF4" s="193"/>
      <c r="BG4" s="194"/>
    </row>
    <row r="5" spans="1:59" x14ac:dyDescent="0.55000000000000004">
      <c r="A5" s="30">
        <v>1</v>
      </c>
      <c r="B5" s="31" t="s">
        <v>19</v>
      </c>
      <c r="C5" s="221" t="s">
        <v>7</v>
      </c>
      <c r="D5" s="32">
        <v>662720.31000000006</v>
      </c>
      <c r="E5" s="33">
        <v>2594110.27</v>
      </c>
      <c r="F5" s="42">
        <f>E5-(G5*D5)</f>
        <v>-2.2155027836561203E-3</v>
      </c>
      <c r="G5" s="51">
        <f>ROUND(E5/D5,8)</f>
        <v>3.9143364599999999</v>
      </c>
      <c r="H5" s="32">
        <v>784824.81</v>
      </c>
      <c r="I5" s="33">
        <v>3218927.01</v>
      </c>
      <c r="J5" s="42">
        <f>I5-(K5*H5)</f>
        <v>2.0030145533382893E-3</v>
      </c>
      <c r="K5" s="51">
        <f>ROUND(I5/H5,8)</f>
        <v>4.1014592900000002</v>
      </c>
      <c r="L5" s="32"/>
      <c r="M5" s="33"/>
      <c r="N5" s="42" t="e">
        <f>M5-(O5*L5)</f>
        <v>#DIV/0!</v>
      </c>
      <c r="O5" s="51" t="e">
        <f>ROUND(M5/L5,8)</f>
        <v>#DIV/0!</v>
      </c>
      <c r="P5" s="32"/>
      <c r="Q5" s="33"/>
      <c r="R5" s="42" t="e">
        <f>Q5-(S5*P5)</f>
        <v>#DIV/0!</v>
      </c>
      <c r="S5" s="51" t="e">
        <f>ROUND(Q5/P5,8)</f>
        <v>#DIV/0!</v>
      </c>
      <c r="T5" s="32"/>
      <c r="U5" s="33"/>
      <c r="V5" s="42" t="e">
        <f>U5-(W5*T5)</f>
        <v>#DIV/0!</v>
      </c>
      <c r="W5" s="51" t="e">
        <f>ROUND(U5/T5,8)</f>
        <v>#DIV/0!</v>
      </c>
      <c r="X5" s="32"/>
      <c r="Y5" s="33"/>
      <c r="Z5" s="42" t="e">
        <f>Y5-(AA5*X5)</f>
        <v>#DIV/0!</v>
      </c>
      <c r="AA5" s="51" t="e">
        <f>ROUND(Y5/X5,8)</f>
        <v>#DIV/0!</v>
      </c>
      <c r="AB5" s="32"/>
      <c r="AC5" s="33"/>
      <c r="AD5" s="42" t="e">
        <f>AC5-(AE5*AB5)</f>
        <v>#DIV/0!</v>
      </c>
      <c r="AE5" s="51" t="e">
        <f>ROUND(AC5/AB5,8)</f>
        <v>#DIV/0!</v>
      </c>
      <c r="AF5" s="32"/>
      <c r="AG5" s="33"/>
      <c r="AH5" s="42" t="e">
        <f>AG5-(AI5*AF5)</f>
        <v>#DIV/0!</v>
      </c>
      <c r="AI5" s="51" t="e">
        <f>ROUND(AG5/AF5,8)</f>
        <v>#DIV/0!</v>
      </c>
      <c r="AJ5" s="32"/>
      <c r="AK5" s="33"/>
      <c r="AL5" s="42" t="e">
        <f>AK5-(AM5*AJ5)</f>
        <v>#DIV/0!</v>
      </c>
      <c r="AM5" s="51" t="e">
        <f>ROUND(AK5/AJ5,8)</f>
        <v>#DIV/0!</v>
      </c>
      <c r="AN5" s="32"/>
      <c r="AO5" s="33"/>
      <c r="AP5" s="42" t="e">
        <f>AO5-(AQ5*AN5)</f>
        <v>#DIV/0!</v>
      </c>
      <c r="AQ5" s="51" t="e">
        <f>ROUND(AO5/AN5,8)</f>
        <v>#DIV/0!</v>
      </c>
      <c r="AR5" s="34"/>
      <c r="AS5" s="33"/>
      <c r="AT5" s="42" t="e">
        <f>AS5-(AU5*AR5)</f>
        <v>#DIV/0!</v>
      </c>
      <c r="AU5" s="51" t="e">
        <f>ROUND(AS5/AR5,8)</f>
        <v>#DIV/0!</v>
      </c>
      <c r="AV5" s="34"/>
      <c r="AW5" s="33"/>
      <c r="AX5" s="42" t="e">
        <f>AW5-(AY5*AV5)</f>
        <v>#DIV/0!</v>
      </c>
      <c r="AY5" s="51" t="e">
        <f>ROUND(AW5/AV5,8)</f>
        <v>#DIV/0!</v>
      </c>
      <c r="AZ5" s="34">
        <f>AV5+AR5+AN5+AJ5+AF5+AB5+X5+AB5+P5+L5+H5+D5</f>
        <v>1447545.12</v>
      </c>
      <c r="BA5" s="34">
        <f>AW5+AS5+AO5+AK5+AG5+AC5+Y5+U5+Q5+M5+I5+E5</f>
        <v>5813037.2799999993</v>
      </c>
      <c r="BB5" s="58">
        <f>AJ5+AF5+AB5+X5+AB5+P5+L5+H5+D5</f>
        <v>1447545.12</v>
      </c>
      <c r="BC5" s="59">
        <f>AK5+AG5+AC5+Y5+U5+Q5+M5+I5+E5</f>
        <v>5813037.2799999993</v>
      </c>
      <c r="BD5" s="58">
        <f>AV5+AR5+AN5</f>
        <v>0</v>
      </c>
      <c r="BE5" s="76">
        <f>AW5+AS5+AO5</f>
        <v>0</v>
      </c>
      <c r="BF5" s="195">
        <f>(BD5+BB5)-AZ5</f>
        <v>0</v>
      </c>
      <c r="BG5" s="195">
        <f>(BE5+BC5)-BA5</f>
        <v>0</v>
      </c>
    </row>
    <row r="6" spans="1:59" x14ac:dyDescent="0.55000000000000004">
      <c r="A6" s="28" t="s">
        <v>16</v>
      </c>
      <c r="B6" s="22"/>
      <c r="C6" s="220"/>
      <c r="D6" s="29"/>
      <c r="E6" s="229"/>
      <c r="F6" s="229"/>
      <c r="G6" s="230"/>
      <c r="H6" s="29"/>
      <c r="I6" s="229"/>
      <c r="J6" s="229"/>
      <c r="K6" s="230"/>
      <c r="L6" s="29"/>
      <c r="M6" s="229"/>
      <c r="N6" s="229"/>
      <c r="O6" s="230"/>
      <c r="P6" s="29"/>
      <c r="Q6" s="229"/>
      <c r="R6" s="229"/>
      <c r="S6" s="230"/>
      <c r="T6" s="29"/>
      <c r="U6" s="229"/>
      <c r="V6" s="229"/>
      <c r="W6" s="230"/>
      <c r="X6" s="29"/>
      <c r="Y6" s="229"/>
      <c r="Z6" s="229"/>
      <c r="AA6" s="230"/>
      <c r="AB6" s="29"/>
      <c r="AC6" s="229"/>
      <c r="AD6" s="229"/>
      <c r="AE6" s="230"/>
      <c r="AF6" s="29"/>
      <c r="AG6" s="229"/>
      <c r="AH6" s="229"/>
      <c r="AI6" s="230"/>
      <c r="AJ6" s="29"/>
      <c r="AK6" s="229"/>
      <c r="AL6" s="229"/>
      <c r="AM6" s="230"/>
      <c r="AN6" s="29"/>
      <c r="AO6" s="229"/>
      <c r="AP6" s="229"/>
      <c r="AQ6" s="230"/>
      <c r="AR6" s="29"/>
      <c r="AS6" s="29"/>
      <c r="AT6" s="229"/>
      <c r="AU6" s="230"/>
      <c r="AV6" s="29"/>
      <c r="AW6" s="29"/>
      <c r="AX6" s="229"/>
      <c r="AY6" s="230"/>
      <c r="AZ6" s="57"/>
      <c r="BA6" s="57"/>
    </row>
    <row r="7" spans="1:59" x14ac:dyDescent="0.55000000000000004">
      <c r="A7" s="30">
        <v>1</v>
      </c>
      <c r="B7" s="31" t="s">
        <v>8</v>
      </c>
      <c r="C7" s="221" t="s">
        <v>9</v>
      </c>
      <c r="D7" s="32">
        <v>44632</v>
      </c>
      <c r="E7" s="33">
        <v>188362.59</v>
      </c>
      <c r="F7" s="42">
        <f>E7-(G7*D7)</f>
        <v>2.1120000747032464E-4</v>
      </c>
      <c r="G7" s="51">
        <f>ROUND(E7/D7,8)</f>
        <v>4.2203483999999998</v>
      </c>
      <c r="H7" s="32">
        <v>54860.01</v>
      </c>
      <c r="I7" s="33">
        <v>231305.27</v>
      </c>
      <c r="J7" s="42">
        <f>I7-(K7*H7)</f>
        <v>6.0180493164807558E-5</v>
      </c>
      <c r="K7" s="51">
        <f>ROUND(I7/H7,8)</f>
        <v>4.2162819499999999</v>
      </c>
      <c r="L7" s="32"/>
      <c r="M7" s="33"/>
      <c r="N7" s="42" t="e">
        <f>M7-(O7*L7)</f>
        <v>#DIV/0!</v>
      </c>
      <c r="O7" s="51" t="e">
        <f>ROUND(M7/L7,8)</f>
        <v>#DIV/0!</v>
      </c>
      <c r="P7" s="32"/>
      <c r="Q7" s="33"/>
      <c r="R7" s="42" t="e">
        <f>Q7-(S7*P7)</f>
        <v>#DIV/0!</v>
      </c>
      <c r="S7" s="51" t="e">
        <f>ROUND(Q7/P7,8)</f>
        <v>#DIV/0!</v>
      </c>
      <c r="T7" s="32"/>
      <c r="U7" s="33"/>
      <c r="V7" s="42" t="e">
        <f>U7-(W7*T7)</f>
        <v>#DIV/0!</v>
      </c>
      <c r="W7" s="51" t="e">
        <f>ROUND(U7/T7,8)</f>
        <v>#DIV/0!</v>
      </c>
      <c r="X7" s="32"/>
      <c r="Y7" s="33"/>
      <c r="Z7" s="42" t="e">
        <f>Y7-(AA7*X7)</f>
        <v>#DIV/0!</v>
      </c>
      <c r="AA7" s="51" t="e">
        <f>ROUND(Y7/X7,8)</f>
        <v>#DIV/0!</v>
      </c>
      <c r="AB7" s="32"/>
      <c r="AC7" s="33"/>
      <c r="AD7" s="42" t="e">
        <f>AC7-(AE7*AB7)</f>
        <v>#DIV/0!</v>
      </c>
      <c r="AE7" s="51" t="e">
        <f>ROUND(AC7/AB7,8)</f>
        <v>#DIV/0!</v>
      </c>
      <c r="AF7" s="32"/>
      <c r="AG7" s="33"/>
      <c r="AH7" s="42" t="e">
        <f>AG7-(AI7*AF7)</f>
        <v>#DIV/0!</v>
      </c>
      <c r="AI7" s="51" t="e">
        <f>ROUND(AG7/AF7,8)</f>
        <v>#DIV/0!</v>
      </c>
      <c r="AJ7" s="32"/>
      <c r="AK7" s="33"/>
      <c r="AL7" s="42" t="e">
        <f>AK7-(AM7*AJ7)</f>
        <v>#DIV/0!</v>
      </c>
      <c r="AM7" s="51" t="e">
        <f>ROUND(AK7/AJ7,8)</f>
        <v>#DIV/0!</v>
      </c>
      <c r="AN7" s="32"/>
      <c r="AO7" s="33"/>
      <c r="AP7" s="42" t="e">
        <f>AO7-(AQ7*AN7)</f>
        <v>#DIV/0!</v>
      </c>
      <c r="AQ7" s="51" t="e">
        <f>ROUND(AO7/AN7,8)</f>
        <v>#DIV/0!</v>
      </c>
      <c r="AR7" s="32"/>
      <c r="AS7" s="33"/>
      <c r="AT7" s="42" t="e">
        <f>AS7-(AU7*AR7)</f>
        <v>#DIV/0!</v>
      </c>
      <c r="AU7" s="51" t="e">
        <f>ROUND(AS7/AR7,8)</f>
        <v>#DIV/0!</v>
      </c>
      <c r="AV7" s="32"/>
      <c r="AW7" s="33"/>
      <c r="AX7" s="42" t="e">
        <f>AW7-(AY7*AV7)</f>
        <v>#DIV/0!</v>
      </c>
      <c r="AY7" s="51" t="e">
        <f>ROUND(AW7/AV7,8)</f>
        <v>#DIV/0!</v>
      </c>
      <c r="AZ7" s="34">
        <f>AV7+AR7+AN7+AJ7+AF7+AB7+X7+AB7+P7+L7+H7+D7</f>
        <v>99492.010000000009</v>
      </c>
      <c r="BA7" s="34">
        <f>AW7+AS7+AO7+AK7+AG7+AC7+Y7+U7+Q7+M7+I7+E7</f>
        <v>419667.86</v>
      </c>
      <c r="BB7" s="58">
        <f>AJ7+AF7+AB7+X7+AB7+P7+L7+H7+D7</f>
        <v>99492.010000000009</v>
      </c>
      <c r="BC7" s="59">
        <f>AK7+AG7+AC7+Y7+U7+Q7+M7+I7+E7</f>
        <v>419667.86</v>
      </c>
      <c r="BD7" s="58">
        <f>AV7+AR7+AN7</f>
        <v>0</v>
      </c>
      <c r="BE7" s="76">
        <f>AW7+AS7+AO7</f>
        <v>0</v>
      </c>
      <c r="BF7" s="195">
        <f>(BD7+BB7)-AZ7</f>
        <v>0</v>
      </c>
      <c r="BG7" s="195">
        <f>(BE7+BC7)-BA7</f>
        <v>0</v>
      </c>
    </row>
    <row r="8" spans="1:59" x14ac:dyDescent="0.55000000000000004">
      <c r="A8" s="36" t="s">
        <v>20</v>
      </c>
      <c r="B8" s="37"/>
      <c r="C8" s="222"/>
      <c r="D8" s="29"/>
      <c r="E8" s="229"/>
      <c r="F8" s="229"/>
      <c r="G8" s="230"/>
      <c r="H8" s="29"/>
      <c r="I8" s="229"/>
      <c r="J8" s="229"/>
      <c r="K8" s="230"/>
      <c r="L8" s="29"/>
      <c r="M8" s="229"/>
      <c r="N8" s="229"/>
      <c r="O8" s="230"/>
      <c r="P8" s="29"/>
      <c r="Q8" s="229"/>
      <c r="R8" s="229"/>
      <c r="S8" s="230"/>
      <c r="T8" s="29"/>
      <c r="U8" s="229"/>
      <c r="V8" s="229"/>
      <c r="W8" s="230"/>
      <c r="X8" s="29"/>
      <c r="Y8" s="229"/>
      <c r="Z8" s="229"/>
      <c r="AA8" s="230"/>
      <c r="AB8" s="29"/>
      <c r="AC8" s="229"/>
      <c r="AD8" s="229"/>
      <c r="AE8" s="230"/>
      <c r="AF8" s="29"/>
      <c r="AG8" s="229"/>
      <c r="AH8" s="229"/>
      <c r="AI8" s="230"/>
      <c r="AJ8" s="29"/>
      <c r="AK8" s="229"/>
      <c r="AL8" s="229"/>
      <c r="AM8" s="230"/>
      <c r="AN8" s="29"/>
      <c r="AO8" s="229"/>
      <c r="AP8" s="229"/>
      <c r="AQ8" s="230"/>
      <c r="AR8" s="29"/>
      <c r="AS8" s="29"/>
      <c r="AT8" s="229"/>
      <c r="AU8" s="230"/>
      <c r="AV8" s="29"/>
      <c r="AW8" s="29"/>
      <c r="AX8" s="229"/>
      <c r="AY8" s="230"/>
      <c r="AZ8" s="57"/>
      <c r="BA8" s="57"/>
    </row>
    <row r="9" spans="1:59" x14ac:dyDescent="0.55000000000000004">
      <c r="A9" s="30">
        <v>1</v>
      </c>
      <c r="B9" s="31" t="s">
        <v>10</v>
      </c>
      <c r="C9" s="221" t="s">
        <v>69</v>
      </c>
      <c r="D9" s="32">
        <v>21680</v>
      </c>
      <c r="E9" s="33">
        <v>81019.039999999994</v>
      </c>
      <c r="F9" s="42">
        <f>E9-(G9*D9)</f>
        <v>8.7999942479655147E-6</v>
      </c>
      <c r="G9" s="51">
        <f>ROUND(E9/D9,8)</f>
        <v>3.7370405899999999</v>
      </c>
      <c r="H9" s="32">
        <v>11480</v>
      </c>
      <c r="I9" s="33">
        <v>50232.65</v>
      </c>
      <c r="J9" s="42">
        <f>I9-(K9*H9)</f>
        <v>-4.2400002712383866E-5</v>
      </c>
      <c r="K9" s="51">
        <f>ROUND(I9/H9,8)</f>
        <v>4.3756663800000002</v>
      </c>
      <c r="L9" s="32"/>
      <c r="M9" s="33"/>
      <c r="N9" s="42" t="e">
        <f>M9-(O9*L9)</f>
        <v>#DIV/0!</v>
      </c>
      <c r="O9" s="51" t="e">
        <f>ROUND(M9/L9,8)</f>
        <v>#DIV/0!</v>
      </c>
      <c r="P9" s="32"/>
      <c r="Q9" s="33"/>
      <c r="R9" s="42" t="e">
        <f>Q9-(S9*P9)</f>
        <v>#DIV/0!</v>
      </c>
      <c r="S9" s="51" t="e">
        <f>ROUND(Q9/P9,8)</f>
        <v>#DIV/0!</v>
      </c>
      <c r="T9" s="32"/>
      <c r="U9" s="33"/>
      <c r="V9" s="42" t="e">
        <f>U9-(W9*T9)</f>
        <v>#DIV/0!</v>
      </c>
      <c r="W9" s="51" t="e">
        <f>ROUND(U9/T9,8)</f>
        <v>#DIV/0!</v>
      </c>
      <c r="X9" s="32"/>
      <c r="Y9" s="33"/>
      <c r="Z9" s="42" t="e">
        <f>Y9-(AA9*X9)</f>
        <v>#DIV/0!</v>
      </c>
      <c r="AA9" s="51" t="e">
        <f>ROUND(Y9/X9,8)</f>
        <v>#DIV/0!</v>
      </c>
      <c r="AB9" s="32"/>
      <c r="AC9" s="33"/>
      <c r="AD9" s="42" t="e">
        <f>AC9-(AE9*AB9)</f>
        <v>#DIV/0!</v>
      </c>
      <c r="AE9" s="51" t="e">
        <f>ROUND(AC9/AB9,8)</f>
        <v>#DIV/0!</v>
      </c>
      <c r="AF9" s="32"/>
      <c r="AG9" s="33"/>
      <c r="AH9" s="42" t="e">
        <f>AG9-(AI9*AF9)</f>
        <v>#DIV/0!</v>
      </c>
      <c r="AI9" s="51" t="e">
        <f>ROUND(AG9/AF9,8)</f>
        <v>#DIV/0!</v>
      </c>
      <c r="AJ9" s="32"/>
      <c r="AK9" s="33"/>
      <c r="AL9" s="42" t="e">
        <f>AK9-(AM9*AJ9)</f>
        <v>#DIV/0!</v>
      </c>
      <c r="AM9" s="51" t="e">
        <f>ROUND(AK9/AJ9,8)</f>
        <v>#DIV/0!</v>
      </c>
      <c r="AN9" s="32"/>
      <c r="AO9" s="33"/>
      <c r="AP9" s="42" t="e">
        <f>AO9-(AQ9*AN9)</f>
        <v>#DIV/0!</v>
      </c>
      <c r="AQ9" s="51" t="e">
        <f>ROUND(AO9/AN9,8)</f>
        <v>#DIV/0!</v>
      </c>
      <c r="AR9" s="32"/>
      <c r="AS9" s="33"/>
      <c r="AT9" s="42" t="e">
        <f>AS9-(AU9*AR9)</f>
        <v>#DIV/0!</v>
      </c>
      <c r="AU9" s="51" t="e">
        <f>ROUND(AS9/AR9,8)</f>
        <v>#DIV/0!</v>
      </c>
      <c r="AV9" s="32"/>
      <c r="AW9" s="33"/>
      <c r="AX9" s="42" t="e">
        <f>AW9-(AY9*AV9)</f>
        <v>#DIV/0!</v>
      </c>
      <c r="AY9" s="51" t="e">
        <f>ROUND(AW9/AV9,8)</f>
        <v>#DIV/0!</v>
      </c>
      <c r="AZ9" s="34">
        <f>AV9+AR9+AN9+AJ9+AF9+AB9+X9+AB9+P9+L9+H9+D9</f>
        <v>33160</v>
      </c>
      <c r="BA9" s="34">
        <f>AW9+AS9+AO9+AK9+AG9+AC9+Y9+U9+Q9+M9+I9+E9</f>
        <v>131251.69</v>
      </c>
      <c r="BB9" s="58">
        <f>AJ9+AF9+AB9+X9+AB9+P9+L9+H9+D9</f>
        <v>33160</v>
      </c>
      <c r="BC9" s="59">
        <f>AK9+AG9+AC9+Y9+U9+Q9+M9+I9+E9</f>
        <v>131251.69</v>
      </c>
      <c r="BD9" s="58">
        <f>AV9+AR9+AN9</f>
        <v>0</v>
      </c>
      <c r="BE9" s="76">
        <f>AW9+AS9+AO9</f>
        <v>0</v>
      </c>
      <c r="BF9" s="195">
        <f>(BD9+BB9)-AZ9</f>
        <v>0</v>
      </c>
      <c r="BG9" s="195">
        <f>(BE9+BC9)-BA9</f>
        <v>0</v>
      </c>
    </row>
    <row r="10" spans="1:59" x14ac:dyDescent="0.55000000000000004">
      <c r="A10" s="28" t="s">
        <v>21</v>
      </c>
      <c r="B10" s="22"/>
      <c r="C10" s="220"/>
      <c r="D10" s="29"/>
      <c r="E10" s="229"/>
      <c r="F10" s="229"/>
      <c r="G10" s="230"/>
      <c r="H10" s="29"/>
      <c r="I10" s="229"/>
      <c r="J10" s="229"/>
      <c r="K10" s="230"/>
      <c r="L10" s="29"/>
      <c r="M10" s="229"/>
      <c r="N10" s="229"/>
      <c r="O10" s="230"/>
      <c r="P10" s="29"/>
      <c r="Q10" s="229"/>
      <c r="R10" s="229"/>
      <c r="S10" s="230"/>
      <c r="T10" s="29"/>
      <c r="U10" s="229"/>
      <c r="V10" s="229"/>
      <c r="W10" s="230"/>
      <c r="X10" s="29"/>
      <c r="Y10" s="229"/>
      <c r="Z10" s="229"/>
      <c r="AA10" s="230"/>
      <c r="AB10" s="29"/>
      <c r="AC10" s="229"/>
      <c r="AD10" s="229"/>
      <c r="AE10" s="230"/>
      <c r="AF10" s="29"/>
      <c r="AG10" s="229"/>
      <c r="AH10" s="229"/>
      <c r="AI10" s="230"/>
      <c r="AJ10" s="29"/>
      <c r="AK10" s="229"/>
      <c r="AL10" s="229"/>
      <c r="AM10" s="230"/>
      <c r="AN10" s="29"/>
      <c r="AO10" s="229"/>
      <c r="AP10" s="229"/>
      <c r="AQ10" s="230"/>
      <c r="AR10" s="29"/>
      <c r="AS10" s="29"/>
      <c r="AT10" s="229"/>
      <c r="AU10" s="230"/>
      <c r="AV10" s="29"/>
      <c r="AW10" s="29"/>
      <c r="AX10" s="229"/>
      <c r="AY10" s="230"/>
      <c r="AZ10" s="57"/>
      <c r="BA10" s="57"/>
    </row>
    <row r="11" spans="1:59" x14ac:dyDescent="0.55000000000000004">
      <c r="A11" s="30">
        <v>1</v>
      </c>
      <c r="B11" s="31" t="s">
        <v>14</v>
      </c>
      <c r="C11" s="221" t="s">
        <v>15</v>
      </c>
      <c r="D11" s="32">
        <v>593.5</v>
      </c>
      <c r="E11" s="33">
        <v>2877.96</v>
      </c>
      <c r="F11" s="42">
        <f>E11-(G11*D11)</f>
        <v>-2.2449999050877523E-6</v>
      </c>
      <c r="G11" s="51">
        <f>ROUND(E11/D11,8)</f>
        <v>4.8491322700000001</v>
      </c>
      <c r="H11" s="32">
        <v>405.99</v>
      </c>
      <c r="I11" s="33">
        <v>2074.25</v>
      </c>
      <c r="J11" s="42">
        <f>I11-(K11*H11)</f>
        <v>-7.8009998105699196E-7</v>
      </c>
      <c r="K11" s="51">
        <f>ROUND(I11/H11,8)</f>
        <v>5.1091159900000003</v>
      </c>
      <c r="L11" s="32"/>
      <c r="M11" s="33"/>
      <c r="N11" s="42" t="e">
        <f>M11-(O11*L11)</f>
        <v>#DIV/0!</v>
      </c>
      <c r="O11" s="51" t="e">
        <f>ROUND(M11/L11,8)</f>
        <v>#DIV/0!</v>
      </c>
      <c r="P11" s="32"/>
      <c r="Q11" s="33"/>
      <c r="R11" s="42" t="e">
        <f>Q11-(S11*P11)</f>
        <v>#DIV/0!</v>
      </c>
      <c r="S11" s="51" t="e">
        <f>ROUND(Q11/P11,8)</f>
        <v>#DIV/0!</v>
      </c>
      <c r="T11" s="32"/>
      <c r="U11" s="33"/>
      <c r="V11" s="42" t="e">
        <f>U11-(W11*T11)</f>
        <v>#DIV/0!</v>
      </c>
      <c r="W11" s="51" t="e">
        <f>ROUND(U11/T11,8)</f>
        <v>#DIV/0!</v>
      </c>
      <c r="X11" s="32"/>
      <c r="Y11" s="33"/>
      <c r="Z11" s="42" t="e">
        <f>Y11-(AA11*X11)</f>
        <v>#DIV/0!</v>
      </c>
      <c r="AA11" s="51" t="e">
        <f>ROUND(Y11/X11,8)</f>
        <v>#DIV/0!</v>
      </c>
      <c r="AB11" s="32"/>
      <c r="AC11" s="33"/>
      <c r="AD11" s="42" t="e">
        <f>AC11-(AE11*AB11)</f>
        <v>#DIV/0!</v>
      </c>
      <c r="AE11" s="51" t="e">
        <f>ROUND(AC11/AB11,8)</f>
        <v>#DIV/0!</v>
      </c>
      <c r="AF11" s="32"/>
      <c r="AG11" s="33"/>
      <c r="AH11" s="42" t="e">
        <f>AG11-(AI11*AF11)</f>
        <v>#DIV/0!</v>
      </c>
      <c r="AI11" s="51" t="e">
        <f>ROUND(AG11/AF11,8)</f>
        <v>#DIV/0!</v>
      </c>
      <c r="AJ11" s="32"/>
      <c r="AK11" s="33"/>
      <c r="AL11" s="42" t="e">
        <f>AK11-(AM11*AJ11)</f>
        <v>#DIV/0!</v>
      </c>
      <c r="AM11" s="51" t="e">
        <f>ROUND(AK11/AJ11,8)</f>
        <v>#DIV/0!</v>
      </c>
      <c r="AN11" s="32"/>
      <c r="AO11" s="33"/>
      <c r="AP11" s="42" t="e">
        <f>AO11-(AQ11*AN11)</f>
        <v>#DIV/0!</v>
      </c>
      <c r="AQ11" s="51" t="e">
        <f>ROUND(AO11/AN11,8)</f>
        <v>#DIV/0!</v>
      </c>
      <c r="AR11" s="34"/>
      <c r="AS11" s="33"/>
      <c r="AT11" s="42" t="e">
        <f>AS11-(AU11*AR11)</f>
        <v>#DIV/0!</v>
      </c>
      <c r="AU11" s="51" t="e">
        <f>ROUND(AS11/AR11,8)</f>
        <v>#DIV/0!</v>
      </c>
      <c r="AV11" s="34"/>
      <c r="AW11" s="33"/>
      <c r="AX11" s="42" t="e">
        <f>AW11-(AY11*AV11)</f>
        <v>#DIV/0!</v>
      </c>
      <c r="AY11" s="51" t="e">
        <f>ROUND(AW11/AV11,8)</f>
        <v>#DIV/0!</v>
      </c>
      <c r="AZ11" s="34">
        <f>AV11+AR11+AN11+AJ11+AF11+AB11+X11+AB11+P11+L11+H11+D11</f>
        <v>999.49</v>
      </c>
      <c r="BA11" s="34">
        <f>AW11+AS11+AO11+AK11+AG11+AC11+Y11+U11+Q11+M11+I11+E11</f>
        <v>4952.21</v>
      </c>
      <c r="BB11" s="58">
        <f>AJ11+AF11+AB11+X11+AB11+P11+L11+H11+D11</f>
        <v>999.49</v>
      </c>
      <c r="BC11" s="59">
        <f>AK11+AG11+AC11+Y11+U11+Q11+M11+I11+E11</f>
        <v>4952.21</v>
      </c>
      <c r="BD11" s="58">
        <f>AV11+AR11+AN11</f>
        <v>0</v>
      </c>
      <c r="BE11" s="76">
        <f>AW11+AS11+AO11</f>
        <v>0</v>
      </c>
      <c r="BF11" s="195">
        <f>(BD11+BB11)-AZ11</f>
        <v>0</v>
      </c>
      <c r="BG11" s="195">
        <f>(BE11+BC11)-BA11</f>
        <v>0</v>
      </c>
    </row>
    <row r="12" spans="1:59" x14ac:dyDescent="0.55000000000000004">
      <c r="A12" s="28" t="s">
        <v>24</v>
      </c>
      <c r="B12" s="22"/>
      <c r="C12" s="220"/>
      <c r="D12" s="29"/>
      <c r="E12" s="229"/>
      <c r="F12" s="229"/>
      <c r="G12" s="230"/>
      <c r="H12" s="29"/>
      <c r="I12" s="229"/>
      <c r="J12" s="229"/>
      <c r="K12" s="230"/>
      <c r="L12" s="29"/>
      <c r="M12" s="229"/>
      <c r="N12" s="229"/>
      <c r="O12" s="230"/>
      <c r="P12" s="29"/>
      <c r="Q12" s="229"/>
      <c r="R12" s="229"/>
      <c r="S12" s="230"/>
      <c r="T12" s="29"/>
      <c r="U12" s="229"/>
      <c r="V12" s="229"/>
      <c r="W12" s="230"/>
      <c r="X12" s="29"/>
      <c r="Y12" s="229"/>
      <c r="Z12" s="229"/>
      <c r="AA12" s="230"/>
      <c r="AB12" s="29"/>
      <c r="AC12" s="229"/>
      <c r="AD12" s="229"/>
      <c r="AE12" s="230"/>
      <c r="AF12" s="29"/>
      <c r="AG12" s="229"/>
      <c r="AH12" s="229"/>
      <c r="AI12" s="230"/>
      <c r="AJ12" s="29"/>
      <c r="AK12" s="229"/>
      <c r="AL12" s="229"/>
      <c r="AM12" s="230"/>
      <c r="AN12" s="29"/>
      <c r="AO12" s="229"/>
      <c r="AP12" s="229"/>
      <c r="AQ12" s="230"/>
      <c r="AR12" s="29"/>
      <c r="AS12" s="29"/>
      <c r="AT12" s="229"/>
      <c r="AU12" s="230"/>
      <c r="AV12" s="29"/>
      <c r="AW12" s="29"/>
      <c r="AX12" s="229"/>
      <c r="AY12" s="230"/>
      <c r="AZ12" s="57"/>
      <c r="BA12" s="57"/>
    </row>
    <row r="13" spans="1:59" x14ac:dyDescent="0.55000000000000004">
      <c r="A13" s="23">
        <v>1</v>
      </c>
      <c r="B13" s="38" t="s">
        <v>66</v>
      </c>
      <c r="C13" s="223" t="s">
        <v>85</v>
      </c>
      <c r="D13" s="24">
        <v>22315.4</v>
      </c>
      <c r="E13" s="25">
        <v>91458.71</v>
      </c>
      <c r="F13" s="42">
        <f>E13-(G13*D13)</f>
        <v>-1.56479945871979E-5</v>
      </c>
      <c r="G13" s="50">
        <f>ROUND(E13/D13,8)</f>
        <v>4.09845712</v>
      </c>
      <c r="H13" s="24">
        <v>25817</v>
      </c>
      <c r="I13" s="25">
        <v>108777.58</v>
      </c>
      <c r="J13" s="42">
        <f>I13-(K13*H13)</f>
        <v>1.0517000919207931E-4</v>
      </c>
      <c r="K13" s="50">
        <f>ROUND(I13/H13,8)</f>
        <v>4.2134089899999996</v>
      </c>
      <c r="L13" s="24"/>
      <c r="M13" s="25"/>
      <c r="N13" s="42" t="e">
        <f>M13-(O13*L13)</f>
        <v>#DIV/0!</v>
      </c>
      <c r="O13" s="50" t="e">
        <f>ROUND(M13/L13,8)</f>
        <v>#DIV/0!</v>
      </c>
      <c r="P13" s="24"/>
      <c r="Q13" s="25"/>
      <c r="R13" s="42" t="e">
        <f>Q13-(S13*P13)</f>
        <v>#DIV/0!</v>
      </c>
      <c r="S13" s="50" t="e">
        <f>ROUND(Q13/P13,8)</f>
        <v>#DIV/0!</v>
      </c>
      <c r="T13" s="24"/>
      <c r="U13" s="25"/>
      <c r="V13" s="42" t="e">
        <f>U13-(W13*T13)</f>
        <v>#DIV/0!</v>
      </c>
      <c r="W13" s="50" t="e">
        <f>ROUND(U13/T13,8)</f>
        <v>#DIV/0!</v>
      </c>
      <c r="X13" s="24"/>
      <c r="Y13" s="25"/>
      <c r="Z13" s="42" t="e">
        <f>Y13-(AA13*X13)</f>
        <v>#DIV/0!</v>
      </c>
      <c r="AA13" s="50" t="e">
        <f>ROUND(Y13/X13,8)</f>
        <v>#DIV/0!</v>
      </c>
      <c r="AB13" s="24"/>
      <c r="AC13" s="25"/>
      <c r="AD13" s="42" t="e">
        <f>AC13-(AE13*AB13)</f>
        <v>#DIV/0!</v>
      </c>
      <c r="AE13" s="50" t="e">
        <f>ROUND(AC13/AB13,8)</f>
        <v>#DIV/0!</v>
      </c>
      <c r="AF13" s="24"/>
      <c r="AG13" s="25"/>
      <c r="AH13" s="42" t="e">
        <f>AG13-(AI13*AF13)</f>
        <v>#DIV/0!</v>
      </c>
      <c r="AI13" s="50" t="e">
        <f>ROUND(AG13/AF13,8)</f>
        <v>#DIV/0!</v>
      </c>
      <c r="AJ13" s="24"/>
      <c r="AK13" s="25"/>
      <c r="AL13" s="42" t="e">
        <f>AK13-(AM13*AJ13)</f>
        <v>#DIV/0!</v>
      </c>
      <c r="AM13" s="50" t="e">
        <f>ROUND(AK13/AJ13,8)</f>
        <v>#DIV/0!</v>
      </c>
      <c r="AN13" s="24"/>
      <c r="AO13" s="25"/>
      <c r="AP13" s="42" t="e">
        <f>AO13-(AQ13*AN13)</f>
        <v>#DIV/0!</v>
      </c>
      <c r="AQ13" s="50" t="e">
        <f>ROUND(AO13/AN13,8)</f>
        <v>#DIV/0!</v>
      </c>
      <c r="AR13" s="24"/>
      <c r="AS13" s="25"/>
      <c r="AT13" s="42" t="e">
        <f>AS13-(AU13*AR13)</f>
        <v>#DIV/0!</v>
      </c>
      <c r="AU13" s="50" t="e">
        <f>ROUND(AS13/AR13,8)</f>
        <v>#DIV/0!</v>
      </c>
      <c r="AV13" s="24"/>
      <c r="AW13" s="25"/>
      <c r="AX13" s="42" t="e">
        <f>AW13-(AY13*AV13)</f>
        <v>#DIV/0!</v>
      </c>
      <c r="AY13" s="50" t="e">
        <f>ROUND(AW13/AV13,8)</f>
        <v>#DIV/0!</v>
      </c>
      <c r="AZ13" s="57"/>
      <c r="BA13" s="57"/>
    </row>
    <row r="14" spans="1:59" x14ac:dyDescent="0.55000000000000004">
      <c r="A14" s="23">
        <v>2</v>
      </c>
      <c r="B14" s="38" t="s">
        <v>11</v>
      </c>
      <c r="C14" s="223" t="s">
        <v>12</v>
      </c>
      <c r="D14" s="24">
        <v>493</v>
      </c>
      <c r="E14" s="25">
        <v>2177.6</v>
      </c>
      <c r="F14" s="42">
        <f>E14-(G14*D14)</f>
        <v>-2.1999994714860804E-7</v>
      </c>
      <c r="G14" s="50">
        <f>ROUND(E14/D14,8)</f>
        <v>4.4170385400000001</v>
      </c>
      <c r="H14" s="24">
        <v>422</v>
      </c>
      <c r="I14" s="25">
        <v>1834.3</v>
      </c>
      <c r="J14" s="42">
        <f>I14-(K14*H14)</f>
        <v>1.8799998997565126E-6</v>
      </c>
      <c r="K14" s="50">
        <f>ROUND(I14/H14,8)</f>
        <v>4.3466824600000002</v>
      </c>
      <c r="L14" s="24"/>
      <c r="M14" s="25"/>
      <c r="N14" s="42" t="e">
        <f>M14-(O14*L14)</f>
        <v>#DIV/0!</v>
      </c>
      <c r="O14" s="50" t="e">
        <f>ROUND(M14/L14,8)</f>
        <v>#DIV/0!</v>
      </c>
      <c r="P14" s="24"/>
      <c r="Q14" s="25"/>
      <c r="R14" s="42" t="e">
        <f>Q14-(S14*P14)</f>
        <v>#DIV/0!</v>
      </c>
      <c r="S14" s="50" t="e">
        <f>ROUND(Q14/P14,8)</f>
        <v>#DIV/0!</v>
      </c>
      <c r="T14" s="24"/>
      <c r="U14" s="25"/>
      <c r="V14" s="42" t="e">
        <f>U14-(W14*T14)</f>
        <v>#DIV/0!</v>
      </c>
      <c r="W14" s="50" t="e">
        <f>ROUND(U14/T14,8)</f>
        <v>#DIV/0!</v>
      </c>
      <c r="X14" s="24"/>
      <c r="Y14" s="25"/>
      <c r="Z14" s="42" t="e">
        <f>Y14-(AA14*X14)</f>
        <v>#DIV/0!</v>
      </c>
      <c r="AA14" s="50" t="e">
        <f>ROUND(Y14/X14,8)</f>
        <v>#DIV/0!</v>
      </c>
      <c r="AB14" s="24"/>
      <c r="AC14" s="25"/>
      <c r="AD14" s="42" t="e">
        <f>AC14-(AE14*AB14)</f>
        <v>#DIV/0!</v>
      </c>
      <c r="AE14" s="50" t="e">
        <f>ROUND(AC14/AB14,8)</f>
        <v>#DIV/0!</v>
      </c>
      <c r="AF14" s="24"/>
      <c r="AG14" s="25"/>
      <c r="AH14" s="42" t="e">
        <f>AG14-(AI14*AF14)</f>
        <v>#DIV/0!</v>
      </c>
      <c r="AI14" s="50" t="e">
        <f>ROUND(AG14/AF14,8)</f>
        <v>#DIV/0!</v>
      </c>
      <c r="AJ14" s="24"/>
      <c r="AK14" s="25"/>
      <c r="AL14" s="42" t="e">
        <f>AK14-(AM14*AJ14)</f>
        <v>#DIV/0!</v>
      </c>
      <c r="AM14" s="50" t="e">
        <f>ROUND(AK14/AJ14,8)</f>
        <v>#DIV/0!</v>
      </c>
      <c r="AN14" s="24"/>
      <c r="AO14" s="25"/>
      <c r="AP14" s="42" t="e">
        <f>AO14-(AQ14*AN14)</f>
        <v>#DIV/0!</v>
      </c>
      <c r="AQ14" s="50" t="e">
        <f>ROUND(AO14/AN14,8)</f>
        <v>#DIV/0!</v>
      </c>
      <c r="AR14" s="24"/>
      <c r="AS14" s="25"/>
      <c r="AT14" s="42" t="e">
        <f>AS14-(AU14*AR14)</f>
        <v>#DIV/0!</v>
      </c>
      <c r="AU14" s="50" t="e">
        <f>ROUND(AS14/AR14,8)</f>
        <v>#DIV/0!</v>
      </c>
      <c r="AV14" s="24"/>
      <c r="AW14" s="25"/>
      <c r="AX14" s="42" t="e">
        <f>AW14-(AY14*AV14)</f>
        <v>#DIV/0!</v>
      </c>
      <c r="AY14" s="50" t="e">
        <f>ROUND(AW14/AV14,8)</f>
        <v>#DIV/0!</v>
      </c>
      <c r="AZ14" s="57"/>
      <c r="BA14" s="57"/>
      <c r="BB14" s="206"/>
    </row>
    <row r="15" spans="1:59" x14ac:dyDescent="0.55000000000000004">
      <c r="A15" s="23">
        <v>3</v>
      </c>
      <c r="B15" s="38" t="s">
        <v>11</v>
      </c>
      <c r="C15" s="223" t="s">
        <v>13</v>
      </c>
      <c r="D15" s="24">
        <v>0</v>
      </c>
      <c r="E15" s="25">
        <v>35.619999999999997</v>
      </c>
      <c r="F15" s="42" t="s">
        <v>42</v>
      </c>
      <c r="G15" s="50" t="s">
        <v>42</v>
      </c>
      <c r="H15" s="24">
        <v>0</v>
      </c>
      <c r="I15" s="25">
        <v>35.619999999999997</v>
      </c>
      <c r="J15" s="42" t="s">
        <v>42</v>
      </c>
      <c r="K15" s="50" t="s">
        <v>42</v>
      </c>
      <c r="L15" s="24"/>
      <c r="M15" s="25"/>
      <c r="N15" s="42" t="s">
        <v>42</v>
      </c>
      <c r="O15" s="50" t="s">
        <v>42</v>
      </c>
      <c r="P15" s="24"/>
      <c r="Q15" s="25"/>
      <c r="R15" s="42" t="s">
        <v>42</v>
      </c>
      <c r="S15" s="50" t="s">
        <v>42</v>
      </c>
      <c r="T15" s="24"/>
      <c r="U15" s="25"/>
      <c r="V15" s="42" t="s">
        <v>42</v>
      </c>
      <c r="W15" s="50" t="s">
        <v>42</v>
      </c>
      <c r="X15" s="24"/>
      <c r="Y15" s="25"/>
      <c r="Z15" s="42" t="s">
        <v>42</v>
      </c>
      <c r="AA15" s="50" t="s">
        <v>42</v>
      </c>
      <c r="AB15" s="24"/>
      <c r="AC15" s="25"/>
      <c r="AD15" s="42" t="s">
        <v>42</v>
      </c>
      <c r="AE15" s="50" t="s">
        <v>42</v>
      </c>
      <c r="AF15" s="24"/>
      <c r="AG15" s="25"/>
      <c r="AH15" s="42" t="s">
        <v>42</v>
      </c>
      <c r="AI15" s="50" t="s">
        <v>42</v>
      </c>
      <c r="AJ15" s="24"/>
      <c r="AK15" s="25"/>
      <c r="AL15" s="42" t="s">
        <v>42</v>
      </c>
      <c r="AM15" s="50" t="s">
        <v>42</v>
      </c>
      <c r="AN15" s="24"/>
      <c r="AO15" s="25"/>
      <c r="AP15" s="42" t="s">
        <v>42</v>
      </c>
      <c r="AQ15" s="50" t="s">
        <v>42</v>
      </c>
      <c r="AR15" s="24"/>
      <c r="AS15" s="25"/>
      <c r="AT15" s="42" t="s">
        <v>42</v>
      </c>
      <c r="AU15" s="50" t="s">
        <v>42</v>
      </c>
      <c r="AV15" s="24"/>
      <c r="AW15" s="25"/>
      <c r="AX15" s="42" t="s">
        <v>42</v>
      </c>
      <c r="AY15" s="50" t="s">
        <v>42</v>
      </c>
      <c r="AZ15" s="57"/>
      <c r="BA15" s="57"/>
    </row>
    <row r="16" spans="1:59" ht="61.2" hidden="1" x14ac:dyDescent="0.55000000000000004">
      <c r="A16" s="197">
        <v>4</v>
      </c>
      <c r="B16" s="196" t="s">
        <v>117</v>
      </c>
      <c r="C16" s="224" t="s">
        <v>118</v>
      </c>
      <c r="D16" s="199"/>
      <c r="E16" s="200"/>
      <c r="F16" s="201" t="e">
        <f>E16-(G16*D16)</f>
        <v>#DIV/0!</v>
      </c>
      <c r="G16" s="202" t="e">
        <f>ROUND(E16/D16,8)</f>
        <v>#DIV/0!</v>
      </c>
      <c r="H16" s="199"/>
      <c r="I16" s="200"/>
      <c r="J16" s="201" t="e">
        <f>I16-(K16*H16)</f>
        <v>#DIV/0!</v>
      </c>
      <c r="K16" s="202" t="e">
        <f>ROUND(I16/H16,8)</f>
        <v>#DIV/0!</v>
      </c>
      <c r="L16" s="199"/>
      <c r="M16" s="200"/>
      <c r="N16" s="201" t="e">
        <f>M16-(O16*L16)</f>
        <v>#DIV/0!</v>
      </c>
      <c r="O16" s="202" t="e">
        <f>ROUND(M16/L16,8)</f>
        <v>#DIV/0!</v>
      </c>
      <c r="P16" s="199"/>
      <c r="Q16" s="200"/>
      <c r="R16" s="201" t="e">
        <f>Q16-(S16*P16)</f>
        <v>#DIV/0!</v>
      </c>
      <c r="S16" s="202" t="e">
        <f>ROUND(Q16/P16,8)</f>
        <v>#DIV/0!</v>
      </c>
      <c r="T16" s="199"/>
      <c r="U16" s="200"/>
      <c r="V16" s="201" t="e">
        <f>U16-(W16*T16)</f>
        <v>#DIV/0!</v>
      </c>
      <c r="W16" s="202" t="e">
        <f>ROUND(U16/T16,8)</f>
        <v>#DIV/0!</v>
      </c>
      <c r="X16" s="199"/>
      <c r="Y16" s="200"/>
      <c r="Z16" s="201" t="e">
        <f>Y16-(AA16*X16)</f>
        <v>#DIV/0!</v>
      </c>
      <c r="AA16" s="202" t="e">
        <f>ROUND(Y16/X16,8)</f>
        <v>#DIV/0!</v>
      </c>
      <c r="AB16" s="199"/>
      <c r="AC16" s="200"/>
      <c r="AD16" s="201" t="e">
        <f>AC16-(AE16*AB16)</f>
        <v>#DIV/0!</v>
      </c>
      <c r="AE16" s="202" t="e">
        <f>ROUND(AC16/AB16,8)</f>
        <v>#DIV/0!</v>
      </c>
      <c r="AF16" s="199"/>
      <c r="AG16" s="200"/>
      <c r="AH16" s="201" t="e">
        <f>AG16-(AI16*AF16)</f>
        <v>#DIV/0!</v>
      </c>
      <c r="AI16" s="202" t="e">
        <f>ROUND(AG16/AF16,8)</f>
        <v>#DIV/0!</v>
      </c>
      <c r="AJ16" s="199"/>
      <c r="AK16" s="200"/>
      <c r="AL16" s="201" t="e">
        <f>AK16-(AM16*AJ16)</f>
        <v>#DIV/0!</v>
      </c>
      <c r="AM16" s="202" t="e">
        <f>ROUND(AK16/AJ16,8)</f>
        <v>#DIV/0!</v>
      </c>
      <c r="AN16" s="199"/>
      <c r="AO16" s="200"/>
      <c r="AP16" s="201" t="e">
        <f>AO16-(AQ16*AN16)</f>
        <v>#DIV/0!</v>
      </c>
      <c r="AQ16" s="202" t="e">
        <f>ROUND(AO16/AN16,8)</f>
        <v>#DIV/0!</v>
      </c>
      <c r="AR16" s="257"/>
      <c r="AS16" s="254"/>
      <c r="AT16" s="258"/>
      <c r="AU16" s="256"/>
      <c r="AV16" s="257"/>
      <c r="AW16" s="254"/>
      <c r="AX16" s="258"/>
      <c r="AY16" s="256"/>
      <c r="AZ16" s="57"/>
      <c r="BA16" s="57"/>
    </row>
    <row r="17" spans="1:65" x14ac:dyDescent="0.55000000000000004">
      <c r="A17" s="26" t="s">
        <v>5</v>
      </c>
      <c r="B17" s="27"/>
      <c r="C17" s="225"/>
      <c r="D17" s="32">
        <f>SUM(D13:D16)</f>
        <v>22808.400000000001</v>
      </c>
      <c r="E17" s="33">
        <f>SUM(E13:E16)</f>
        <v>93671.930000000008</v>
      </c>
      <c r="F17" s="42"/>
      <c r="G17" s="51" t="s">
        <v>42</v>
      </c>
      <c r="H17" s="32">
        <f>SUM(H13:H16)</f>
        <v>26239</v>
      </c>
      <c r="I17" s="33">
        <f>SUM(I13:I16)</f>
        <v>110647.5</v>
      </c>
      <c r="J17" s="42"/>
      <c r="K17" s="51" t="s">
        <v>42</v>
      </c>
      <c r="L17" s="32">
        <f>SUM(L13:L16)</f>
        <v>0</v>
      </c>
      <c r="M17" s="33">
        <f>SUM(M13:M16)</f>
        <v>0</v>
      </c>
      <c r="N17" s="42"/>
      <c r="O17" s="51" t="s">
        <v>42</v>
      </c>
      <c r="P17" s="32">
        <f>SUM(P13:P16)</f>
        <v>0</v>
      </c>
      <c r="Q17" s="33">
        <f>SUM(Q13:Q16)</f>
        <v>0</v>
      </c>
      <c r="R17" s="42"/>
      <c r="S17" s="51" t="s">
        <v>42</v>
      </c>
      <c r="T17" s="32">
        <f>SUM(T13:T16)</f>
        <v>0</v>
      </c>
      <c r="U17" s="33">
        <f>SUM(U13:U16)</f>
        <v>0</v>
      </c>
      <c r="V17" s="42"/>
      <c r="W17" s="51" t="s">
        <v>42</v>
      </c>
      <c r="X17" s="32">
        <f>SUM(X13:X16)</f>
        <v>0</v>
      </c>
      <c r="Y17" s="33">
        <f>SUM(Y13:Y16)</f>
        <v>0</v>
      </c>
      <c r="Z17" s="42"/>
      <c r="AA17" s="51" t="s">
        <v>42</v>
      </c>
      <c r="AB17" s="32">
        <f>SUM(AB13:AB16)</f>
        <v>0</v>
      </c>
      <c r="AC17" s="33">
        <f>SUM(AC13:AC16)</f>
        <v>0</v>
      </c>
      <c r="AD17" s="42"/>
      <c r="AE17" s="51" t="s">
        <v>42</v>
      </c>
      <c r="AF17" s="32">
        <f>SUM(AF13:AF16)</f>
        <v>0</v>
      </c>
      <c r="AG17" s="33">
        <f>SUM(AG13:AG16)</f>
        <v>0</v>
      </c>
      <c r="AH17" s="42"/>
      <c r="AI17" s="51" t="s">
        <v>42</v>
      </c>
      <c r="AJ17" s="32">
        <f>SUM(AJ13:AJ16)</f>
        <v>0</v>
      </c>
      <c r="AK17" s="33">
        <f>SUM(AK13:AK16)</f>
        <v>0</v>
      </c>
      <c r="AL17" s="42"/>
      <c r="AM17" s="51" t="s">
        <v>42</v>
      </c>
      <c r="AN17" s="32">
        <f>SUM(AN13:AN16)</f>
        <v>0</v>
      </c>
      <c r="AO17" s="33">
        <f>SUM(AO13:AO16)</f>
        <v>0</v>
      </c>
      <c r="AP17" s="42"/>
      <c r="AQ17" s="51" t="s">
        <v>42</v>
      </c>
      <c r="AR17" s="32">
        <f>SUM(AR13:AR16)</f>
        <v>0</v>
      </c>
      <c r="AS17" s="33">
        <f>SUM(AS13:AS16)</f>
        <v>0</v>
      </c>
      <c r="AT17" s="42"/>
      <c r="AU17" s="51" t="s">
        <v>42</v>
      </c>
      <c r="AV17" s="32">
        <f>SUM(AV13:AV16)</f>
        <v>0</v>
      </c>
      <c r="AW17" s="33">
        <f>SUM(AW13:AW16)</f>
        <v>0</v>
      </c>
      <c r="AX17" s="42"/>
      <c r="AY17" s="51" t="s">
        <v>42</v>
      </c>
      <c r="AZ17" s="34">
        <f>AV17+AR17+AN17+AJ17+AF17+AB17+X17+AB17+P17+L17+H17+D17</f>
        <v>49047.4</v>
      </c>
      <c r="BA17" s="34">
        <f>AW17+AS17+AO17+AK17+AG17+AC17+Y17+U17+Q17+M17+I17+E17</f>
        <v>204319.43</v>
      </c>
      <c r="BB17" s="58">
        <f>AJ17+AF17+AB17+X17+AB17+P17+L17+H17+D17</f>
        <v>49047.4</v>
      </c>
      <c r="BC17" s="59">
        <f>AK17+AG17+AC17+Y17+U17+Q17+M17+I17+E17</f>
        <v>204319.43</v>
      </c>
      <c r="BD17" s="58">
        <f>AV17+AR17+AN17</f>
        <v>0</v>
      </c>
      <c r="BE17" s="76">
        <f>AW17+AS17+AO17</f>
        <v>0</v>
      </c>
      <c r="BF17" s="195">
        <f>(BD17+BB17)-AZ17</f>
        <v>0</v>
      </c>
      <c r="BG17" s="195">
        <f>(BE17+BC17)-BA17</f>
        <v>0</v>
      </c>
    </row>
    <row r="18" spans="1:65" x14ac:dyDescent="0.55000000000000004">
      <c r="A18" s="28" t="s">
        <v>70</v>
      </c>
      <c r="B18" s="22"/>
      <c r="C18" s="220"/>
      <c r="D18" s="29"/>
      <c r="E18" s="229"/>
      <c r="F18" s="229"/>
      <c r="G18" s="230"/>
      <c r="H18" s="29"/>
      <c r="I18" s="229"/>
      <c r="J18" s="229"/>
      <c r="K18" s="230"/>
      <c r="L18" s="29"/>
      <c r="M18" s="229"/>
      <c r="N18" s="229"/>
      <c r="O18" s="230"/>
      <c r="P18" s="29"/>
      <c r="Q18" s="229"/>
      <c r="R18" s="229"/>
      <c r="S18" s="230"/>
      <c r="T18" s="29"/>
      <c r="U18" s="229"/>
      <c r="V18" s="229"/>
      <c r="W18" s="230"/>
      <c r="X18" s="29"/>
      <c r="Y18" s="229"/>
      <c r="Z18" s="229"/>
      <c r="AA18" s="230"/>
      <c r="AB18" s="29"/>
      <c r="AC18" s="229"/>
      <c r="AD18" s="229"/>
      <c r="AE18" s="230"/>
      <c r="AF18" s="29"/>
      <c r="AG18" s="229"/>
      <c r="AH18" s="229"/>
      <c r="AI18" s="230"/>
      <c r="AJ18" s="29"/>
      <c r="AK18" s="229"/>
      <c r="AL18" s="229"/>
      <c r="AM18" s="230"/>
      <c r="AN18" s="29"/>
      <c r="AO18" s="229"/>
      <c r="AP18" s="229"/>
      <c r="AQ18" s="230"/>
      <c r="AR18" s="29"/>
      <c r="AS18" s="29"/>
      <c r="AT18" s="229"/>
      <c r="AU18" s="230"/>
      <c r="AV18" s="29"/>
      <c r="AW18" s="29"/>
      <c r="AX18" s="229"/>
      <c r="AY18" s="230"/>
      <c r="AZ18" s="57"/>
      <c r="BA18" s="57"/>
    </row>
    <row r="19" spans="1:65" x14ac:dyDescent="0.55000000000000004">
      <c r="A19" s="23">
        <v>1</v>
      </c>
      <c r="B19" s="38" t="s">
        <v>83</v>
      </c>
      <c r="C19" s="223" t="s">
        <v>71</v>
      </c>
      <c r="D19" s="24">
        <v>3276</v>
      </c>
      <c r="E19" s="25">
        <v>14375.72</v>
      </c>
      <c r="F19" s="42">
        <f>E19-(G19*D19)</f>
        <v>-5.9199992392677814E-6</v>
      </c>
      <c r="G19" s="50">
        <f>ROUND(E19/D19,8)</f>
        <v>4.3881929199999998</v>
      </c>
      <c r="H19" s="24">
        <v>3584</v>
      </c>
      <c r="I19" s="25">
        <v>15695.86</v>
      </c>
      <c r="J19" s="42">
        <f>I19-(K19*H19)</f>
        <v>1.1520001862663776E-5</v>
      </c>
      <c r="K19" s="50">
        <f>ROUND(I19/H19,8)</f>
        <v>4.3794252199999999</v>
      </c>
      <c r="L19" s="24"/>
      <c r="M19" s="25"/>
      <c r="N19" s="42" t="e">
        <f>M19-(O19*L19)</f>
        <v>#DIV/0!</v>
      </c>
      <c r="O19" s="50" t="e">
        <f>ROUND(M19/L19,8)</f>
        <v>#DIV/0!</v>
      </c>
      <c r="P19" s="24"/>
      <c r="Q19" s="25"/>
      <c r="R19" s="42" t="e">
        <f>Q19-(S19*P19)</f>
        <v>#DIV/0!</v>
      </c>
      <c r="S19" s="50" t="e">
        <f>ROUND(Q19/P19,8)</f>
        <v>#DIV/0!</v>
      </c>
      <c r="T19" s="24"/>
      <c r="U19" s="25"/>
      <c r="V19" s="42" t="e">
        <f>U19-(W19*T19)</f>
        <v>#DIV/0!</v>
      </c>
      <c r="W19" s="50" t="e">
        <f>ROUND(U19/T19,8)</f>
        <v>#DIV/0!</v>
      </c>
      <c r="X19" s="24"/>
      <c r="Y19" s="25"/>
      <c r="Z19" s="42" t="e">
        <f>Y19-(AA19*X19)</f>
        <v>#DIV/0!</v>
      </c>
      <c r="AA19" s="50" t="e">
        <f>ROUND(Y19/X19,8)</f>
        <v>#DIV/0!</v>
      </c>
      <c r="AB19" s="24"/>
      <c r="AC19" s="25"/>
      <c r="AD19" s="42" t="e">
        <f>AC19-(AE19*AB19)</f>
        <v>#DIV/0!</v>
      </c>
      <c r="AE19" s="50" t="e">
        <f>ROUND(AC19/AB19,8)</f>
        <v>#DIV/0!</v>
      </c>
      <c r="AF19" s="24"/>
      <c r="AG19" s="25"/>
      <c r="AH19" s="42" t="e">
        <f>AG19-(AI19*AF19)</f>
        <v>#DIV/0!</v>
      </c>
      <c r="AI19" s="50" t="e">
        <f>ROUND(AG19/AF19,8)</f>
        <v>#DIV/0!</v>
      </c>
      <c r="AJ19" s="24"/>
      <c r="AK19" s="25"/>
      <c r="AL19" s="42" t="e">
        <f>AK19-(AM19*AJ19)</f>
        <v>#DIV/0!</v>
      </c>
      <c r="AM19" s="50" t="e">
        <f>ROUND(AK19/AJ19,8)</f>
        <v>#DIV/0!</v>
      </c>
      <c r="AN19" s="24"/>
      <c r="AO19" s="25"/>
      <c r="AP19" s="42" t="e">
        <f>AO19-(AQ19*AN19)</f>
        <v>#DIV/0!</v>
      </c>
      <c r="AQ19" s="50" t="e">
        <f>ROUND(AO19/AN19,8)</f>
        <v>#DIV/0!</v>
      </c>
      <c r="AR19" s="24"/>
      <c r="AS19" s="25"/>
      <c r="AT19" s="42" t="e">
        <f>AS19-(AU19*AR19)</f>
        <v>#DIV/0!</v>
      </c>
      <c r="AU19" s="50" t="e">
        <f>ROUND(AS19/AR19,8)</f>
        <v>#DIV/0!</v>
      </c>
      <c r="AV19" s="24"/>
      <c r="AW19" s="25"/>
      <c r="AX19" s="42" t="e">
        <f>AW19-(AY19*AV19)</f>
        <v>#DIV/0!</v>
      </c>
      <c r="AY19" s="50" t="e">
        <f>ROUND(AW19/AV19,8)</f>
        <v>#DIV/0!</v>
      </c>
      <c r="AZ19" s="57"/>
      <c r="BA19" s="57"/>
    </row>
    <row r="20" spans="1:65" ht="18.600000000000001" customHeight="1" x14ac:dyDescent="0.55000000000000004">
      <c r="A20" s="23">
        <v>2</v>
      </c>
      <c r="B20" s="38" t="s">
        <v>84</v>
      </c>
      <c r="C20" s="223" t="s">
        <v>72</v>
      </c>
      <c r="D20" s="24">
        <v>113.6</v>
      </c>
      <c r="E20" s="25">
        <v>821</v>
      </c>
      <c r="F20" s="42">
        <f>E20-(G20*D20)</f>
        <v>-4.4800003706768621E-7</v>
      </c>
      <c r="G20" s="50">
        <f>ROUND(E20/D20,8)</f>
        <v>7.2271126800000003</v>
      </c>
      <c r="H20" s="24">
        <v>40</v>
      </c>
      <c r="I20" s="25">
        <v>505.55</v>
      </c>
      <c r="J20" s="42">
        <f>I20-(K20*H20)</f>
        <v>0</v>
      </c>
      <c r="K20" s="50">
        <f>ROUND(I20/H20,8)</f>
        <v>12.63875</v>
      </c>
      <c r="L20" s="24"/>
      <c r="M20" s="25"/>
      <c r="N20" s="42" t="e">
        <f>M20-(O20*L20)</f>
        <v>#DIV/0!</v>
      </c>
      <c r="O20" s="50" t="e">
        <f>ROUND(M20/L20,8)</f>
        <v>#DIV/0!</v>
      </c>
      <c r="P20" s="24"/>
      <c r="Q20" s="25"/>
      <c r="R20" s="42" t="e">
        <f>Q20-(S20*P20)</f>
        <v>#DIV/0!</v>
      </c>
      <c r="S20" s="50" t="e">
        <f>ROUND(Q20/P20,8)</f>
        <v>#DIV/0!</v>
      </c>
      <c r="T20" s="24"/>
      <c r="U20" s="25"/>
      <c r="V20" s="42" t="e">
        <f>U20-(W20*T20)</f>
        <v>#DIV/0!</v>
      </c>
      <c r="W20" s="50" t="e">
        <f>ROUND(U20/T20,8)</f>
        <v>#DIV/0!</v>
      </c>
      <c r="X20" s="24"/>
      <c r="Y20" s="25"/>
      <c r="Z20" s="42" t="e">
        <f>Y20-(AA20*X20)</f>
        <v>#DIV/0!</v>
      </c>
      <c r="AA20" s="50" t="e">
        <f>ROUND(Y20/X20,8)</f>
        <v>#DIV/0!</v>
      </c>
      <c r="AB20" s="24"/>
      <c r="AC20" s="25"/>
      <c r="AD20" s="42" t="e">
        <f>AC20-(AE20*AB20)</f>
        <v>#DIV/0!</v>
      </c>
      <c r="AE20" s="50" t="e">
        <f>ROUND(AC20/AB20,8)</f>
        <v>#DIV/0!</v>
      </c>
      <c r="AF20" s="24"/>
      <c r="AG20" s="25"/>
      <c r="AH20" s="42" t="e">
        <f>AG20-(AI20*AF20)</f>
        <v>#DIV/0!</v>
      </c>
      <c r="AI20" s="50" t="e">
        <f>ROUND(AG20/AF20,8)</f>
        <v>#DIV/0!</v>
      </c>
      <c r="AJ20" s="24"/>
      <c r="AK20" s="25"/>
      <c r="AL20" s="42" t="e">
        <f>AK20-(AM20*AJ20)</f>
        <v>#DIV/0!</v>
      </c>
      <c r="AM20" s="50" t="e">
        <f>ROUND(AK20/AJ20,8)</f>
        <v>#DIV/0!</v>
      </c>
      <c r="AN20" s="24"/>
      <c r="AO20" s="25"/>
      <c r="AP20" s="42" t="e">
        <f>AO20-(AQ20*AN20)</f>
        <v>#DIV/0!</v>
      </c>
      <c r="AQ20" s="50" t="e">
        <f>ROUND(AO20/AN20,8)</f>
        <v>#DIV/0!</v>
      </c>
      <c r="AR20" s="24"/>
      <c r="AS20" s="25"/>
      <c r="AT20" s="42" t="e">
        <f>AS20-(AU20*AR20)</f>
        <v>#DIV/0!</v>
      </c>
      <c r="AU20" s="50" t="e">
        <f>ROUND(AS20/AR20,8)</f>
        <v>#DIV/0!</v>
      </c>
      <c r="AV20" s="24"/>
      <c r="AW20" s="25"/>
      <c r="AX20" s="42" t="e">
        <f>AW20-(AY20*AV20)</f>
        <v>#DIV/0!</v>
      </c>
      <c r="AY20" s="50" t="e">
        <f>ROUND(AW20/AV20,8)</f>
        <v>#DIV/0!</v>
      </c>
      <c r="AZ20" s="57"/>
      <c r="BA20" s="57"/>
    </row>
    <row r="21" spans="1:65" x14ac:dyDescent="0.55000000000000004">
      <c r="A21" s="26" t="s">
        <v>5</v>
      </c>
      <c r="B21" s="27"/>
      <c r="C21" s="225"/>
      <c r="D21" s="32">
        <f>SUM(D19:D20)</f>
        <v>3389.6</v>
      </c>
      <c r="E21" s="33">
        <f>SUM(E19:E20)</f>
        <v>15196.72</v>
      </c>
      <c r="F21" s="42"/>
      <c r="G21" s="51" t="s">
        <v>42</v>
      </c>
      <c r="H21" s="32">
        <f>SUM(H19:H20)</f>
        <v>3624</v>
      </c>
      <c r="I21" s="33">
        <f>SUM(I19:I20)</f>
        <v>16201.41</v>
      </c>
      <c r="J21" s="42"/>
      <c r="K21" s="51" t="s">
        <v>42</v>
      </c>
      <c r="L21" s="32">
        <f>SUM(L19:L20)</f>
        <v>0</v>
      </c>
      <c r="M21" s="33">
        <f>SUM(M19:M20)</f>
        <v>0</v>
      </c>
      <c r="N21" s="42"/>
      <c r="O21" s="51" t="s">
        <v>42</v>
      </c>
      <c r="P21" s="32">
        <f>SUM(P19:P20)</f>
        <v>0</v>
      </c>
      <c r="Q21" s="33">
        <f>SUM(Q19:Q20)</f>
        <v>0</v>
      </c>
      <c r="R21" s="42"/>
      <c r="S21" s="51" t="s">
        <v>42</v>
      </c>
      <c r="T21" s="32">
        <f>SUM(T19:T20)</f>
        <v>0</v>
      </c>
      <c r="U21" s="33">
        <f>SUM(U19:U20)</f>
        <v>0</v>
      </c>
      <c r="V21" s="42"/>
      <c r="W21" s="51" t="s">
        <v>42</v>
      </c>
      <c r="X21" s="32">
        <f>SUM(X19:X20)</f>
        <v>0</v>
      </c>
      <c r="Y21" s="33">
        <f>SUM(Y19:Y20)</f>
        <v>0</v>
      </c>
      <c r="Z21" s="42"/>
      <c r="AA21" s="51" t="s">
        <v>42</v>
      </c>
      <c r="AB21" s="32">
        <f>SUM(AB19:AB20)</f>
        <v>0</v>
      </c>
      <c r="AC21" s="33">
        <f>SUM(AC19:AC20)</f>
        <v>0</v>
      </c>
      <c r="AD21" s="42"/>
      <c r="AE21" s="51" t="s">
        <v>42</v>
      </c>
      <c r="AF21" s="32">
        <f>SUM(AF19:AF20)</f>
        <v>0</v>
      </c>
      <c r="AG21" s="33">
        <f>SUM(AG19:AG20)</f>
        <v>0</v>
      </c>
      <c r="AH21" s="42"/>
      <c r="AI21" s="51" t="s">
        <v>42</v>
      </c>
      <c r="AJ21" s="32">
        <f>SUM(AJ19:AJ20)</f>
        <v>0</v>
      </c>
      <c r="AK21" s="33">
        <f>SUM(AK19:AK20)</f>
        <v>0</v>
      </c>
      <c r="AL21" s="42"/>
      <c r="AM21" s="51" t="s">
        <v>42</v>
      </c>
      <c r="AN21" s="32">
        <f>SUM(AN19:AN20)</f>
        <v>0</v>
      </c>
      <c r="AO21" s="33">
        <f>SUM(AO19:AO20)</f>
        <v>0</v>
      </c>
      <c r="AP21" s="42"/>
      <c r="AQ21" s="51" t="s">
        <v>42</v>
      </c>
      <c r="AR21" s="32">
        <f>SUM(AR19:AR20)</f>
        <v>0</v>
      </c>
      <c r="AS21" s="33">
        <f>SUM(AS19:AS20)</f>
        <v>0</v>
      </c>
      <c r="AT21" s="42"/>
      <c r="AU21" s="51" t="s">
        <v>42</v>
      </c>
      <c r="AV21" s="32">
        <f>SUM(AV19:AV20)</f>
        <v>0</v>
      </c>
      <c r="AW21" s="33">
        <f>SUM(AW19:AW20)</f>
        <v>0</v>
      </c>
      <c r="AX21" s="42"/>
      <c r="AY21" s="51" t="s">
        <v>42</v>
      </c>
      <c r="AZ21" s="34">
        <f>AV21+AR21+AN21+AJ21+AF21+AB21+X21+AB21+P21+L21+H21+D21</f>
        <v>7013.6</v>
      </c>
      <c r="BA21" s="34">
        <f>AW21+AS21+AO21+AK21+AG21+AC21+Y21+U21+Q21+M21+I21+E21</f>
        <v>31398.129999999997</v>
      </c>
      <c r="BB21" s="58">
        <f>AJ21+AF21+AB21+X21+AB21+P21+L21+H21+D21</f>
        <v>7013.6</v>
      </c>
      <c r="BC21" s="59">
        <f>AK21+AG21+AC21+Y21+U21+Q21+M21+I21+E21</f>
        <v>31398.129999999997</v>
      </c>
      <c r="BD21" s="58">
        <f>AV21+AR21+AN21</f>
        <v>0</v>
      </c>
      <c r="BE21" s="76">
        <f>AW21+AS21+AO21</f>
        <v>0</v>
      </c>
      <c r="BF21" s="195">
        <f>(BD21+BB21)-AZ21</f>
        <v>0</v>
      </c>
      <c r="BG21" s="195">
        <f>(BE21+BC21)-BA21</f>
        <v>0</v>
      </c>
    </row>
    <row r="22" spans="1:65" hidden="1" x14ac:dyDescent="0.55000000000000004">
      <c r="A22" s="207"/>
      <c r="B22" s="208"/>
      <c r="C22" s="220"/>
      <c r="D22" s="29"/>
      <c r="E22" s="229"/>
      <c r="F22" s="229"/>
      <c r="G22" s="230"/>
      <c r="H22" s="29"/>
      <c r="I22" s="229"/>
      <c r="J22" s="229"/>
      <c r="K22" s="230"/>
      <c r="L22" s="29"/>
      <c r="M22" s="229"/>
      <c r="N22" s="229"/>
      <c r="O22" s="230"/>
      <c r="P22" s="29"/>
      <c r="Q22" s="229"/>
      <c r="R22" s="229"/>
      <c r="S22" s="230"/>
      <c r="T22" s="29"/>
      <c r="U22" s="229"/>
      <c r="V22" s="229"/>
      <c r="W22" s="230"/>
      <c r="X22" s="29"/>
      <c r="Y22" s="229"/>
      <c r="Z22" s="229"/>
      <c r="AA22" s="230"/>
      <c r="AB22" s="29"/>
      <c r="AC22" s="229"/>
      <c r="AD22" s="229"/>
      <c r="AE22" s="230"/>
      <c r="AF22" s="29"/>
      <c r="AG22" s="229"/>
      <c r="AH22" s="229"/>
      <c r="AI22" s="230"/>
      <c r="AJ22" s="29"/>
      <c r="AK22" s="229"/>
      <c r="AL22" s="229"/>
      <c r="AM22" s="230"/>
      <c r="AN22" s="29"/>
      <c r="AO22" s="229"/>
      <c r="AP22" s="229"/>
      <c r="AQ22" s="230"/>
      <c r="AR22" s="29"/>
      <c r="AS22" s="209"/>
      <c r="AT22" s="229"/>
      <c r="AU22" s="230"/>
      <c r="AV22" s="29"/>
      <c r="AW22" s="209"/>
      <c r="AX22" s="229"/>
      <c r="AY22" s="230"/>
      <c r="AZ22" s="57"/>
      <c r="BA22" s="57"/>
    </row>
    <row r="23" spans="1:65" s="131" customFormat="1" hidden="1" x14ac:dyDescent="0.55000000000000004">
      <c r="A23" s="210"/>
      <c r="B23" s="211"/>
      <c r="C23" s="242"/>
      <c r="D23" s="212"/>
      <c r="E23" s="212"/>
      <c r="F23" s="212"/>
      <c r="G23" s="243"/>
      <c r="H23" s="212"/>
      <c r="I23" s="212"/>
      <c r="J23" s="212"/>
      <c r="K23" s="243"/>
      <c r="L23" s="212"/>
      <c r="M23" s="212"/>
      <c r="N23" s="212"/>
      <c r="O23" s="243"/>
      <c r="P23" s="212"/>
      <c r="Q23" s="212"/>
      <c r="R23" s="212"/>
      <c r="S23" s="243"/>
      <c r="T23" s="212"/>
      <c r="U23" s="212"/>
      <c r="V23" s="212"/>
      <c r="W23" s="243"/>
      <c r="X23" s="212"/>
      <c r="Y23" s="212"/>
      <c r="Z23" s="212"/>
      <c r="AA23" s="243"/>
      <c r="AB23" s="212"/>
      <c r="AC23" s="212"/>
      <c r="AD23" s="212"/>
      <c r="AE23" s="243"/>
      <c r="AF23" s="212"/>
      <c r="AG23" s="212"/>
      <c r="AH23" s="212"/>
      <c r="AI23" s="243"/>
      <c r="AJ23" s="212"/>
      <c r="AK23" s="212"/>
      <c r="AL23" s="212"/>
      <c r="AM23" s="243"/>
      <c r="AN23" s="212"/>
      <c r="AO23" s="212"/>
      <c r="AP23" s="212"/>
      <c r="AQ23" s="243"/>
      <c r="AR23" s="212"/>
      <c r="AS23" s="212"/>
      <c r="AT23" s="212"/>
      <c r="AU23" s="243"/>
      <c r="AV23" s="212"/>
      <c r="AW23" s="212"/>
      <c r="AX23" s="212"/>
      <c r="AY23" s="243"/>
      <c r="AZ23" s="244"/>
      <c r="BA23" s="244"/>
      <c r="BB23" s="245"/>
      <c r="BC23" s="246"/>
      <c r="BD23" s="245"/>
      <c r="BE23" s="246"/>
      <c r="BF23" s="247"/>
      <c r="BG23" s="247"/>
    </row>
    <row r="24" spans="1:65" x14ac:dyDescent="0.55000000000000004">
      <c r="A24" s="28" t="s">
        <v>48</v>
      </c>
      <c r="B24" s="22"/>
      <c r="C24" s="220"/>
      <c r="D24" s="29"/>
      <c r="E24" s="229"/>
      <c r="F24" s="229"/>
      <c r="G24" s="230"/>
      <c r="H24" s="29"/>
      <c r="I24" s="229"/>
      <c r="J24" s="229"/>
      <c r="K24" s="230"/>
      <c r="L24" s="29"/>
      <c r="M24" s="229"/>
      <c r="N24" s="229"/>
      <c r="O24" s="230"/>
      <c r="P24" s="29"/>
      <c r="Q24" s="229"/>
      <c r="R24" s="229"/>
      <c r="S24" s="230"/>
      <c r="T24" s="29"/>
      <c r="U24" s="229"/>
      <c r="V24" s="229"/>
      <c r="W24" s="230"/>
      <c r="X24" s="29"/>
      <c r="Y24" s="229"/>
      <c r="Z24" s="229"/>
      <c r="AA24" s="230"/>
      <c r="AB24" s="29"/>
      <c r="AC24" s="229"/>
      <c r="AD24" s="229"/>
      <c r="AE24" s="230"/>
      <c r="AF24" s="29"/>
      <c r="AG24" s="229"/>
      <c r="AH24" s="229"/>
      <c r="AI24" s="230"/>
      <c r="AJ24" s="29"/>
      <c r="AK24" s="229"/>
      <c r="AL24" s="229"/>
      <c r="AM24" s="230"/>
      <c r="AN24" s="29"/>
      <c r="AO24" s="229"/>
      <c r="AP24" s="229"/>
      <c r="AQ24" s="230"/>
      <c r="AR24" s="29"/>
      <c r="AS24" s="29"/>
      <c r="AT24" s="229"/>
      <c r="AU24" s="230"/>
      <c r="AV24" s="29"/>
      <c r="AW24" s="29"/>
      <c r="AX24" s="229"/>
      <c r="AY24" s="230"/>
      <c r="AZ24" s="57"/>
      <c r="BA24" s="57"/>
    </row>
    <row r="25" spans="1:65" x14ac:dyDescent="0.55000000000000004">
      <c r="A25" s="30">
        <v>1</v>
      </c>
      <c r="B25" s="31" t="s">
        <v>48</v>
      </c>
      <c r="C25" s="221" t="s">
        <v>22</v>
      </c>
      <c r="D25" s="32">
        <v>12612.1</v>
      </c>
      <c r="E25" s="33">
        <v>62104.42</v>
      </c>
      <c r="F25" s="42">
        <f>E25-(G25*D25)</f>
        <v>4.149699816480279E-5</v>
      </c>
      <c r="G25" s="51">
        <f>ROUND(E25/D25,8)</f>
        <v>4.9241934299999999</v>
      </c>
      <c r="H25" s="32">
        <v>13455.83</v>
      </c>
      <c r="I25" s="33">
        <v>65986.070000000007</v>
      </c>
      <c r="J25" s="42">
        <f>I25-(K25*H25)</f>
        <v>-3.3960401196964085E-5</v>
      </c>
      <c r="K25" s="51">
        <f>ROUND(I25/H25,8)</f>
        <v>4.9039018800000003</v>
      </c>
      <c r="L25" s="32"/>
      <c r="M25" s="33"/>
      <c r="N25" s="42" t="e">
        <f>M25-(O25*L25)</f>
        <v>#DIV/0!</v>
      </c>
      <c r="O25" s="51" t="e">
        <f>ROUND(M25/L25,8)</f>
        <v>#DIV/0!</v>
      </c>
      <c r="P25" s="32"/>
      <c r="Q25" s="33"/>
      <c r="R25" s="42" t="e">
        <f>Q25-(S25*P25)</f>
        <v>#DIV/0!</v>
      </c>
      <c r="S25" s="51" t="e">
        <f>ROUND(Q25/P25,8)</f>
        <v>#DIV/0!</v>
      </c>
      <c r="T25" s="32"/>
      <c r="U25" s="33"/>
      <c r="V25" s="42" t="e">
        <f>U25-(W25*T25)</f>
        <v>#DIV/0!</v>
      </c>
      <c r="W25" s="51" t="e">
        <f>ROUND(U25/T25,8)</f>
        <v>#DIV/0!</v>
      </c>
      <c r="X25" s="32"/>
      <c r="Y25" s="33"/>
      <c r="Z25" s="42" t="e">
        <f>Y25-(AA25*X25)</f>
        <v>#DIV/0!</v>
      </c>
      <c r="AA25" s="51" t="e">
        <f>ROUND(Y25/X25,8)</f>
        <v>#DIV/0!</v>
      </c>
      <c r="AB25" s="32"/>
      <c r="AC25" s="33"/>
      <c r="AD25" s="42" t="e">
        <f>AC25-(AE25*AB25)</f>
        <v>#DIV/0!</v>
      </c>
      <c r="AE25" s="51" t="e">
        <f>ROUND(AC25/AB25,8)</f>
        <v>#DIV/0!</v>
      </c>
      <c r="AF25" s="32"/>
      <c r="AG25" s="33"/>
      <c r="AH25" s="42" t="e">
        <f>AG25-(AI25*AF25)</f>
        <v>#DIV/0!</v>
      </c>
      <c r="AI25" s="51" t="e">
        <f>ROUND(AG25/AF25,8)</f>
        <v>#DIV/0!</v>
      </c>
      <c r="AJ25" s="32"/>
      <c r="AK25" s="33"/>
      <c r="AL25" s="42" t="e">
        <f>AK25-(AM25*AJ25)</f>
        <v>#DIV/0!</v>
      </c>
      <c r="AM25" s="51" t="e">
        <f>ROUND(AK25/AJ25,8)</f>
        <v>#DIV/0!</v>
      </c>
      <c r="AN25" s="32"/>
      <c r="AO25" s="33"/>
      <c r="AP25" s="42" t="e">
        <f>AO25-(AQ25*AN25)</f>
        <v>#DIV/0!</v>
      </c>
      <c r="AQ25" s="51" t="e">
        <f>ROUND(AO25/AN25,8)</f>
        <v>#DIV/0!</v>
      </c>
      <c r="AR25" s="34"/>
      <c r="AS25" s="33"/>
      <c r="AT25" s="42" t="e">
        <f>AS25-(AU25*AR25)</f>
        <v>#DIV/0!</v>
      </c>
      <c r="AU25" s="51" t="e">
        <f>ROUND(AS25/AR25,8)</f>
        <v>#DIV/0!</v>
      </c>
      <c r="AV25" s="34"/>
      <c r="AW25" s="33"/>
      <c r="AX25" s="42" t="e">
        <f>AW25-(AY25*AV25)</f>
        <v>#DIV/0!</v>
      </c>
      <c r="AY25" s="51" t="e">
        <f>ROUND(AW25/AV25,8)</f>
        <v>#DIV/0!</v>
      </c>
      <c r="AZ25" s="34">
        <f>AV25+AR25+AN25+AJ25+AF25+AB25+X25+AB25+P25+L25+H25+D25</f>
        <v>26067.93</v>
      </c>
      <c r="BA25" s="34">
        <f>AW25+AS25+AO25+AK25+AG25+AC25+Y25+U25+Q25+M25+I25+E25</f>
        <v>128090.49</v>
      </c>
      <c r="BB25" s="58">
        <f>AJ25+AF25+AB25+X25+AB25+P25+L25+H25+D25</f>
        <v>26067.93</v>
      </c>
      <c r="BC25" s="59">
        <f>AK25+AG25+AC25+Y25+U25+Q25+M25+I25+E25</f>
        <v>128090.49</v>
      </c>
      <c r="BD25" s="58">
        <f>AV25+AR25+AN25</f>
        <v>0</v>
      </c>
      <c r="BE25" s="76">
        <f>AW25+AS25+AO25</f>
        <v>0</v>
      </c>
      <c r="BF25" s="195">
        <f>(BD25+BB25)-AZ25</f>
        <v>0</v>
      </c>
      <c r="BG25" s="195">
        <f>(BE25+BC25)-BA25</f>
        <v>0</v>
      </c>
    </row>
    <row r="26" spans="1:65" x14ac:dyDescent="0.55000000000000004">
      <c r="A26" s="28" t="s">
        <v>49</v>
      </c>
      <c r="B26" s="22"/>
      <c r="C26" s="220"/>
      <c r="D26" s="29"/>
      <c r="E26" s="229"/>
      <c r="F26" s="229"/>
      <c r="G26" s="230"/>
      <c r="H26" s="29"/>
      <c r="I26" s="229"/>
      <c r="J26" s="229"/>
      <c r="K26" s="230"/>
      <c r="L26" s="29"/>
      <c r="M26" s="229"/>
      <c r="N26" s="229"/>
      <c r="O26" s="230"/>
      <c r="P26" s="29"/>
      <c r="Q26" s="229"/>
      <c r="R26" s="229"/>
      <c r="S26" s="230"/>
      <c r="T26" s="29"/>
      <c r="U26" s="229"/>
      <c r="V26" s="229"/>
      <c r="W26" s="230"/>
      <c r="X26" s="29"/>
      <c r="Y26" s="229"/>
      <c r="Z26" s="229"/>
      <c r="AA26" s="230"/>
      <c r="AB26" s="29"/>
      <c r="AC26" s="229"/>
      <c r="AD26" s="229"/>
      <c r="AE26" s="230"/>
      <c r="AF26" s="29"/>
      <c r="AG26" s="229"/>
      <c r="AH26" s="229"/>
      <c r="AI26" s="230"/>
      <c r="AJ26" s="29"/>
      <c r="AK26" s="229"/>
      <c r="AL26" s="229"/>
      <c r="AM26" s="230"/>
      <c r="AN26" s="29"/>
      <c r="AO26" s="229"/>
      <c r="AP26" s="229"/>
      <c r="AQ26" s="230"/>
      <c r="AR26" s="29"/>
      <c r="AS26" s="29"/>
      <c r="AT26" s="229"/>
      <c r="AU26" s="230"/>
      <c r="AV26" s="29"/>
      <c r="AW26" s="29"/>
      <c r="AX26" s="229"/>
      <c r="AY26" s="230"/>
      <c r="AZ26" s="57"/>
      <c r="BA26" s="57"/>
    </row>
    <row r="27" spans="1:65" x14ac:dyDescent="0.55000000000000004">
      <c r="A27" s="30">
        <v>1</v>
      </c>
      <c r="B27" s="31" t="s">
        <v>49</v>
      </c>
      <c r="C27" s="221" t="s">
        <v>23</v>
      </c>
      <c r="D27" s="32">
        <v>580</v>
      </c>
      <c r="E27" s="33">
        <v>2598.27</v>
      </c>
      <c r="F27" s="42">
        <f>E27-(G27*D27)</f>
        <v>1.2000000424450263E-6</v>
      </c>
      <c r="G27" s="51">
        <f>ROUND(E27/D27,8)</f>
        <v>4.4797758600000002</v>
      </c>
      <c r="H27" s="32">
        <v>518</v>
      </c>
      <c r="I27" s="33">
        <v>2298.48</v>
      </c>
      <c r="J27" s="42">
        <f>I27-(K27*H27)</f>
        <v>-1.440000232832972E-6</v>
      </c>
      <c r="K27" s="51">
        <f>ROUND(I27/H27,8)</f>
        <v>4.4372200800000003</v>
      </c>
      <c r="L27" s="32"/>
      <c r="M27" s="33"/>
      <c r="N27" s="42" t="e">
        <f>M27-(O27*L27)</f>
        <v>#DIV/0!</v>
      </c>
      <c r="O27" s="51" t="e">
        <f>ROUND(M27/L27,8)</f>
        <v>#DIV/0!</v>
      </c>
      <c r="P27" s="32"/>
      <c r="Q27" s="33"/>
      <c r="R27" s="42" t="e">
        <f>Q27-(S27*P27)</f>
        <v>#DIV/0!</v>
      </c>
      <c r="S27" s="51" t="e">
        <f>ROUND(Q27/P27,8)</f>
        <v>#DIV/0!</v>
      </c>
      <c r="T27" s="32"/>
      <c r="U27" s="33"/>
      <c r="V27" s="42" t="e">
        <f>U27-(W27*T27)</f>
        <v>#DIV/0!</v>
      </c>
      <c r="W27" s="51" t="e">
        <f>ROUND(U27/T27,8)</f>
        <v>#DIV/0!</v>
      </c>
      <c r="X27" s="32"/>
      <c r="Y27" s="33"/>
      <c r="Z27" s="42" t="e">
        <f>Y27-(AA27*X27)</f>
        <v>#DIV/0!</v>
      </c>
      <c r="AA27" s="51" t="e">
        <f>ROUND(Y27/X27,8)</f>
        <v>#DIV/0!</v>
      </c>
      <c r="AB27" s="32"/>
      <c r="AC27" s="33"/>
      <c r="AD27" s="42" t="e">
        <f>AC27-(AE27*AB27)</f>
        <v>#DIV/0!</v>
      </c>
      <c r="AE27" s="51" t="e">
        <f>ROUND(AC27/AB27,8)</f>
        <v>#DIV/0!</v>
      </c>
      <c r="AF27" s="32"/>
      <c r="AG27" s="33"/>
      <c r="AH27" s="42" t="e">
        <f>AG27-(AI27*AF27)</f>
        <v>#DIV/0!</v>
      </c>
      <c r="AI27" s="51" t="e">
        <f>ROUND(AG27/AF27,8)</f>
        <v>#DIV/0!</v>
      </c>
      <c r="AJ27" s="32"/>
      <c r="AK27" s="33"/>
      <c r="AL27" s="42" t="e">
        <f>AK27-(AM27*AJ27)</f>
        <v>#DIV/0!</v>
      </c>
      <c r="AM27" s="51" t="e">
        <f>ROUND(AK27/AJ27,8)</f>
        <v>#DIV/0!</v>
      </c>
      <c r="AN27" s="32"/>
      <c r="AO27" s="33"/>
      <c r="AP27" s="42" t="e">
        <f>AO27-(AQ27*AN27)</f>
        <v>#DIV/0!</v>
      </c>
      <c r="AQ27" s="51" t="e">
        <f>ROUND(AO27/AN27,8)</f>
        <v>#DIV/0!</v>
      </c>
      <c r="AR27" s="34"/>
      <c r="AS27" s="33"/>
      <c r="AT27" s="42" t="e">
        <f>AS27-(AU27*AR27)</f>
        <v>#DIV/0!</v>
      </c>
      <c r="AU27" s="51" t="e">
        <f>ROUND(AS27/AR27,8)</f>
        <v>#DIV/0!</v>
      </c>
      <c r="AV27" s="34"/>
      <c r="AW27" s="33"/>
      <c r="AX27" s="42" t="e">
        <f>AW27-(AY27*AV27)</f>
        <v>#DIV/0!</v>
      </c>
      <c r="AY27" s="51" t="e">
        <f>ROUND(AW27/AV27,8)</f>
        <v>#DIV/0!</v>
      </c>
      <c r="AZ27" s="34">
        <f>AV27+AR27+AN27+AJ27+AF27+AB27+X27+AB27+P27+L27+H27+D27</f>
        <v>1098</v>
      </c>
      <c r="BA27" s="34">
        <f>AW27+AS27+AO27+AK27+AG27+AC27+Y27+U27+Q27+M27+I27+E27</f>
        <v>4896.75</v>
      </c>
      <c r="BB27" s="58">
        <f>AJ27+AF27+AB27+X27+AB27+P27+L27+H27+D27</f>
        <v>1098</v>
      </c>
      <c r="BC27" s="59">
        <f>AK27+AG27+AC27+Y27+U27+Q27+M27+I27+E27</f>
        <v>4896.75</v>
      </c>
      <c r="BD27" s="58">
        <f>AV27+AR27+AN27</f>
        <v>0</v>
      </c>
      <c r="BE27" s="76">
        <f>AW27+AS27+AO27</f>
        <v>0</v>
      </c>
      <c r="BF27" s="195">
        <f>(BD27+BB27)-AZ27</f>
        <v>0</v>
      </c>
      <c r="BG27" s="195">
        <f>(BE27+BC27)-BA27</f>
        <v>0</v>
      </c>
    </row>
    <row r="28" spans="1:65" x14ac:dyDescent="0.55000000000000004">
      <c r="A28" s="28" t="s">
        <v>25</v>
      </c>
      <c r="B28" s="22"/>
      <c r="C28" s="220"/>
      <c r="D28" s="29"/>
      <c r="E28" s="229"/>
      <c r="F28" s="229"/>
      <c r="G28" s="230"/>
      <c r="H28" s="29"/>
      <c r="I28" s="229"/>
      <c r="J28" s="229"/>
      <c r="K28" s="230"/>
      <c r="L28" s="29"/>
      <c r="M28" s="229"/>
      <c r="N28" s="229"/>
      <c r="O28" s="230"/>
      <c r="P28" s="29"/>
      <c r="Q28" s="229"/>
      <c r="R28" s="229"/>
      <c r="S28" s="230"/>
      <c r="T28" s="29"/>
      <c r="U28" s="229"/>
      <c r="V28" s="229"/>
      <c r="W28" s="230"/>
      <c r="X28" s="29"/>
      <c r="Y28" s="229"/>
      <c r="Z28" s="229"/>
      <c r="AA28" s="230"/>
      <c r="AB28" s="29"/>
      <c r="AC28" s="229"/>
      <c r="AD28" s="229"/>
      <c r="AE28" s="230"/>
      <c r="AF28" s="29"/>
      <c r="AG28" s="229"/>
      <c r="AH28" s="229"/>
      <c r="AI28" s="230"/>
      <c r="AJ28" s="29"/>
      <c r="AK28" s="229"/>
      <c r="AL28" s="229"/>
      <c r="AM28" s="230"/>
      <c r="AN28" s="29"/>
      <c r="AO28" s="229"/>
      <c r="AP28" s="229"/>
      <c r="AQ28" s="230"/>
      <c r="AR28" s="29"/>
      <c r="AS28" s="29"/>
      <c r="AT28" s="229"/>
      <c r="AU28" s="230"/>
      <c r="AV28" s="29"/>
      <c r="AW28" s="29"/>
      <c r="AX28" s="229"/>
      <c r="AY28" s="230"/>
      <c r="AZ28" s="57"/>
      <c r="BA28" s="57"/>
      <c r="BJ28" s="267"/>
      <c r="BK28" s="267"/>
    </row>
    <row r="29" spans="1:65" x14ac:dyDescent="0.55000000000000004">
      <c r="A29" s="23">
        <v>1</v>
      </c>
      <c r="B29" s="38" t="s">
        <v>28</v>
      </c>
      <c r="C29" s="223" t="s">
        <v>29</v>
      </c>
      <c r="D29" s="24">
        <v>4072</v>
      </c>
      <c r="E29" s="25">
        <v>17787.52</v>
      </c>
      <c r="F29" s="42">
        <f>E29-(G29*D29)</f>
        <v>1.4160003047436476E-5</v>
      </c>
      <c r="G29" s="50">
        <f>ROUND(E29/D29,8)</f>
        <v>4.3682514699999997</v>
      </c>
      <c r="H29" s="24">
        <v>4496</v>
      </c>
      <c r="I29" s="25">
        <v>19604.88</v>
      </c>
      <c r="J29" s="42">
        <f>I29-(K29*H29)</f>
        <v>1.9039998733205721E-5</v>
      </c>
      <c r="K29" s="50">
        <f>ROUND(I29/H29,8)</f>
        <v>4.3605160100000004</v>
      </c>
      <c r="L29" s="24"/>
      <c r="M29" s="25"/>
      <c r="N29" s="42" t="e">
        <f>M29-(O29*L29)</f>
        <v>#DIV/0!</v>
      </c>
      <c r="O29" s="50" t="e">
        <f>ROUND(M29/L29,8)</f>
        <v>#DIV/0!</v>
      </c>
      <c r="P29" s="24"/>
      <c r="Q29" s="25"/>
      <c r="R29" s="42" t="e">
        <f>Q29-(S29*P29)</f>
        <v>#DIV/0!</v>
      </c>
      <c r="S29" s="50" t="e">
        <f>ROUND(Q29/P29,8)</f>
        <v>#DIV/0!</v>
      </c>
      <c r="T29" s="24"/>
      <c r="U29" s="25"/>
      <c r="V29" s="42" t="e">
        <f>U29-(W29*T29)</f>
        <v>#DIV/0!</v>
      </c>
      <c r="W29" s="50" t="e">
        <f>ROUND(U29/T29,8)</f>
        <v>#DIV/0!</v>
      </c>
      <c r="X29" s="24"/>
      <c r="Y29" s="25"/>
      <c r="Z29" s="42" t="e">
        <f>Y29-(AA29*X29)</f>
        <v>#DIV/0!</v>
      </c>
      <c r="AA29" s="50" t="e">
        <f>ROUND(Y29/X29,8)</f>
        <v>#DIV/0!</v>
      </c>
      <c r="AB29" s="24"/>
      <c r="AC29" s="25"/>
      <c r="AD29" s="42" t="e">
        <f>AC29-(AE29*AB29)</f>
        <v>#DIV/0!</v>
      </c>
      <c r="AE29" s="50" t="e">
        <f>ROUND(AC29/AB29,8)</f>
        <v>#DIV/0!</v>
      </c>
      <c r="AF29" s="24"/>
      <c r="AG29" s="25"/>
      <c r="AH29" s="42" t="e">
        <f>AG29-(AI29*AF29)</f>
        <v>#DIV/0!</v>
      </c>
      <c r="AI29" s="50" t="e">
        <f>ROUND(AG29/AF29,8)</f>
        <v>#DIV/0!</v>
      </c>
      <c r="AJ29" s="24"/>
      <c r="AK29" s="25"/>
      <c r="AL29" s="42" t="e">
        <f>AK29-(AM29*AJ29)</f>
        <v>#DIV/0!</v>
      </c>
      <c r="AM29" s="50" t="e">
        <f>ROUND(AK29/AJ29,8)</f>
        <v>#DIV/0!</v>
      </c>
      <c r="AN29" s="24"/>
      <c r="AO29" s="25"/>
      <c r="AP29" s="42" t="e">
        <f>AO29-(AQ29*AN29)</f>
        <v>#DIV/0!</v>
      </c>
      <c r="AQ29" s="50" t="e">
        <f>ROUND(AO29/AN29,8)</f>
        <v>#DIV/0!</v>
      </c>
      <c r="AR29" s="24"/>
      <c r="AS29" s="25"/>
      <c r="AT29" s="42" t="e">
        <f>AS29-(AU29*AR29)</f>
        <v>#DIV/0!</v>
      </c>
      <c r="AU29" s="50" t="e">
        <f>ROUND(AS29/AR29,8)</f>
        <v>#DIV/0!</v>
      </c>
      <c r="AV29" s="24"/>
      <c r="AW29" s="25"/>
      <c r="AX29" s="42" t="e">
        <f>AW29-(AY29*AV29)</f>
        <v>#DIV/0!</v>
      </c>
      <c r="AY29" s="50" t="e">
        <f>ROUND(AW29/AV29,8)</f>
        <v>#DIV/0!</v>
      </c>
      <c r="AZ29" s="57"/>
      <c r="BA29" s="57"/>
      <c r="BJ29" s="267"/>
      <c r="BK29" s="267"/>
    </row>
    <row r="30" spans="1:65" x14ac:dyDescent="0.55000000000000004">
      <c r="A30" s="23">
        <v>2</v>
      </c>
      <c r="B30" s="38" t="s">
        <v>19</v>
      </c>
      <c r="C30" s="223" t="s">
        <v>30</v>
      </c>
      <c r="D30" s="24">
        <v>0</v>
      </c>
      <c r="E30" s="25">
        <v>334.1</v>
      </c>
      <c r="F30" s="42">
        <v>0</v>
      </c>
      <c r="G30" s="50" t="s">
        <v>42</v>
      </c>
      <c r="H30" s="24">
        <v>0</v>
      </c>
      <c r="I30" s="25">
        <v>334.1</v>
      </c>
      <c r="J30" s="42">
        <v>0</v>
      </c>
      <c r="K30" s="50" t="s">
        <v>42</v>
      </c>
      <c r="L30" s="24"/>
      <c r="M30" s="25"/>
      <c r="N30" s="42">
        <v>0</v>
      </c>
      <c r="O30" s="50" t="s">
        <v>42</v>
      </c>
      <c r="P30" s="24"/>
      <c r="Q30" s="25"/>
      <c r="R30" s="42">
        <v>0</v>
      </c>
      <c r="S30" s="50" t="s">
        <v>42</v>
      </c>
      <c r="T30" s="24"/>
      <c r="U30" s="25"/>
      <c r="V30" s="42">
        <v>0</v>
      </c>
      <c r="W30" s="50" t="s">
        <v>42</v>
      </c>
      <c r="X30" s="24"/>
      <c r="Y30" s="25"/>
      <c r="Z30" s="42">
        <v>0</v>
      </c>
      <c r="AA30" s="50" t="s">
        <v>42</v>
      </c>
      <c r="AB30" s="24"/>
      <c r="AC30" s="25"/>
      <c r="AD30" s="42">
        <v>0</v>
      </c>
      <c r="AE30" s="50" t="s">
        <v>42</v>
      </c>
      <c r="AF30" s="24"/>
      <c r="AG30" s="25"/>
      <c r="AH30" s="42">
        <v>0</v>
      </c>
      <c r="AI30" s="50" t="s">
        <v>42</v>
      </c>
      <c r="AJ30" s="24"/>
      <c r="AK30" s="25"/>
      <c r="AL30" s="42">
        <v>0</v>
      </c>
      <c r="AM30" s="50" t="s">
        <v>42</v>
      </c>
      <c r="AN30" s="24"/>
      <c r="AO30" s="25"/>
      <c r="AP30" s="42">
        <v>0</v>
      </c>
      <c r="AQ30" s="50" t="s">
        <v>42</v>
      </c>
      <c r="AR30" s="24"/>
      <c r="AS30" s="25"/>
      <c r="AT30" s="42">
        <v>0</v>
      </c>
      <c r="AU30" s="50" t="s">
        <v>42</v>
      </c>
      <c r="AV30" s="24"/>
      <c r="AW30" s="25"/>
      <c r="AX30" s="42">
        <v>0</v>
      </c>
      <c r="AY30" s="50" t="s">
        <v>42</v>
      </c>
      <c r="AZ30" s="57"/>
      <c r="BA30" s="57"/>
      <c r="BJ30" s="306" t="s">
        <v>3</v>
      </c>
      <c r="BK30" s="20" t="s">
        <v>158</v>
      </c>
    </row>
    <row r="31" spans="1:65" x14ac:dyDescent="0.55000000000000004">
      <c r="A31" s="26" t="s">
        <v>5</v>
      </c>
      <c r="B31" s="27"/>
      <c r="C31" s="225"/>
      <c r="D31" s="32">
        <f>SUM(D29:D30)</f>
        <v>4072</v>
      </c>
      <c r="E31" s="33">
        <f>SUM(E29:E30)</f>
        <v>18121.62</v>
      </c>
      <c r="F31" s="42"/>
      <c r="G31" s="51" t="s">
        <v>42</v>
      </c>
      <c r="H31" s="32">
        <f>SUM(H29:H30)</f>
        <v>4496</v>
      </c>
      <c r="I31" s="33">
        <f>SUM(I29:I30)</f>
        <v>19938.98</v>
      </c>
      <c r="J31" s="42"/>
      <c r="K31" s="51" t="s">
        <v>42</v>
      </c>
      <c r="L31" s="32">
        <f>SUM(L29:L30)</f>
        <v>0</v>
      </c>
      <c r="M31" s="33">
        <f>SUM(M29:M30)</f>
        <v>0</v>
      </c>
      <c r="N31" s="42"/>
      <c r="O31" s="51" t="s">
        <v>42</v>
      </c>
      <c r="P31" s="32">
        <f>SUM(P29:P30)</f>
        <v>0</v>
      </c>
      <c r="Q31" s="33">
        <f>SUM(Q29:Q30)</f>
        <v>0</v>
      </c>
      <c r="R31" s="42"/>
      <c r="S31" s="51" t="s">
        <v>42</v>
      </c>
      <c r="T31" s="32">
        <f>SUM(T29:T30)</f>
        <v>0</v>
      </c>
      <c r="U31" s="33">
        <f>SUM(U29:U30)</f>
        <v>0</v>
      </c>
      <c r="V31" s="42"/>
      <c r="W31" s="51" t="s">
        <v>42</v>
      </c>
      <c r="X31" s="32">
        <f>SUM(X29:X30)</f>
        <v>0</v>
      </c>
      <c r="Y31" s="33">
        <f>SUM(Y29:Y30)</f>
        <v>0</v>
      </c>
      <c r="Z31" s="42"/>
      <c r="AA31" s="51" t="s">
        <v>42</v>
      </c>
      <c r="AB31" s="32">
        <f>SUM(AB29:AB30)</f>
        <v>0</v>
      </c>
      <c r="AC31" s="33">
        <f>SUM(AC29:AC30)</f>
        <v>0</v>
      </c>
      <c r="AD31" s="42"/>
      <c r="AE31" s="51" t="s">
        <v>42</v>
      </c>
      <c r="AF31" s="32">
        <f>SUM(AF29:AF30)</f>
        <v>0</v>
      </c>
      <c r="AG31" s="33">
        <f>SUM(AG29:AG30)</f>
        <v>0</v>
      </c>
      <c r="AH31" s="42"/>
      <c r="AI31" s="51" t="s">
        <v>42</v>
      </c>
      <c r="AJ31" s="32">
        <f>SUM(AJ29:AJ30)</f>
        <v>0</v>
      </c>
      <c r="AK31" s="33">
        <f>SUM(AK29:AK30)</f>
        <v>0</v>
      </c>
      <c r="AL31" s="42"/>
      <c r="AM31" s="51" t="s">
        <v>42</v>
      </c>
      <c r="AN31" s="32">
        <f>SUM(AN29:AN30)</f>
        <v>0</v>
      </c>
      <c r="AO31" s="33">
        <f>SUM(AO29:AO30)</f>
        <v>0</v>
      </c>
      <c r="AP31" s="42"/>
      <c r="AQ31" s="51" t="s">
        <v>42</v>
      </c>
      <c r="AR31" s="32">
        <f>SUM(AR29:AR30)</f>
        <v>0</v>
      </c>
      <c r="AS31" s="33">
        <f>SUM(AS29:AS30)</f>
        <v>0</v>
      </c>
      <c r="AT31" s="42"/>
      <c r="AU31" s="51" t="s">
        <v>42</v>
      </c>
      <c r="AV31" s="32">
        <f>SUM(AV29:AV30)</f>
        <v>0</v>
      </c>
      <c r="AW31" s="33">
        <f>SUM(AW29:AW30)</f>
        <v>0</v>
      </c>
      <c r="AX31" s="42"/>
      <c r="AY31" s="51" t="s">
        <v>42</v>
      </c>
      <c r="AZ31" s="34">
        <f>AV31+AR31+AN31+AJ31+AF31+AB31+X31+AB31+P31+L31+H31+D31</f>
        <v>8568</v>
      </c>
      <c r="BA31" s="34">
        <f>AW31+AS31+AO31+AK31+AG31+AC31+Y31+U31+Q31+M31+I31+E31</f>
        <v>38060.6</v>
      </c>
      <c r="BB31" s="58">
        <f>AJ31+AF31+AB31+X31+AB31+P31+L31+H31+D31</f>
        <v>8568</v>
      </c>
      <c r="BC31" s="59">
        <f>AK31+AG31+AC31+Y31+U31+Q31+M31+I31+E31</f>
        <v>38060.6</v>
      </c>
      <c r="BD31" s="58">
        <f>AV31+AR31+AN31</f>
        <v>0</v>
      </c>
      <c r="BE31" s="76">
        <f>AW31+AS31+AO31</f>
        <v>0</v>
      </c>
      <c r="BF31" s="195">
        <f>(BD31+BB31)-AZ31</f>
        <v>0</v>
      </c>
      <c r="BG31" s="195">
        <f>(BE31+BC31)-BA31</f>
        <v>0</v>
      </c>
      <c r="BI31" s="309" t="s">
        <v>155</v>
      </c>
      <c r="BJ31" s="215">
        <f>SUM(AN31+AN27+AN25+AN21+AN17+AN11+AN9+AN7+AN5)</f>
        <v>0</v>
      </c>
      <c r="BK31" s="215" t="e">
        <f>BJ31/AN45*100</f>
        <v>#DIV/0!</v>
      </c>
      <c r="BM31" s="206"/>
    </row>
    <row r="32" spans="1:65" x14ac:dyDescent="0.55000000000000004">
      <c r="A32" s="28" t="s">
        <v>26</v>
      </c>
      <c r="B32" s="22"/>
      <c r="C32" s="220"/>
      <c r="D32" s="29"/>
      <c r="E32" s="229"/>
      <c r="F32" s="229"/>
      <c r="G32" s="230"/>
      <c r="H32" s="29"/>
      <c r="I32" s="229"/>
      <c r="J32" s="229"/>
      <c r="K32" s="230"/>
      <c r="L32" s="29"/>
      <c r="M32" s="229"/>
      <c r="N32" s="229"/>
      <c r="O32" s="230"/>
      <c r="P32" s="29"/>
      <c r="Q32" s="229"/>
      <c r="R32" s="229"/>
      <c r="S32" s="230"/>
      <c r="T32" s="29"/>
      <c r="U32" s="229"/>
      <c r="V32" s="229"/>
      <c r="W32" s="230"/>
      <c r="X32" s="29"/>
      <c r="Y32" s="229"/>
      <c r="Z32" s="229"/>
      <c r="AA32" s="230"/>
      <c r="AB32" s="29"/>
      <c r="AC32" s="229"/>
      <c r="AD32" s="229"/>
      <c r="AE32" s="230"/>
      <c r="AF32" s="29"/>
      <c r="AG32" s="229"/>
      <c r="AH32" s="229"/>
      <c r="AI32" s="230"/>
      <c r="AJ32" s="29"/>
      <c r="AK32" s="229"/>
      <c r="AL32" s="229"/>
      <c r="AM32" s="230"/>
      <c r="AN32" s="29"/>
      <c r="AO32" s="229"/>
      <c r="AP32" s="229"/>
      <c r="AQ32" s="230"/>
      <c r="AR32" s="29"/>
      <c r="AS32" s="29"/>
      <c r="AT32" s="229"/>
      <c r="AU32" s="230"/>
      <c r="AV32" s="29"/>
      <c r="AW32" s="29"/>
      <c r="AX32" s="229"/>
      <c r="AY32" s="230"/>
      <c r="AZ32" s="57"/>
      <c r="BA32" s="57"/>
      <c r="BI32" s="309" t="s">
        <v>156</v>
      </c>
      <c r="BJ32" s="215">
        <f>AN36</f>
        <v>0</v>
      </c>
      <c r="BK32" s="215" t="e">
        <f>BJ32/AN45*100</f>
        <v>#DIV/0!</v>
      </c>
      <c r="BM32" s="206"/>
    </row>
    <row r="33" spans="1:65" x14ac:dyDescent="0.55000000000000004">
      <c r="A33" s="23">
        <v>1</v>
      </c>
      <c r="B33" s="38" t="s">
        <v>31</v>
      </c>
      <c r="C33" s="223" t="s">
        <v>32</v>
      </c>
      <c r="D33" s="24">
        <v>69120</v>
      </c>
      <c r="E33" s="25">
        <v>283721.49</v>
      </c>
      <c r="F33" s="42">
        <f>E33-(G33*D33)</f>
        <v>-2.0160002168267965E-4</v>
      </c>
      <c r="G33" s="50">
        <f>ROUND(E33/D33,8)</f>
        <v>4.1047669300000003</v>
      </c>
      <c r="H33" s="24">
        <v>80880</v>
      </c>
      <c r="I33" s="25">
        <v>346828.18</v>
      </c>
      <c r="J33" s="42">
        <f>I33-(K33*H33)</f>
        <v>-3.8000004133209586E-4</v>
      </c>
      <c r="K33" s="50">
        <f>ROUND(I33/H33,8)</f>
        <v>4.2881822500000002</v>
      </c>
      <c r="L33" s="24"/>
      <c r="M33" s="25"/>
      <c r="N33" s="42" t="e">
        <f>M33-(O33*L33)</f>
        <v>#DIV/0!</v>
      </c>
      <c r="O33" s="50" t="e">
        <f>ROUND(M33/L33,8)</f>
        <v>#DIV/0!</v>
      </c>
      <c r="P33" s="24"/>
      <c r="Q33" s="25"/>
      <c r="R33" s="42" t="e">
        <f>Q33-(S33*P33)</f>
        <v>#DIV/0!</v>
      </c>
      <c r="S33" s="50" t="e">
        <f>ROUND(Q33/P33,8)</f>
        <v>#DIV/0!</v>
      </c>
      <c r="T33" s="24"/>
      <c r="U33" s="25"/>
      <c r="V33" s="42" t="e">
        <f>U33-(W33*T33)</f>
        <v>#DIV/0!</v>
      </c>
      <c r="W33" s="50" t="e">
        <f>ROUND(U33/T33,8)</f>
        <v>#DIV/0!</v>
      </c>
      <c r="X33" s="24"/>
      <c r="Y33" s="25"/>
      <c r="Z33" s="42" t="e">
        <f>Y33-(AA33*X33)</f>
        <v>#DIV/0!</v>
      </c>
      <c r="AA33" s="50" t="e">
        <f>ROUND(Y33/X33,8)</f>
        <v>#DIV/0!</v>
      </c>
      <c r="AB33" s="24"/>
      <c r="AC33" s="25"/>
      <c r="AD33" s="42" t="e">
        <f>AC33-(AE33*AB33)</f>
        <v>#DIV/0!</v>
      </c>
      <c r="AE33" s="50" t="e">
        <f>ROUND(AC33/AB33,8)</f>
        <v>#DIV/0!</v>
      </c>
      <c r="AF33" s="24"/>
      <c r="AG33" s="25"/>
      <c r="AH33" s="42" t="e">
        <f>AG33-(AI33*AF33)</f>
        <v>#DIV/0!</v>
      </c>
      <c r="AI33" s="50" t="e">
        <f>ROUND(AG33/AF33,8)</f>
        <v>#DIV/0!</v>
      </c>
      <c r="AJ33" s="24"/>
      <c r="AK33" s="25"/>
      <c r="AL33" s="42" t="e">
        <f>AK33-(AM33*AJ33)</f>
        <v>#DIV/0!</v>
      </c>
      <c r="AM33" s="50" t="e">
        <f>ROUND(AK33/AJ33,8)</f>
        <v>#DIV/0!</v>
      </c>
      <c r="AN33" s="24"/>
      <c r="AO33" s="25"/>
      <c r="AP33" s="42" t="e">
        <f>AO33-(AQ33*AN33)</f>
        <v>#DIV/0!</v>
      </c>
      <c r="AQ33" s="50" t="e">
        <f>ROUND(AO33/AN33,8)</f>
        <v>#DIV/0!</v>
      </c>
      <c r="AR33" s="24"/>
      <c r="AS33" s="25"/>
      <c r="AT33" s="42" t="e">
        <f>AS33-(AU33*AR33)</f>
        <v>#DIV/0!</v>
      </c>
      <c r="AU33" s="50" t="e">
        <f>ROUND(AS33/AR33,8)</f>
        <v>#DIV/0!</v>
      </c>
      <c r="AV33" s="24"/>
      <c r="AW33" s="25"/>
      <c r="AX33" s="42" t="e">
        <f>AW33-(AY33*AV33)</f>
        <v>#DIV/0!</v>
      </c>
      <c r="AY33" s="50" t="e">
        <f>ROUND(AW33/AV33,8)</f>
        <v>#DIV/0!</v>
      </c>
      <c r="AZ33" s="57"/>
      <c r="BA33" s="57"/>
      <c r="BI33" s="309" t="s">
        <v>157</v>
      </c>
      <c r="BJ33" s="215">
        <f>AN43</f>
        <v>0</v>
      </c>
      <c r="BK33" s="215" t="e">
        <f>BJ33/AN45*100</f>
        <v>#DIV/0!</v>
      </c>
      <c r="BM33" s="206"/>
    </row>
    <row r="34" spans="1:65" x14ac:dyDescent="0.55000000000000004">
      <c r="A34" s="23">
        <v>2</v>
      </c>
      <c r="B34" s="38" t="s">
        <v>50</v>
      </c>
      <c r="C34" s="223" t="s">
        <v>34</v>
      </c>
      <c r="D34" s="24">
        <v>11988.57</v>
      </c>
      <c r="E34" s="25">
        <v>52949.87</v>
      </c>
      <c r="F34" s="42">
        <f>E34-(G34*D34)</f>
        <v>-3.9199003367684782E-6</v>
      </c>
      <c r="G34" s="50">
        <f>ROUND(E34/D34,8)</f>
        <v>4.4166960700000004</v>
      </c>
      <c r="H34" s="24">
        <v>9853.2000000000007</v>
      </c>
      <c r="I34" s="25">
        <v>43569.38</v>
      </c>
      <c r="J34" s="42">
        <f>I34-(K34*H34)</f>
        <v>-6.9640009314753115E-6</v>
      </c>
      <c r="K34" s="50">
        <f>ROUND(I34/H34,8)</f>
        <v>4.4218507699999998</v>
      </c>
      <c r="L34" s="24"/>
      <c r="M34" s="25"/>
      <c r="N34" s="42" t="e">
        <f>M34-(O34*L34)</f>
        <v>#DIV/0!</v>
      </c>
      <c r="O34" s="50" t="e">
        <f>ROUND(M34/L34,8)</f>
        <v>#DIV/0!</v>
      </c>
      <c r="P34" s="24"/>
      <c r="Q34" s="25"/>
      <c r="R34" s="42" t="e">
        <f>Q34-(S34*P34)</f>
        <v>#DIV/0!</v>
      </c>
      <c r="S34" s="50" t="e">
        <f>ROUND(Q34/P34,8)</f>
        <v>#DIV/0!</v>
      </c>
      <c r="T34" s="24"/>
      <c r="U34" s="25"/>
      <c r="V34" s="42" t="e">
        <f>U34-(W34*T34)</f>
        <v>#DIV/0!</v>
      </c>
      <c r="W34" s="50" t="e">
        <f>ROUND(U34/T34,8)</f>
        <v>#DIV/0!</v>
      </c>
      <c r="X34" s="24"/>
      <c r="Y34" s="25"/>
      <c r="Z34" s="42" t="e">
        <f>Y34-(AA34*X34)</f>
        <v>#DIV/0!</v>
      </c>
      <c r="AA34" s="50" t="e">
        <f>ROUND(Y34/X34,8)</f>
        <v>#DIV/0!</v>
      </c>
      <c r="AB34" s="24"/>
      <c r="AC34" s="25"/>
      <c r="AD34" s="42" t="e">
        <f>AC34-(AE34*AB34)</f>
        <v>#DIV/0!</v>
      </c>
      <c r="AE34" s="50" t="e">
        <f>ROUND(AC34/AB34,8)</f>
        <v>#DIV/0!</v>
      </c>
      <c r="AF34" s="24"/>
      <c r="AG34" s="25"/>
      <c r="AH34" s="42" t="e">
        <f>AG34-(AI34*AF34)</f>
        <v>#DIV/0!</v>
      </c>
      <c r="AI34" s="50" t="e">
        <f>ROUND(AG34/AF34,8)</f>
        <v>#DIV/0!</v>
      </c>
      <c r="AJ34" s="24"/>
      <c r="AK34" s="25"/>
      <c r="AL34" s="42" t="e">
        <f>AK34-(AM34*AJ34)</f>
        <v>#DIV/0!</v>
      </c>
      <c r="AM34" s="50" t="e">
        <f>ROUND(AK34/AJ34,8)</f>
        <v>#DIV/0!</v>
      </c>
      <c r="AN34" s="24"/>
      <c r="AO34" s="25"/>
      <c r="AP34" s="42" t="e">
        <f>AO34-(AQ34*AN34)</f>
        <v>#DIV/0!</v>
      </c>
      <c r="AQ34" s="50" t="e">
        <f>ROUND(AO34/AN34,8)</f>
        <v>#DIV/0!</v>
      </c>
      <c r="AR34" s="24"/>
      <c r="AS34" s="25"/>
      <c r="AT34" s="42" t="e">
        <f>AS34-(AU34*AR34)</f>
        <v>#DIV/0!</v>
      </c>
      <c r="AU34" s="50" t="e">
        <f>ROUND(AS34/AR34,8)</f>
        <v>#DIV/0!</v>
      </c>
      <c r="AV34" s="24"/>
      <c r="AW34" s="25"/>
      <c r="AX34" s="42" t="e">
        <f>AW34-(AY34*AV34)</f>
        <v>#DIV/0!</v>
      </c>
      <c r="AY34" s="50" t="e">
        <f>ROUND(AW34/AV34,8)</f>
        <v>#DIV/0!</v>
      </c>
      <c r="AZ34" s="57"/>
      <c r="BA34" s="57"/>
      <c r="BK34" s="206" t="e">
        <f>SUM(BK31:BK33)</f>
        <v>#DIV/0!</v>
      </c>
      <c r="BM34" s="206"/>
    </row>
    <row r="35" spans="1:65" x14ac:dyDescent="0.55000000000000004">
      <c r="A35" s="23">
        <v>3</v>
      </c>
      <c r="B35" s="38" t="s">
        <v>33</v>
      </c>
      <c r="C35" s="223" t="s">
        <v>53</v>
      </c>
      <c r="D35" s="24">
        <v>723</v>
      </c>
      <c r="E35" s="25">
        <v>3289.7</v>
      </c>
      <c r="F35" s="42">
        <f>E35-(G35*D35)</f>
        <v>-2.6799998522619717E-6</v>
      </c>
      <c r="G35" s="50">
        <f>ROUND(E35/D35,8)</f>
        <v>4.5500691599999996</v>
      </c>
      <c r="H35" s="24">
        <v>820</v>
      </c>
      <c r="I35" s="25">
        <v>3758.71</v>
      </c>
      <c r="J35" s="42">
        <f>I35-(K35*H35)</f>
        <v>2.4000000848900527E-6</v>
      </c>
      <c r="K35" s="50">
        <f>ROUND(I35/H35,8)</f>
        <v>4.5837926800000002</v>
      </c>
      <c r="L35" s="24"/>
      <c r="M35" s="25"/>
      <c r="N35" s="42" t="e">
        <f>M35-(O35*L35)</f>
        <v>#DIV/0!</v>
      </c>
      <c r="O35" s="50" t="e">
        <f>ROUND(M35/L35,8)</f>
        <v>#DIV/0!</v>
      </c>
      <c r="P35" s="24"/>
      <c r="Q35" s="25"/>
      <c r="R35" s="42" t="e">
        <f>Q35-(S35*P35)</f>
        <v>#DIV/0!</v>
      </c>
      <c r="S35" s="50" t="e">
        <f>ROUND(Q35/P35,8)</f>
        <v>#DIV/0!</v>
      </c>
      <c r="T35" s="24"/>
      <c r="U35" s="25"/>
      <c r="V35" s="42" t="e">
        <f>U35-(W35*T35)</f>
        <v>#DIV/0!</v>
      </c>
      <c r="W35" s="50" t="e">
        <f>ROUND(U35/T35,8)</f>
        <v>#DIV/0!</v>
      </c>
      <c r="X35" s="24"/>
      <c r="Y35" s="25"/>
      <c r="Z35" s="42" t="e">
        <f>Y35-(AA35*X35)</f>
        <v>#DIV/0!</v>
      </c>
      <c r="AA35" s="50" t="e">
        <f>ROUND(Y35/X35,8)</f>
        <v>#DIV/0!</v>
      </c>
      <c r="AB35" s="24"/>
      <c r="AC35" s="25"/>
      <c r="AD35" s="42" t="e">
        <f>AC35-(AE35*AB35)</f>
        <v>#DIV/0!</v>
      </c>
      <c r="AE35" s="50" t="e">
        <f>ROUND(AC35/AB35,8)</f>
        <v>#DIV/0!</v>
      </c>
      <c r="AF35" s="24"/>
      <c r="AG35" s="25"/>
      <c r="AH35" s="42" t="e">
        <f>AG35-(AI35*AF35)</f>
        <v>#DIV/0!</v>
      </c>
      <c r="AI35" s="50" t="e">
        <f>ROUND(AG35/AF35,8)</f>
        <v>#DIV/0!</v>
      </c>
      <c r="AJ35" s="24"/>
      <c r="AK35" s="25"/>
      <c r="AL35" s="42" t="e">
        <f>AK35-(AM35*AJ35)</f>
        <v>#DIV/0!</v>
      </c>
      <c r="AM35" s="50" t="e">
        <f>ROUND(AK35/AJ35,8)</f>
        <v>#DIV/0!</v>
      </c>
      <c r="AN35" s="24"/>
      <c r="AO35" s="25"/>
      <c r="AP35" s="42" t="e">
        <f>AO35-(AQ35*AN35)</f>
        <v>#DIV/0!</v>
      </c>
      <c r="AQ35" s="50" t="e">
        <f>ROUND(AO35/AN35,8)</f>
        <v>#DIV/0!</v>
      </c>
      <c r="AR35" s="24"/>
      <c r="AS35" s="25"/>
      <c r="AT35" s="42" t="e">
        <f>AS35-(AU35*AR35)</f>
        <v>#DIV/0!</v>
      </c>
      <c r="AU35" s="50" t="e">
        <f>ROUND(AS35/AR35,8)</f>
        <v>#DIV/0!</v>
      </c>
      <c r="AV35" s="24"/>
      <c r="AW35" s="25"/>
      <c r="AX35" s="42" t="e">
        <f>AW35-(AY35*AV35)</f>
        <v>#DIV/0!</v>
      </c>
      <c r="AY35" s="50" t="e">
        <f>ROUND(AW35/AV35,8)</f>
        <v>#DIV/0!</v>
      </c>
      <c r="AZ35" s="57"/>
      <c r="BA35" s="57"/>
    </row>
    <row r="36" spans="1:65" x14ac:dyDescent="0.55000000000000004">
      <c r="A36" s="26" t="s">
        <v>5</v>
      </c>
      <c r="B36" s="27"/>
      <c r="C36" s="225"/>
      <c r="D36" s="32">
        <f>SUM(D33:D35)</f>
        <v>81831.570000000007</v>
      </c>
      <c r="E36" s="33">
        <f>SUM(E33:E35)</f>
        <v>339961.06</v>
      </c>
      <c r="F36" s="42"/>
      <c r="G36" s="51" t="s">
        <v>42</v>
      </c>
      <c r="H36" s="32">
        <f>SUM(H33:H35)</f>
        <v>91553.2</v>
      </c>
      <c r="I36" s="33">
        <f>SUM(I33:I35)</f>
        <v>394156.27</v>
      </c>
      <c r="J36" s="42"/>
      <c r="K36" s="51" t="s">
        <v>42</v>
      </c>
      <c r="L36" s="32">
        <f>SUM(L33:L35)</f>
        <v>0</v>
      </c>
      <c r="M36" s="33">
        <f>SUM(M33:M35)</f>
        <v>0</v>
      </c>
      <c r="N36" s="42"/>
      <c r="O36" s="51" t="s">
        <v>42</v>
      </c>
      <c r="P36" s="32">
        <f>SUM(P33:P35)</f>
        <v>0</v>
      </c>
      <c r="Q36" s="33">
        <f>SUM(Q33:Q35)</f>
        <v>0</v>
      </c>
      <c r="R36" s="42"/>
      <c r="S36" s="51" t="s">
        <v>42</v>
      </c>
      <c r="T36" s="32">
        <f>SUM(T33:T35)</f>
        <v>0</v>
      </c>
      <c r="U36" s="33">
        <f>SUM(U33:U35)</f>
        <v>0</v>
      </c>
      <c r="V36" s="42"/>
      <c r="W36" s="51" t="s">
        <v>42</v>
      </c>
      <c r="X36" s="32">
        <f>SUM(X33:X35)</f>
        <v>0</v>
      </c>
      <c r="Y36" s="33">
        <f>SUM(Y33:Y35)</f>
        <v>0</v>
      </c>
      <c r="Z36" s="42"/>
      <c r="AA36" s="51" t="s">
        <v>42</v>
      </c>
      <c r="AB36" s="32">
        <f>SUM(AB33:AB35)</f>
        <v>0</v>
      </c>
      <c r="AC36" s="33">
        <f>SUM(AC33:AC35)</f>
        <v>0</v>
      </c>
      <c r="AD36" s="42"/>
      <c r="AE36" s="51" t="s">
        <v>42</v>
      </c>
      <c r="AF36" s="32">
        <f>SUM(AF33:AF35)</f>
        <v>0</v>
      </c>
      <c r="AG36" s="33">
        <f>SUM(AG33:AG35)</f>
        <v>0</v>
      </c>
      <c r="AH36" s="42"/>
      <c r="AI36" s="51" t="s">
        <v>42</v>
      </c>
      <c r="AJ36" s="32">
        <f>SUM(AJ33:AJ35)</f>
        <v>0</v>
      </c>
      <c r="AK36" s="33">
        <f>SUM(AK33:AK35)</f>
        <v>0</v>
      </c>
      <c r="AL36" s="42"/>
      <c r="AM36" s="51" t="s">
        <v>42</v>
      </c>
      <c r="AN36" s="32">
        <f>SUM(AN33:AN35)</f>
        <v>0</v>
      </c>
      <c r="AO36" s="33">
        <f>SUM(AO33:AO35)</f>
        <v>0</v>
      </c>
      <c r="AP36" s="42"/>
      <c r="AQ36" s="51" t="s">
        <v>42</v>
      </c>
      <c r="AR36" s="32">
        <f>SUM(AR33:AR35)</f>
        <v>0</v>
      </c>
      <c r="AS36" s="33">
        <f>SUM(AS33:AS35)</f>
        <v>0</v>
      </c>
      <c r="AT36" s="42"/>
      <c r="AU36" s="51" t="s">
        <v>42</v>
      </c>
      <c r="AV36" s="32">
        <f>SUM(AV33:AV35)</f>
        <v>0</v>
      </c>
      <c r="AW36" s="33">
        <f>SUM(AW33:AW35)</f>
        <v>0</v>
      </c>
      <c r="AX36" s="42"/>
      <c r="AY36" s="51" t="s">
        <v>42</v>
      </c>
      <c r="AZ36" s="34">
        <f>AV36+AR36+AN36+AJ36+AF36+AB36+X36+AB36+P36+L36+H36+D36</f>
        <v>173384.77000000002</v>
      </c>
      <c r="BA36" s="34">
        <f>AW36+AS36+AO36+AK36+AG36+AC36+Y36+U36+Q36+M36+I36+E36</f>
        <v>734117.33000000007</v>
      </c>
      <c r="BB36" s="58">
        <f>AJ36+AF36+AB36+X36+AB36+P36+L36+H36+D36</f>
        <v>173384.77000000002</v>
      </c>
      <c r="BC36" s="59">
        <f>AK36+AG36+AC36+Y36+U36+Q36+M36+I36+E36</f>
        <v>734117.33000000007</v>
      </c>
      <c r="BD36" s="58">
        <f>AV36+AR36+AN36</f>
        <v>0</v>
      </c>
      <c r="BE36" s="76">
        <f>AW36+AS36+AO36</f>
        <v>0</v>
      </c>
      <c r="BF36" s="195">
        <f>(BD36+BB36)-AZ36</f>
        <v>0</v>
      </c>
      <c r="BG36" s="195">
        <f>(BE36+BC36)-BA36</f>
        <v>0</v>
      </c>
      <c r="BM36" s="206"/>
    </row>
    <row r="37" spans="1:65" x14ac:dyDescent="0.55000000000000004">
      <c r="A37" s="28" t="s">
        <v>27</v>
      </c>
      <c r="B37" s="22"/>
      <c r="C37" s="220"/>
      <c r="D37" s="29"/>
      <c r="E37" s="229"/>
      <c r="F37" s="229"/>
      <c r="G37" s="230"/>
      <c r="H37" s="29"/>
      <c r="I37" s="229"/>
      <c r="J37" s="229"/>
      <c r="K37" s="230"/>
      <c r="L37" s="29"/>
      <c r="M37" s="229"/>
      <c r="N37" s="229"/>
      <c r="O37" s="230"/>
      <c r="P37" s="29"/>
      <c r="Q37" s="229"/>
      <c r="R37" s="229"/>
      <c r="S37" s="230"/>
      <c r="T37" s="29"/>
      <c r="U37" s="229"/>
      <c r="V37" s="229"/>
      <c r="W37" s="230"/>
      <c r="X37" s="29"/>
      <c r="Y37" s="229"/>
      <c r="Z37" s="229"/>
      <c r="AA37" s="230"/>
      <c r="AB37" s="29"/>
      <c r="AC37" s="229"/>
      <c r="AD37" s="229"/>
      <c r="AE37" s="230"/>
      <c r="AF37" s="29"/>
      <c r="AG37" s="229"/>
      <c r="AH37" s="229"/>
      <c r="AI37" s="230"/>
      <c r="AJ37" s="29"/>
      <c r="AK37" s="229"/>
      <c r="AL37" s="229"/>
      <c r="AM37" s="230"/>
      <c r="AN37" s="29"/>
      <c r="AO37" s="229"/>
      <c r="AP37" s="229"/>
      <c r="AQ37" s="230"/>
      <c r="AR37" s="29"/>
      <c r="AS37" s="29"/>
      <c r="AT37" s="229"/>
      <c r="AU37" s="230"/>
      <c r="AV37" s="29"/>
      <c r="AW37" s="29"/>
      <c r="AX37" s="229"/>
      <c r="AY37" s="230"/>
      <c r="AZ37" s="57"/>
      <c r="BA37" s="57"/>
    </row>
    <row r="38" spans="1:65" x14ac:dyDescent="0.55000000000000004">
      <c r="A38" s="23">
        <v>1</v>
      </c>
      <c r="B38" s="38" t="s">
        <v>35</v>
      </c>
      <c r="C38" s="223" t="s">
        <v>36</v>
      </c>
      <c r="D38" s="24">
        <v>9230.59</v>
      </c>
      <c r="E38" s="25">
        <v>41613.949999999997</v>
      </c>
      <c r="F38" s="42">
        <f>E38-(G38*D38)</f>
        <v>1.9884500943589956E-5</v>
      </c>
      <c r="G38" s="50">
        <f>ROUND(E38/D38,8)</f>
        <v>4.5082654499999997</v>
      </c>
      <c r="H38" s="24">
        <v>10685.51</v>
      </c>
      <c r="I38" s="25">
        <v>50310.77</v>
      </c>
      <c r="J38" s="42">
        <f>I38-(K38*H38)</f>
        <v>1.0503492376301438E-5</v>
      </c>
      <c r="K38" s="50">
        <f>ROUND(I38/H38,8)</f>
        <v>4.7083171500000001</v>
      </c>
      <c r="L38" s="24"/>
      <c r="M38" s="25"/>
      <c r="N38" s="42" t="e">
        <f>M38-(O38*L38)</f>
        <v>#DIV/0!</v>
      </c>
      <c r="O38" s="50" t="e">
        <f>ROUND(M38/L38,8)</f>
        <v>#DIV/0!</v>
      </c>
      <c r="P38" s="24"/>
      <c r="Q38" s="25"/>
      <c r="R38" s="42" t="e">
        <f>Q38-(S38*P38)</f>
        <v>#DIV/0!</v>
      </c>
      <c r="S38" s="50" t="e">
        <f>ROUND(Q38/P38,8)</f>
        <v>#DIV/0!</v>
      </c>
      <c r="T38" s="24"/>
      <c r="U38" s="25"/>
      <c r="V38" s="42" t="e">
        <f>U38-(W38*T38)</f>
        <v>#DIV/0!</v>
      </c>
      <c r="W38" s="50" t="e">
        <f>ROUND(U38/T38,8)</f>
        <v>#DIV/0!</v>
      </c>
      <c r="X38" s="24"/>
      <c r="Y38" s="25"/>
      <c r="Z38" s="42" t="e">
        <f>Y38-(AA38*X38)</f>
        <v>#DIV/0!</v>
      </c>
      <c r="AA38" s="50" t="e">
        <f>ROUND(Y38/X38,8)</f>
        <v>#DIV/0!</v>
      </c>
      <c r="AB38" s="24"/>
      <c r="AC38" s="25"/>
      <c r="AD38" s="42" t="e">
        <f>AC38-(AE38*AB38)</f>
        <v>#DIV/0!</v>
      </c>
      <c r="AE38" s="50" t="e">
        <f>ROUND(AC38/AB38,8)</f>
        <v>#DIV/0!</v>
      </c>
      <c r="AF38" s="24"/>
      <c r="AG38" s="25"/>
      <c r="AH38" s="42" t="e">
        <f>AG38-(AI38*AF38)</f>
        <v>#DIV/0!</v>
      </c>
      <c r="AI38" s="50" t="e">
        <f>ROUND(AG38/AF38,8)</f>
        <v>#DIV/0!</v>
      </c>
      <c r="AJ38" s="24"/>
      <c r="AK38" s="25"/>
      <c r="AL38" s="42" t="e">
        <f>AK38-(AM38*AJ38)</f>
        <v>#DIV/0!</v>
      </c>
      <c r="AM38" s="50" t="e">
        <f>ROUND(AK38/AJ38,8)</f>
        <v>#DIV/0!</v>
      </c>
      <c r="AN38" s="24"/>
      <c r="AO38" s="25"/>
      <c r="AP38" s="42" t="e">
        <f>AO38-(AQ38*AN38)</f>
        <v>#DIV/0!</v>
      </c>
      <c r="AQ38" s="50" t="e">
        <f>ROUND(AO38/AN38,8)</f>
        <v>#DIV/0!</v>
      </c>
      <c r="AR38" s="24"/>
      <c r="AS38" s="25"/>
      <c r="AT38" s="42" t="e">
        <f>AS38-(AU38*AR38)</f>
        <v>#DIV/0!</v>
      </c>
      <c r="AU38" s="50" t="e">
        <f>ROUND(AS38/AR38,8)</f>
        <v>#DIV/0!</v>
      </c>
      <c r="AV38" s="24"/>
      <c r="AW38" s="25"/>
      <c r="AX38" s="42" t="e">
        <f>AW38-(AY38*AV38)</f>
        <v>#DIV/0!</v>
      </c>
      <c r="AY38" s="50" t="e">
        <f>ROUND(AW38/AV38,8)</f>
        <v>#DIV/0!</v>
      </c>
      <c r="AZ38" s="57"/>
      <c r="BA38" s="57"/>
    </row>
    <row r="39" spans="1:65" x14ac:dyDescent="0.55000000000000004">
      <c r="A39" s="23">
        <v>2</v>
      </c>
      <c r="B39" s="38" t="s">
        <v>37</v>
      </c>
      <c r="C39" s="223" t="s">
        <v>38</v>
      </c>
      <c r="D39" s="24">
        <v>9348</v>
      </c>
      <c r="E39" s="25">
        <v>44307.41</v>
      </c>
      <c r="F39" s="42">
        <f>E39-(G39*D39)</f>
        <v>3.0560004233848304E-5</v>
      </c>
      <c r="G39" s="50">
        <f>ROUND(E39/D39,8)</f>
        <v>4.7397742799999998</v>
      </c>
      <c r="H39" s="24">
        <v>9804</v>
      </c>
      <c r="I39" s="25">
        <v>49263.13</v>
      </c>
      <c r="J39" s="42">
        <f>I39-(K39*H39)</f>
        <v>1.5759993402753025E-5</v>
      </c>
      <c r="K39" s="50">
        <f>ROUND(I39/H39,8)</f>
        <v>5.0247990600000003</v>
      </c>
      <c r="L39" s="24"/>
      <c r="M39" s="25"/>
      <c r="N39" s="42" t="e">
        <f>M39-(O39*L39)</f>
        <v>#DIV/0!</v>
      </c>
      <c r="O39" s="50" t="e">
        <f>ROUND(M39/L39,8)</f>
        <v>#DIV/0!</v>
      </c>
      <c r="P39" s="24"/>
      <c r="Q39" s="25"/>
      <c r="R39" s="42" t="e">
        <f>Q39-(S39*P39)</f>
        <v>#DIV/0!</v>
      </c>
      <c r="S39" s="50" t="e">
        <f>ROUND(Q39/P39,8)</f>
        <v>#DIV/0!</v>
      </c>
      <c r="T39" s="24"/>
      <c r="U39" s="25"/>
      <c r="V39" s="42" t="e">
        <f>U39-(W39*T39)</f>
        <v>#DIV/0!</v>
      </c>
      <c r="W39" s="50" t="e">
        <f>ROUND(U39/T39,8)</f>
        <v>#DIV/0!</v>
      </c>
      <c r="X39" s="24"/>
      <c r="Y39" s="25"/>
      <c r="Z39" s="42" t="e">
        <f>Y39-(AA39*X39)</f>
        <v>#DIV/0!</v>
      </c>
      <c r="AA39" s="50" t="e">
        <f>ROUND(Y39/X39,8)</f>
        <v>#DIV/0!</v>
      </c>
      <c r="AB39" s="24"/>
      <c r="AC39" s="25"/>
      <c r="AD39" s="42" t="e">
        <f>AC39-(AE39*AB39)</f>
        <v>#DIV/0!</v>
      </c>
      <c r="AE39" s="50" t="e">
        <f>ROUND(AC39/AB39,8)</f>
        <v>#DIV/0!</v>
      </c>
      <c r="AF39" s="24"/>
      <c r="AG39" s="25"/>
      <c r="AH39" s="42" t="e">
        <f>AG39-(AI39*AF39)</f>
        <v>#DIV/0!</v>
      </c>
      <c r="AI39" s="50" t="e">
        <f>ROUND(AG39/AF39,8)</f>
        <v>#DIV/0!</v>
      </c>
      <c r="AJ39" s="24"/>
      <c r="AK39" s="25"/>
      <c r="AL39" s="42" t="e">
        <f>AK39-(AM39*AJ39)</f>
        <v>#DIV/0!</v>
      </c>
      <c r="AM39" s="50" t="e">
        <f>ROUND(AK39/AJ39,8)</f>
        <v>#DIV/0!</v>
      </c>
      <c r="AN39" s="24"/>
      <c r="AO39" s="25"/>
      <c r="AP39" s="42" t="e">
        <f>AO39-(AQ39*AN39)</f>
        <v>#DIV/0!</v>
      </c>
      <c r="AQ39" s="50" t="e">
        <f>ROUND(AO39/AN39,8)</f>
        <v>#DIV/0!</v>
      </c>
      <c r="AR39" s="24"/>
      <c r="AS39" s="25"/>
      <c r="AT39" s="42" t="e">
        <f>AS39-(AU39*AR39)</f>
        <v>#DIV/0!</v>
      </c>
      <c r="AU39" s="50" t="e">
        <f>ROUND(AS39/AR39,8)</f>
        <v>#DIV/0!</v>
      </c>
      <c r="AV39" s="24"/>
      <c r="AW39" s="25"/>
      <c r="AX39" s="42" t="e">
        <f>AW39-(AY39*AV39)</f>
        <v>#DIV/0!</v>
      </c>
      <c r="AY39" s="50" t="e">
        <f>ROUND(AW39/AV39,8)</f>
        <v>#DIV/0!</v>
      </c>
      <c r="AZ39" s="57"/>
      <c r="BA39" s="57"/>
    </row>
    <row r="40" spans="1:65" x14ac:dyDescent="0.55000000000000004">
      <c r="A40" s="23">
        <v>3</v>
      </c>
      <c r="B40" s="38" t="s">
        <v>37</v>
      </c>
      <c r="C40" s="223" t="s">
        <v>39</v>
      </c>
      <c r="D40" s="24">
        <v>4054.4</v>
      </c>
      <c r="E40" s="25">
        <v>17712.099999999999</v>
      </c>
      <c r="F40" s="42">
        <f>E40-(G40*D40)</f>
        <v>-6.2719991547055542E-6</v>
      </c>
      <c r="G40" s="50">
        <f>ROUND(E40/D40,8)</f>
        <v>4.3686118799999996</v>
      </c>
      <c r="H40" s="24">
        <v>4126.3999999999996</v>
      </c>
      <c r="I40" s="25">
        <v>18020.689999999999</v>
      </c>
      <c r="J40" s="42">
        <f>I40-(K40*H40)</f>
        <v>8.4799830801784992E-7</v>
      </c>
      <c r="K40" s="50">
        <f>ROUND(I40/H40,8)</f>
        <v>4.3671699300000002</v>
      </c>
      <c r="L40" s="24"/>
      <c r="M40" s="25"/>
      <c r="N40" s="42" t="e">
        <f>M40-(O40*L40)</f>
        <v>#DIV/0!</v>
      </c>
      <c r="O40" s="50" t="e">
        <f>ROUND(M40/L40,8)</f>
        <v>#DIV/0!</v>
      </c>
      <c r="P40" s="24"/>
      <c r="Q40" s="25"/>
      <c r="R40" s="42" t="e">
        <f>Q40-(S40*P40)</f>
        <v>#DIV/0!</v>
      </c>
      <c r="S40" s="50" t="e">
        <f>ROUND(Q40/P40,8)</f>
        <v>#DIV/0!</v>
      </c>
      <c r="T40" s="24"/>
      <c r="U40" s="25"/>
      <c r="V40" s="42" t="e">
        <f>U40-(W40*T40)</f>
        <v>#DIV/0!</v>
      </c>
      <c r="W40" s="50" t="e">
        <f>ROUND(U40/T40,8)</f>
        <v>#DIV/0!</v>
      </c>
      <c r="X40" s="24"/>
      <c r="Y40" s="25"/>
      <c r="Z40" s="42" t="e">
        <f>Y40-(AA40*X40)</f>
        <v>#DIV/0!</v>
      </c>
      <c r="AA40" s="50" t="e">
        <f>ROUND(Y40/X40,8)</f>
        <v>#DIV/0!</v>
      </c>
      <c r="AB40" s="24"/>
      <c r="AC40" s="25"/>
      <c r="AD40" s="42" t="e">
        <f>AC40-(AE40*AB40)</f>
        <v>#DIV/0!</v>
      </c>
      <c r="AE40" s="50" t="e">
        <f>ROUND(AC40/AB40,8)</f>
        <v>#DIV/0!</v>
      </c>
      <c r="AF40" s="24"/>
      <c r="AG40" s="25"/>
      <c r="AH40" s="42" t="e">
        <f>AG40-(AI40*AF40)</f>
        <v>#DIV/0!</v>
      </c>
      <c r="AI40" s="50" t="e">
        <f>ROUND(AG40/AF40,8)</f>
        <v>#DIV/0!</v>
      </c>
      <c r="AJ40" s="24"/>
      <c r="AK40" s="25"/>
      <c r="AL40" s="42" t="e">
        <f>AK40-(AM40*AJ40)</f>
        <v>#DIV/0!</v>
      </c>
      <c r="AM40" s="50" t="e">
        <f>ROUND(AK40/AJ40,8)</f>
        <v>#DIV/0!</v>
      </c>
      <c r="AN40" s="24"/>
      <c r="AO40" s="25"/>
      <c r="AP40" s="42" t="e">
        <f>AO40-(AQ40*AN40)</f>
        <v>#DIV/0!</v>
      </c>
      <c r="AQ40" s="50" t="e">
        <f>ROUND(AO40/AN40,8)</f>
        <v>#DIV/0!</v>
      </c>
      <c r="AR40" s="24"/>
      <c r="AS40" s="25"/>
      <c r="AT40" s="42" t="e">
        <f>AS40-(AU40*AR40)</f>
        <v>#DIV/0!</v>
      </c>
      <c r="AU40" s="50" t="e">
        <f>ROUND(AS40/AR40,8)</f>
        <v>#DIV/0!</v>
      </c>
      <c r="AV40" s="24"/>
      <c r="AW40" s="25"/>
      <c r="AX40" s="42" t="e">
        <f>AW40-(AY40*AV40)</f>
        <v>#DIV/0!</v>
      </c>
      <c r="AY40" s="50" t="e">
        <f>ROUND(AW40/AV40,8)</f>
        <v>#DIV/0!</v>
      </c>
      <c r="AZ40" s="57"/>
      <c r="BA40" s="57"/>
    </row>
    <row r="41" spans="1:65" x14ac:dyDescent="0.55000000000000004">
      <c r="A41" s="23">
        <v>4</v>
      </c>
      <c r="B41" s="38" t="s">
        <v>40</v>
      </c>
      <c r="C41" s="223" t="s">
        <v>41</v>
      </c>
      <c r="D41" s="24">
        <v>4607.5</v>
      </c>
      <c r="E41" s="25">
        <v>20082.79</v>
      </c>
      <c r="F41" s="42">
        <f>E41-(G41*D41)</f>
        <v>-5.8250006986781955E-6</v>
      </c>
      <c r="G41" s="50">
        <f>ROUND(E41/D41,8)</f>
        <v>4.3587173100000003</v>
      </c>
      <c r="H41" s="24">
        <v>4886</v>
      </c>
      <c r="I41" s="25">
        <v>21276.5</v>
      </c>
      <c r="J41" s="42">
        <f>I41-(K41*H41)</f>
        <v>-1.3580000086221844E-5</v>
      </c>
      <c r="K41" s="50">
        <f>ROUND(I41/H41,8)</f>
        <v>4.3545845300000003</v>
      </c>
      <c r="L41" s="24"/>
      <c r="M41" s="25"/>
      <c r="N41" s="42" t="e">
        <f>M41-(O41*L41)</f>
        <v>#DIV/0!</v>
      </c>
      <c r="O41" s="50" t="e">
        <f>ROUND(M41/L41,8)</f>
        <v>#DIV/0!</v>
      </c>
      <c r="P41" s="24"/>
      <c r="Q41" s="25"/>
      <c r="R41" s="42" t="e">
        <f>Q41-(S41*P41)</f>
        <v>#DIV/0!</v>
      </c>
      <c r="S41" s="50" t="e">
        <f>ROUND(Q41/P41,8)</f>
        <v>#DIV/0!</v>
      </c>
      <c r="T41" s="24"/>
      <c r="U41" s="25"/>
      <c r="V41" s="42" t="e">
        <f>U41-(W41*T41)</f>
        <v>#DIV/0!</v>
      </c>
      <c r="W41" s="50" t="e">
        <f>ROUND(U41/T41,8)</f>
        <v>#DIV/0!</v>
      </c>
      <c r="X41" s="24"/>
      <c r="Y41" s="25"/>
      <c r="Z41" s="42" t="e">
        <f>Y41-(AA41*X41)</f>
        <v>#DIV/0!</v>
      </c>
      <c r="AA41" s="50" t="e">
        <f>ROUND(Y41/X41,8)</f>
        <v>#DIV/0!</v>
      </c>
      <c r="AB41" s="24"/>
      <c r="AC41" s="25"/>
      <c r="AD41" s="42" t="e">
        <f>AC41-(AE41*AB41)</f>
        <v>#DIV/0!</v>
      </c>
      <c r="AE41" s="50" t="e">
        <f>ROUND(AC41/AB41,8)</f>
        <v>#DIV/0!</v>
      </c>
      <c r="AF41" s="24"/>
      <c r="AG41" s="25"/>
      <c r="AH41" s="42" t="e">
        <f>AG41-(AI41*AF41)</f>
        <v>#DIV/0!</v>
      </c>
      <c r="AI41" s="50" t="e">
        <f>ROUND(AG41/AF41,8)</f>
        <v>#DIV/0!</v>
      </c>
      <c r="AJ41" s="24"/>
      <c r="AK41" s="25"/>
      <c r="AL41" s="42" t="e">
        <f>AK41-(AM41*AJ41)</f>
        <v>#DIV/0!</v>
      </c>
      <c r="AM41" s="50" t="e">
        <f>ROUND(AK41/AJ41,8)</f>
        <v>#DIV/0!</v>
      </c>
      <c r="AN41" s="24"/>
      <c r="AO41" s="25"/>
      <c r="AP41" s="42" t="e">
        <f>AO41-(AQ41*AN41)</f>
        <v>#DIV/0!</v>
      </c>
      <c r="AQ41" s="50" t="e">
        <f>ROUND(AO41/AN41,8)</f>
        <v>#DIV/0!</v>
      </c>
      <c r="AR41" s="24"/>
      <c r="AS41" s="25"/>
      <c r="AT41" s="42" t="e">
        <f>AS41-(AU41*AR41)</f>
        <v>#DIV/0!</v>
      </c>
      <c r="AU41" s="50" t="e">
        <f>ROUND(AS41/AR41,8)</f>
        <v>#DIV/0!</v>
      </c>
      <c r="AV41" s="24"/>
      <c r="AW41" s="25"/>
      <c r="AX41" s="42" t="e">
        <f>AW41-(AY41*AV41)</f>
        <v>#DIV/0!</v>
      </c>
      <c r="AY41" s="50" t="e">
        <f>ROUND(AW41/AV41,8)</f>
        <v>#DIV/0!</v>
      </c>
      <c r="AZ41" s="57"/>
      <c r="BA41" s="57"/>
    </row>
    <row r="42" spans="1:65" x14ac:dyDescent="0.55000000000000004">
      <c r="A42" s="23">
        <v>5</v>
      </c>
      <c r="B42" s="38" t="s">
        <v>37</v>
      </c>
      <c r="C42" s="223" t="s">
        <v>47</v>
      </c>
      <c r="D42" s="24">
        <v>264</v>
      </c>
      <c r="E42" s="35">
        <v>1465.65</v>
      </c>
      <c r="F42" s="42">
        <f>E42-(G42*D42)</f>
        <v>-1.2000000424450263E-6</v>
      </c>
      <c r="G42" s="50">
        <f>ROUND(E42/D42,8)</f>
        <v>5.5517045500000002</v>
      </c>
      <c r="H42" s="24">
        <v>198</v>
      </c>
      <c r="I42" s="35">
        <v>1182.78</v>
      </c>
      <c r="J42" s="42">
        <f>I42-(K42*H42)</f>
        <v>7.1999988904281054E-7</v>
      </c>
      <c r="K42" s="50">
        <f>ROUND(I42/H42,8)</f>
        <v>5.9736363600000004</v>
      </c>
      <c r="L42" s="24"/>
      <c r="M42" s="35"/>
      <c r="N42" s="42" t="e">
        <f>M42-(O42*L42)</f>
        <v>#DIV/0!</v>
      </c>
      <c r="O42" s="50" t="e">
        <f>ROUND(M42/L42,8)</f>
        <v>#DIV/0!</v>
      </c>
      <c r="P42" s="24"/>
      <c r="Q42" s="35"/>
      <c r="R42" s="42" t="e">
        <f>Q42-(S42*P42)</f>
        <v>#DIV/0!</v>
      </c>
      <c r="S42" s="50" t="e">
        <f>ROUND(Q42/P42,8)</f>
        <v>#DIV/0!</v>
      </c>
      <c r="T42" s="24"/>
      <c r="U42" s="35"/>
      <c r="V42" s="42" t="e">
        <f>U42-(W42*T42)</f>
        <v>#DIV/0!</v>
      </c>
      <c r="W42" s="50" t="e">
        <f>ROUND(U42/T42,8)</f>
        <v>#DIV/0!</v>
      </c>
      <c r="X42" s="24"/>
      <c r="Y42" s="35"/>
      <c r="Z42" s="42" t="e">
        <f>Y42-(AA42*X42)</f>
        <v>#DIV/0!</v>
      </c>
      <c r="AA42" s="50" t="e">
        <f>ROUND(Y42/X42,8)</f>
        <v>#DIV/0!</v>
      </c>
      <c r="AB42" s="24"/>
      <c r="AC42" s="35"/>
      <c r="AD42" s="42" t="e">
        <f>AC42-(AE42*AB42)</f>
        <v>#DIV/0!</v>
      </c>
      <c r="AE42" s="50" t="e">
        <f>ROUND(AC42/AB42,8)</f>
        <v>#DIV/0!</v>
      </c>
      <c r="AF42" s="24"/>
      <c r="AG42" s="35"/>
      <c r="AH42" s="42" t="e">
        <f>AG42-(AI42*AF42)</f>
        <v>#DIV/0!</v>
      </c>
      <c r="AI42" s="50" t="e">
        <f>ROUND(AG42/AF42,8)</f>
        <v>#DIV/0!</v>
      </c>
      <c r="AJ42" s="24"/>
      <c r="AK42" s="35"/>
      <c r="AL42" s="42" t="e">
        <f>AK42-(AM42*AJ42)</f>
        <v>#DIV/0!</v>
      </c>
      <c r="AM42" s="50" t="e">
        <f>ROUND(AK42/AJ42,8)</f>
        <v>#DIV/0!</v>
      </c>
      <c r="AN42" s="24"/>
      <c r="AO42" s="35"/>
      <c r="AP42" s="42" t="e">
        <f>AO42-(AQ42*AN42)</f>
        <v>#DIV/0!</v>
      </c>
      <c r="AQ42" s="50" t="e">
        <f>ROUND(AO42/AN42,8)</f>
        <v>#DIV/0!</v>
      </c>
      <c r="AR42" s="24"/>
      <c r="AS42" s="25"/>
      <c r="AT42" s="42" t="e">
        <f>AS42-(AU42*AR42)</f>
        <v>#DIV/0!</v>
      </c>
      <c r="AU42" s="50" t="e">
        <f>ROUND(AS42/AR42,8)</f>
        <v>#DIV/0!</v>
      </c>
      <c r="AV42" s="24"/>
      <c r="AW42" s="25"/>
      <c r="AX42" s="42" t="e">
        <f>AW42-(AY42*AV42)</f>
        <v>#DIV/0!</v>
      </c>
      <c r="AY42" s="50" t="e">
        <f>ROUND(AW42/AV42,8)</f>
        <v>#DIV/0!</v>
      </c>
      <c r="AZ42" s="57"/>
      <c r="BA42" s="57"/>
    </row>
    <row r="43" spans="1:65" x14ac:dyDescent="0.55000000000000004">
      <c r="A43" s="26" t="s">
        <v>5</v>
      </c>
      <c r="B43" s="27"/>
      <c r="C43" s="225"/>
      <c r="D43" s="32">
        <f>SUM(D38:D42)</f>
        <v>27504.49</v>
      </c>
      <c r="E43" s="33">
        <f>SUM(E38:E42)</f>
        <v>125181.9</v>
      </c>
      <c r="F43" s="51"/>
      <c r="G43" s="51" t="s">
        <v>42</v>
      </c>
      <c r="H43" s="32">
        <f>SUM(H38:H42)</f>
        <v>29699.910000000003</v>
      </c>
      <c r="I43" s="33">
        <f>SUM(I38:I42)</f>
        <v>140053.87</v>
      </c>
      <c r="J43" s="51"/>
      <c r="K43" s="51" t="s">
        <v>42</v>
      </c>
      <c r="L43" s="32">
        <f>SUM(L38:L42)</f>
        <v>0</v>
      </c>
      <c r="M43" s="33">
        <f>SUM(M38:M42)</f>
        <v>0</v>
      </c>
      <c r="N43" s="51"/>
      <c r="O43" s="51" t="s">
        <v>42</v>
      </c>
      <c r="P43" s="32">
        <f>SUM(P38:P42)</f>
        <v>0</v>
      </c>
      <c r="Q43" s="33">
        <f>SUM(Q38:Q42)</f>
        <v>0</v>
      </c>
      <c r="R43" s="51"/>
      <c r="S43" s="51" t="s">
        <v>42</v>
      </c>
      <c r="T43" s="32">
        <f>SUM(T38:T42)</f>
        <v>0</v>
      </c>
      <c r="U43" s="33">
        <f>SUM(U38:U42)</f>
        <v>0</v>
      </c>
      <c r="V43" s="51"/>
      <c r="W43" s="51" t="s">
        <v>42</v>
      </c>
      <c r="X43" s="32">
        <f>SUM(X38:X42)</f>
        <v>0</v>
      </c>
      <c r="Y43" s="33">
        <f>SUM(Y38:Y42)</f>
        <v>0</v>
      </c>
      <c r="Z43" s="51"/>
      <c r="AA43" s="51" t="s">
        <v>42</v>
      </c>
      <c r="AB43" s="32">
        <f>SUM(AB38:AB42)</f>
        <v>0</v>
      </c>
      <c r="AC43" s="33">
        <f>SUM(AC38:AC42)</f>
        <v>0</v>
      </c>
      <c r="AD43" s="51"/>
      <c r="AE43" s="51" t="s">
        <v>42</v>
      </c>
      <c r="AF43" s="32">
        <f>SUM(AF38:AF42)</f>
        <v>0</v>
      </c>
      <c r="AG43" s="33">
        <f>SUM(AG38:AG42)</f>
        <v>0</v>
      </c>
      <c r="AH43" s="51"/>
      <c r="AI43" s="51" t="s">
        <v>42</v>
      </c>
      <c r="AJ43" s="32">
        <f>SUM(AJ38:AJ42)</f>
        <v>0</v>
      </c>
      <c r="AK43" s="33">
        <f>SUM(AK38:AK42)</f>
        <v>0</v>
      </c>
      <c r="AL43" s="51"/>
      <c r="AM43" s="51" t="s">
        <v>42</v>
      </c>
      <c r="AN43" s="32">
        <f>SUM(AN38:AN42)</f>
        <v>0</v>
      </c>
      <c r="AO43" s="33">
        <f>SUM(AO38:AO42)</f>
        <v>0</v>
      </c>
      <c r="AP43" s="51"/>
      <c r="AQ43" s="51" t="s">
        <v>42</v>
      </c>
      <c r="AR43" s="32">
        <f>SUM(AR38:AR42)</f>
        <v>0</v>
      </c>
      <c r="AS43" s="33">
        <f>SUM(AS38:AS42)</f>
        <v>0</v>
      </c>
      <c r="AT43" s="51"/>
      <c r="AU43" s="51" t="s">
        <v>42</v>
      </c>
      <c r="AV43" s="32">
        <f>SUM(AV38:AV42)</f>
        <v>0</v>
      </c>
      <c r="AW43" s="33">
        <f>SUM(AW38:AW42)</f>
        <v>0</v>
      </c>
      <c r="AX43" s="51"/>
      <c r="AY43" s="51" t="s">
        <v>42</v>
      </c>
      <c r="AZ43" s="34">
        <f>AV43+AR43+AN43+AJ43+AF43+AB43+X43+AB43+P43+L43+H43+D43</f>
        <v>57204.400000000009</v>
      </c>
      <c r="BA43" s="34">
        <f>AW43+AS43+AO43+AK43+AG43+AC43+Y43+U43+Q43+M43+I43+E43</f>
        <v>265235.77</v>
      </c>
      <c r="BB43" s="58">
        <f>AJ43+AF43+AB43+X43+AB43+P43+L43+H43+D43</f>
        <v>57204.400000000009</v>
      </c>
      <c r="BC43" s="59">
        <f>AK43+AG43+AC43+Y43+U43+Q43+M43+I43+E43</f>
        <v>265235.77</v>
      </c>
      <c r="BD43" s="58">
        <f>AV43+AR43+AN43</f>
        <v>0</v>
      </c>
      <c r="BE43" s="76">
        <f>AW43+AS43+AO43</f>
        <v>0</v>
      </c>
      <c r="BF43" s="195">
        <f>(BD43+BB43)-AZ43</f>
        <v>0</v>
      </c>
      <c r="BG43" s="195">
        <f>(BE43+BC43)-BA43</f>
        <v>0</v>
      </c>
      <c r="BM43" s="307" t="e">
        <f>AB43/AB45*100</f>
        <v>#DIV/0!</v>
      </c>
    </row>
    <row r="44" spans="1:65" x14ac:dyDescent="0.55000000000000004">
      <c r="A44" s="47"/>
      <c r="C44" s="226"/>
      <c r="D44" s="231"/>
      <c r="E44" s="217"/>
      <c r="F44" s="217"/>
      <c r="G44" s="226"/>
      <c r="H44" s="231"/>
      <c r="I44" s="217"/>
      <c r="J44" s="217"/>
      <c r="K44" s="226"/>
      <c r="L44" s="231"/>
      <c r="M44" s="217"/>
      <c r="N44" s="217"/>
      <c r="O44" s="226"/>
      <c r="P44" s="231"/>
      <c r="Q44" s="217"/>
      <c r="R44" s="217"/>
      <c r="S44" s="226"/>
      <c r="T44" s="231"/>
      <c r="U44" s="217"/>
      <c r="V44" s="217"/>
      <c r="W44" s="226"/>
      <c r="X44" s="231"/>
      <c r="Y44" s="217"/>
      <c r="Z44" s="217"/>
      <c r="AA44" s="226"/>
      <c r="AB44" s="231"/>
      <c r="AC44" s="217"/>
      <c r="AD44" s="217"/>
      <c r="AE44" s="226"/>
      <c r="AF44" s="231"/>
      <c r="AG44" s="217"/>
      <c r="AH44" s="217"/>
      <c r="AI44" s="226"/>
      <c r="AJ44" s="231"/>
      <c r="AK44" s="217"/>
      <c r="AL44" s="217"/>
      <c r="AM44" s="226"/>
      <c r="AN44" s="231"/>
      <c r="AO44" s="217"/>
      <c r="AP44" s="217"/>
      <c r="AQ44" s="226"/>
      <c r="AR44" s="231"/>
      <c r="AS44" s="3"/>
      <c r="AT44" s="217"/>
      <c r="AU44" s="226"/>
      <c r="AV44" s="231"/>
      <c r="AX44" s="217"/>
      <c r="AY44" s="226"/>
      <c r="AZ44" s="57"/>
      <c r="BA44" s="57"/>
    </row>
    <row r="45" spans="1:65" x14ac:dyDescent="0.55000000000000004">
      <c r="A45" s="26" t="s">
        <v>45</v>
      </c>
      <c r="B45" s="27"/>
      <c r="C45" s="225"/>
      <c r="D45" s="32">
        <f>D43+D36+D31+D27+D25+D21+D17+D11+D9+D7+D5</f>
        <v>882423.97000000009</v>
      </c>
      <c r="E45" s="42">
        <f>E43+E36+E31+E27+E25+E21+E17+E11+E9+E7+E5</f>
        <v>3523205.7800000003</v>
      </c>
      <c r="F45" s="42"/>
      <c r="G45" s="51" t="s">
        <v>42</v>
      </c>
      <c r="H45" s="32">
        <f>H43+H36+H31+H27+H25+H21+H17+H11+H9+H7+H5</f>
        <v>1021156.75</v>
      </c>
      <c r="I45" s="42">
        <f>I43+I36+I31+I27+I25+I21+I17+I11+I9+I7+I5</f>
        <v>4251821.76</v>
      </c>
      <c r="J45" s="42"/>
      <c r="K45" s="51" t="s">
        <v>42</v>
      </c>
      <c r="L45" s="32">
        <f>L43+L36+L31+L27+L25+L21+L17+L11+L9+L7+L5</f>
        <v>0</v>
      </c>
      <c r="M45" s="42">
        <f>M43+M36+M31+M27+M25+M21+M17+M11+M9+M7+M5</f>
        <v>0</v>
      </c>
      <c r="N45" s="42"/>
      <c r="O45" s="51" t="s">
        <v>42</v>
      </c>
      <c r="P45" s="32">
        <f>P43+P36+P31+P27+P25+P21+P17+P11+P9+P7+P5</f>
        <v>0</v>
      </c>
      <c r="Q45" s="42">
        <f>Q43+Q36+Q31+Q27+Q25+Q21+Q17+Q11+Q9+Q7+Q5</f>
        <v>0</v>
      </c>
      <c r="R45" s="42"/>
      <c r="S45" s="51" t="s">
        <v>42</v>
      </c>
      <c r="T45" s="32">
        <f>T43+T36+T31+T27+T25+T21+T17+T11+T9+T7+T5</f>
        <v>0</v>
      </c>
      <c r="U45" s="42">
        <f>U43+U36+U31+U27+U25+U21+U17+U11+U9+U7+U5</f>
        <v>0</v>
      </c>
      <c r="V45" s="42"/>
      <c r="W45" s="51" t="s">
        <v>42</v>
      </c>
      <c r="X45" s="32">
        <f>X43+X36+X31+X27+X25+X21+X17+X11+X9+X7+X5</f>
        <v>0</v>
      </c>
      <c r="Y45" s="42">
        <f>Y43+Y36+Y31+Y27+Y25+Y21+Y17+Y11+Y9+Y7+Y5</f>
        <v>0</v>
      </c>
      <c r="Z45" s="42"/>
      <c r="AA45" s="51" t="s">
        <v>42</v>
      </c>
      <c r="AB45" s="32">
        <f>AB43+AB36+AB31+AB27+AB25+AB21+AB17+AB11+AB9+AB7+AB5</f>
        <v>0</v>
      </c>
      <c r="AC45" s="42">
        <f>AC43+AC36+AC31+AC27+AC25+AC21+AC17+AC11+AC9+AC7+AC5</f>
        <v>0</v>
      </c>
      <c r="AD45" s="42"/>
      <c r="AE45" s="51" t="s">
        <v>42</v>
      </c>
      <c r="AF45" s="32">
        <f>AF43+AF36+AF31+AF27+AF25+AF21+AF17+AF11+AF9+AF7+AF5</f>
        <v>0</v>
      </c>
      <c r="AG45" s="42">
        <f>AG43+AG36+AG31+AG27+AG25+AG21+AG17+AG11+AG9+AG7+AG5</f>
        <v>0</v>
      </c>
      <c r="AH45" s="42"/>
      <c r="AI45" s="51" t="s">
        <v>42</v>
      </c>
      <c r="AJ45" s="32">
        <f>AJ43+AJ36+AJ31+AJ27+AJ25+AJ21+AJ17+AJ11+AJ9+AJ7+AJ5</f>
        <v>0</v>
      </c>
      <c r="AK45" s="42">
        <f>AK43+AK36+AK31+AK27+AK25+AK21+AK17+AK11+AK9+AK7+AK5</f>
        <v>0</v>
      </c>
      <c r="AL45" s="42"/>
      <c r="AM45" s="51" t="s">
        <v>42</v>
      </c>
      <c r="AN45" s="32">
        <f>AN43+AN36+AN31+AN27+AN25+AN21+AN17+AN11+AN9+AN7+AN5</f>
        <v>0</v>
      </c>
      <c r="AO45" s="42">
        <f>AO43+AO36+AO31+AO27+AO25+AO21+AO17+AO11+AO9+AO7+AO5</f>
        <v>0</v>
      </c>
      <c r="AP45" s="42"/>
      <c r="AQ45" s="51" t="s">
        <v>42</v>
      </c>
      <c r="AR45" s="32">
        <f>AR43+AR36+AR31+AR27+AR25+AR21+AR17+AR11+AR9+AR7+AR5</f>
        <v>0</v>
      </c>
      <c r="AS45" s="42">
        <f>AS43+AS36+AS31+AS27+AS25+AS21+AS17+AS11+AS9+AS7+AS5</f>
        <v>0</v>
      </c>
      <c r="AT45" s="42"/>
      <c r="AU45" s="51" t="s">
        <v>42</v>
      </c>
      <c r="AV45" s="32">
        <f>AV43+AV36+AV31+AV27+AV25+AV21+AV17+AV11+AV9+AV7+AV5</f>
        <v>0</v>
      </c>
      <c r="AW45" s="42">
        <f>AW43+AW36+AW31+AW27+AW25+AW21+AW17+AW11+AW9+AW7+AW5</f>
        <v>0</v>
      </c>
      <c r="AX45" s="42"/>
      <c r="AY45" s="51" t="s">
        <v>42</v>
      </c>
      <c r="AZ45" s="34">
        <f>AV45+AR45+AN45+AJ45+AF45+AB45+X45+AB45+P45+L45+H45+D45</f>
        <v>1903580.7200000002</v>
      </c>
      <c r="BA45" s="34">
        <f>AW45+AS45+AO45+AK45+AG45+AC45+Y45+U45+Q45+M45+I45+E45</f>
        <v>7775027.54</v>
      </c>
      <c r="BB45" s="58">
        <f>AJ45+AF45+AB45+X45+AB45+P45+L45+H45+D45</f>
        <v>1903580.7200000002</v>
      </c>
      <c r="BC45" s="59">
        <f>AK45+AG45+AC45+Y45+U45+Q45+M45+I45+E45</f>
        <v>7775027.54</v>
      </c>
      <c r="BD45" s="58">
        <f>AV45+AR45+AN45</f>
        <v>0</v>
      </c>
      <c r="BE45" s="76">
        <f>AW45+AS45+AO45</f>
        <v>0</v>
      </c>
      <c r="BF45" s="195">
        <f>(BD45+BB45)-AZ45</f>
        <v>0</v>
      </c>
      <c r="BG45" s="195">
        <f>(BE45+BC45)-BA45</f>
        <v>0</v>
      </c>
      <c r="BM45" s="206" t="e">
        <f>SUM(BM31:BM44)</f>
        <v>#DIV/0!</v>
      </c>
    </row>
    <row r="46" spans="1:65" x14ac:dyDescent="0.55000000000000004">
      <c r="C46" s="227"/>
      <c r="D46" s="232"/>
      <c r="E46" s="227"/>
      <c r="F46" s="227"/>
      <c r="G46" s="227"/>
      <c r="H46" s="232"/>
      <c r="I46" s="227"/>
      <c r="J46" s="227"/>
      <c r="K46" s="227"/>
      <c r="L46" s="232"/>
      <c r="M46" s="227"/>
      <c r="N46" s="227"/>
      <c r="O46" s="227"/>
      <c r="P46" s="232"/>
      <c r="Q46" s="227"/>
      <c r="R46" s="227"/>
      <c r="S46" s="227"/>
      <c r="T46" s="232"/>
      <c r="U46" s="227"/>
      <c r="V46" s="227"/>
      <c r="W46" s="227"/>
      <c r="X46" s="232"/>
      <c r="Y46" s="227"/>
      <c r="Z46" s="227"/>
      <c r="AA46" s="227"/>
      <c r="AB46" s="232"/>
      <c r="AC46" s="227"/>
      <c r="AD46" s="227"/>
      <c r="AE46" s="227"/>
      <c r="AF46" s="232"/>
      <c r="AG46" s="227"/>
      <c r="AH46" s="227"/>
      <c r="AI46" s="227"/>
      <c r="AJ46" s="232"/>
      <c r="AK46" s="227"/>
      <c r="AL46" s="227"/>
      <c r="AM46" s="227"/>
      <c r="AN46" s="232"/>
      <c r="AO46" s="227"/>
      <c r="AP46" s="227"/>
      <c r="AQ46" s="227"/>
      <c r="AR46" s="232"/>
      <c r="AS46" s="2"/>
      <c r="AT46" s="227"/>
      <c r="AU46" s="227"/>
      <c r="AV46" s="232"/>
      <c r="AW46" s="2"/>
      <c r="AX46" s="227"/>
      <c r="AY46" s="227"/>
      <c r="AZ46" s="57"/>
      <c r="BA46" s="57"/>
    </row>
    <row r="47" spans="1:65" x14ac:dyDescent="0.55000000000000004">
      <c r="B47" s="4"/>
      <c r="C47" s="228"/>
      <c r="E47" s="228"/>
      <c r="F47" s="228"/>
      <c r="G47" s="228"/>
      <c r="I47" s="228"/>
      <c r="J47" s="228"/>
      <c r="K47" s="228"/>
      <c r="M47" s="228"/>
      <c r="N47" s="228"/>
      <c r="O47" s="228"/>
      <c r="P47" s="5"/>
      <c r="Q47" s="228"/>
      <c r="R47" s="228"/>
      <c r="S47" s="228"/>
      <c r="T47" s="5"/>
      <c r="U47" s="228"/>
      <c r="V47" s="228"/>
      <c r="W47" s="228"/>
      <c r="Z47" s="228"/>
      <c r="AA47" s="228"/>
      <c r="AC47" s="228"/>
      <c r="AD47" s="228"/>
      <c r="AE47" s="228"/>
      <c r="AG47" s="228"/>
      <c r="AH47" s="228"/>
      <c r="AI47" s="228"/>
      <c r="AK47" s="228"/>
      <c r="AL47" s="228"/>
      <c r="AM47" s="228"/>
      <c r="AP47" s="228"/>
      <c r="AQ47" s="228"/>
      <c r="AT47" s="228"/>
      <c r="AU47" s="228"/>
      <c r="AX47" s="228"/>
      <c r="AY47" s="228"/>
      <c r="AZ47" s="57"/>
      <c r="BA47" s="57"/>
    </row>
    <row r="48" spans="1:65" x14ac:dyDescent="0.55000000000000004">
      <c r="B48" s="4"/>
      <c r="C48" s="228"/>
      <c r="E48" s="228"/>
      <c r="F48" s="228"/>
      <c r="G48" s="228"/>
      <c r="I48" s="228"/>
      <c r="J48" s="228"/>
      <c r="K48" s="228"/>
      <c r="M48" s="228"/>
      <c r="N48" s="228"/>
      <c r="O48" s="228"/>
      <c r="P48" s="5"/>
      <c r="Q48" s="228"/>
      <c r="R48" s="228"/>
      <c r="S48" s="228"/>
      <c r="T48" s="5"/>
      <c r="U48" s="228"/>
      <c r="V48" s="228"/>
      <c r="W48" s="228"/>
      <c r="Z48" s="228"/>
      <c r="AA48" s="228"/>
      <c r="AC48" s="228"/>
      <c r="AD48" s="228"/>
      <c r="AE48" s="228"/>
      <c r="AG48" s="228"/>
      <c r="AH48" s="228"/>
      <c r="AI48" s="228"/>
      <c r="AK48" s="228"/>
      <c r="AL48" s="228"/>
      <c r="AM48" s="228"/>
      <c r="AP48" s="228"/>
      <c r="AQ48" s="228"/>
      <c r="AT48" s="228"/>
      <c r="AU48" s="228"/>
      <c r="AX48" s="228"/>
      <c r="AY48" s="228"/>
      <c r="AZ48" s="57"/>
      <c r="BA48" s="57"/>
    </row>
    <row r="49" spans="1:60" x14ac:dyDescent="0.55000000000000004">
      <c r="B49" s="4"/>
      <c r="C49" s="228"/>
      <c r="E49" s="228"/>
      <c r="F49" s="228"/>
      <c r="G49" s="228"/>
      <c r="I49" s="228"/>
      <c r="J49" s="228"/>
      <c r="K49" s="228"/>
      <c r="M49" s="228"/>
      <c r="N49" s="228"/>
      <c r="O49" s="228"/>
      <c r="P49" s="5"/>
      <c r="Q49" s="228"/>
      <c r="R49" s="228"/>
      <c r="S49" s="228"/>
      <c r="T49" s="5"/>
      <c r="U49" s="228"/>
      <c r="V49" s="228"/>
      <c r="W49" s="228"/>
      <c r="Z49" s="228"/>
      <c r="AA49" s="228"/>
      <c r="AC49" s="228"/>
      <c r="AD49" s="228"/>
      <c r="AE49" s="228"/>
      <c r="AG49" s="228"/>
      <c r="AH49" s="228"/>
      <c r="AI49" s="228"/>
      <c r="AK49" s="228"/>
      <c r="AL49" s="228"/>
      <c r="AM49" s="228"/>
      <c r="AP49" s="228"/>
      <c r="AQ49" s="228"/>
      <c r="AT49" s="228"/>
      <c r="AU49" s="228"/>
      <c r="AX49" s="228"/>
      <c r="AY49" s="228"/>
      <c r="AZ49" s="57"/>
      <c r="BA49" s="57"/>
    </row>
    <row r="50" spans="1:60" s="267" customFormat="1" x14ac:dyDescent="0.55000000000000004">
      <c r="A50" s="39"/>
      <c r="C50" s="228"/>
      <c r="D50" s="5"/>
      <c r="E50" s="228"/>
      <c r="F50" s="228"/>
      <c r="G50" s="228"/>
      <c r="H50" s="5"/>
      <c r="I50" s="228"/>
      <c r="J50" s="228"/>
      <c r="K50" s="228"/>
      <c r="L50" s="5"/>
      <c r="M50" s="228"/>
      <c r="N50" s="228"/>
      <c r="O50" s="228"/>
      <c r="P50" s="5"/>
      <c r="Q50" s="228"/>
      <c r="R50" s="228"/>
      <c r="S50" s="228"/>
      <c r="T50" s="5"/>
      <c r="U50" s="228"/>
      <c r="V50" s="228"/>
      <c r="W50" s="228"/>
      <c r="X50" s="5"/>
      <c r="Y50" s="228"/>
      <c r="Z50" s="228"/>
      <c r="AA50" s="228"/>
      <c r="AB50" s="5"/>
      <c r="AC50" s="228"/>
      <c r="AD50" s="228"/>
      <c r="AE50" s="228"/>
      <c r="AF50" s="5"/>
      <c r="AG50" s="228"/>
      <c r="AH50" s="228"/>
      <c r="AI50" s="228"/>
      <c r="AJ50" s="5"/>
      <c r="AK50" s="228"/>
      <c r="AL50" s="228"/>
      <c r="AM50" s="228"/>
      <c r="AN50" s="5"/>
      <c r="AO50" s="228"/>
      <c r="AP50" s="228"/>
      <c r="AQ50" s="228"/>
      <c r="AR50" s="5"/>
      <c r="AT50" s="228"/>
      <c r="AU50" s="228"/>
      <c r="AV50" s="5"/>
      <c r="AX50" s="228"/>
      <c r="AY50" s="228"/>
      <c r="AZ50" s="57"/>
      <c r="BA50" s="57"/>
    </row>
    <row r="51" spans="1:60" s="267" customFormat="1" x14ac:dyDescent="0.55000000000000004">
      <c r="A51" s="39"/>
      <c r="C51" s="228"/>
      <c r="D51" s="5"/>
      <c r="E51" s="228"/>
      <c r="F51" s="228"/>
      <c r="G51" s="228"/>
      <c r="H51" s="5"/>
      <c r="I51" s="228"/>
      <c r="J51" s="228"/>
      <c r="K51" s="228"/>
      <c r="L51" s="5"/>
      <c r="M51" s="228"/>
      <c r="N51" s="228"/>
      <c r="O51" s="228"/>
      <c r="P51" s="5"/>
      <c r="Q51" s="228"/>
      <c r="R51" s="228"/>
      <c r="S51" s="228"/>
      <c r="T51" s="5"/>
      <c r="U51" s="228"/>
      <c r="V51" s="228"/>
      <c r="W51" s="228"/>
      <c r="X51" s="5"/>
      <c r="Y51" s="228"/>
      <c r="Z51" s="228"/>
      <c r="AA51" s="228"/>
      <c r="AB51" s="5"/>
      <c r="AC51" s="228"/>
      <c r="AD51" s="228"/>
      <c r="AE51" s="228"/>
      <c r="AF51" s="5"/>
      <c r="AG51" s="228"/>
      <c r="AH51" s="228"/>
      <c r="AI51" s="228"/>
      <c r="AJ51" s="5"/>
      <c r="AK51" s="228"/>
      <c r="AL51" s="228"/>
      <c r="AM51" s="228"/>
      <c r="AN51" s="5"/>
      <c r="AO51" s="228"/>
      <c r="AP51" s="228"/>
      <c r="AQ51" s="228"/>
      <c r="AR51" s="5"/>
      <c r="AT51" s="228"/>
      <c r="AU51" s="228"/>
      <c r="AV51" s="5"/>
      <c r="AX51" s="228"/>
      <c r="AY51" s="228"/>
      <c r="AZ51" s="57"/>
      <c r="BA51" s="57"/>
    </row>
    <row r="52" spans="1:60" ht="31.5" customHeight="1" x14ac:dyDescent="0.6">
      <c r="A52" s="1" t="s">
        <v>122</v>
      </c>
      <c r="E52" s="46"/>
      <c r="F52" s="46"/>
      <c r="I52" s="46"/>
      <c r="J52" s="46"/>
      <c r="M52" s="46"/>
      <c r="N52" s="46"/>
      <c r="P52" s="5"/>
      <c r="Q52" s="46"/>
      <c r="R52" s="46"/>
      <c r="T52" s="5"/>
      <c r="U52" s="46"/>
      <c r="V52" s="46"/>
      <c r="Y52" s="46"/>
      <c r="Z52" s="46"/>
      <c r="AC52" s="46"/>
      <c r="AD52" s="46"/>
      <c r="AG52" s="46"/>
      <c r="AH52" s="46"/>
      <c r="AK52" s="46"/>
      <c r="AL52" s="46"/>
      <c r="AO52" s="46"/>
      <c r="AP52" s="46"/>
      <c r="AT52" s="46"/>
      <c r="AX52" s="46"/>
    </row>
    <row r="53" spans="1:60" s="228" customFormat="1" x14ac:dyDescent="0.55000000000000004">
      <c r="A53" s="233" t="s">
        <v>0</v>
      </c>
      <c r="B53" s="234" t="s">
        <v>1</v>
      </c>
      <c r="C53" s="218" t="s">
        <v>2</v>
      </c>
      <c r="D53" s="43" t="s">
        <v>135</v>
      </c>
      <c r="E53" s="14"/>
      <c r="F53" s="45"/>
      <c r="G53" s="49"/>
      <c r="H53" s="43" t="s">
        <v>135</v>
      </c>
      <c r="I53" s="14"/>
      <c r="J53" s="45"/>
      <c r="K53" s="49"/>
      <c r="L53" s="43" t="s">
        <v>135</v>
      </c>
      <c r="M53" s="14"/>
      <c r="N53" s="45"/>
      <c r="O53" s="49"/>
      <c r="P53" s="43" t="s">
        <v>135</v>
      </c>
      <c r="Q53" s="14"/>
      <c r="R53" s="45"/>
      <c r="S53" s="49"/>
      <c r="T53" s="43" t="s">
        <v>135</v>
      </c>
      <c r="U53" s="14"/>
      <c r="V53" s="45"/>
      <c r="W53" s="49"/>
      <c r="X53" s="43" t="s">
        <v>135</v>
      </c>
      <c r="Y53" s="14"/>
      <c r="Z53" s="45"/>
      <c r="AA53" s="49"/>
      <c r="AB53" s="43" t="s">
        <v>135</v>
      </c>
      <c r="AC53" s="14"/>
      <c r="AD53" s="45"/>
      <c r="AE53" s="49"/>
      <c r="AF53" s="43" t="s">
        <v>135</v>
      </c>
      <c r="AG53" s="14"/>
      <c r="AH53" s="45"/>
      <c r="AI53" s="49"/>
      <c r="AJ53" s="43" t="s">
        <v>135</v>
      </c>
      <c r="AK53" s="14"/>
      <c r="AL53" s="45"/>
      <c r="AM53" s="49"/>
      <c r="AN53" s="43" t="s">
        <v>135</v>
      </c>
      <c r="AO53" s="14"/>
      <c r="AP53" s="45"/>
      <c r="AQ53" s="49"/>
      <c r="AR53" s="13" t="s">
        <v>145</v>
      </c>
      <c r="AS53" s="14"/>
      <c r="AT53" s="45"/>
      <c r="AU53" s="49"/>
      <c r="AV53" s="13" t="s">
        <v>146</v>
      </c>
      <c r="AW53" s="14"/>
      <c r="AX53" s="45"/>
      <c r="AY53" s="49"/>
      <c r="AZ53" s="53" t="s">
        <v>51</v>
      </c>
      <c r="BA53" s="54"/>
      <c r="BB53" s="53" t="s">
        <v>147</v>
      </c>
      <c r="BC53" s="54"/>
      <c r="BD53" s="53" t="s">
        <v>148</v>
      </c>
      <c r="BE53" s="54"/>
      <c r="BF53" s="53" t="s">
        <v>44</v>
      </c>
      <c r="BG53" s="54"/>
    </row>
    <row r="54" spans="1:60" x14ac:dyDescent="0.55000000000000004">
      <c r="A54" s="17"/>
      <c r="B54" s="18"/>
      <c r="C54" s="219" t="s">
        <v>17</v>
      </c>
      <c r="D54" s="44" t="s">
        <v>3</v>
      </c>
      <c r="E54" s="20" t="s">
        <v>4</v>
      </c>
      <c r="F54" s="60" t="s">
        <v>44</v>
      </c>
      <c r="G54" s="61" t="s">
        <v>43</v>
      </c>
      <c r="H54" s="44" t="s">
        <v>3</v>
      </c>
      <c r="I54" s="20" t="s">
        <v>4</v>
      </c>
      <c r="J54" s="60" t="s">
        <v>44</v>
      </c>
      <c r="K54" s="61" t="s">
        <v>43</v>
      </c>
      <c r="L54" s="44" t="s">
        <v>3</v>
      </c>
      <c r="M54" s="20" t="s">
        <v>4</v>
      </c>
      <c r="N54" s="60" t="s">
        <v>44</v>
      </c>
      <c r="O54" s="61" t="s">
        <v>43</v>
      </c>
      <c r="P54" s="44" t="s">
        <v>3</v>
      </c>
      <c r="Q54" s="20" t="s">
        <v>4</v>
      </c>
      <c r="R54" s="60" t="s">
        <v>44</v>
      </c>
      <c r="S54" s="61" t="s">
        <v>43</v>
      </c>
      <c r="T54" s="44" t="s">
        <v>3</v>
      </c>
      <c r="U54" s="20" t="s">
        <v>4</v>
      </c>
      <c r="V54" s="60" t="s">
        <v>44</v>
      </c>
      <c r="W54" s="61" t="s">
        <v>43</v>
      </c>
      <c r="X54" s="44" t="s">
        <v>3</v>
      </c>
      <c r="Y54" s="20" t="s">
        <v>4</v>
      </c>
      <c r="Z54" s="60" t="s">
        <v>44</v>
      </c>
      <c r="AA54" s="61" t="s">
        <v>43</v>
      </c>
      <c r="AB54" s="44" t="s">
        <v>3</v>
      </c>
      <c r="AC54" s="20" t="s">
        <v>4</v>
      </c>
      <c r="AD54" s="60" t="s">
        <v>44</v>
      </c>
      <c r="AE54" s="61" t="s">
        <v>43</v>
      </c>
      <c r="AF54" s="44" t="s">
        <v>3</v>
      </c>
      <c r="AG54" s="20" t="s">
        <v>4</v>
      </c>
      <c r="AH54" s="60" t="s">
        <v>44</v>
      </c>
      <c r="AI54" s="61" t="s">
        <v>43</v>
      </c>
      <c r="AJ54" s="44" t="s">
        <v>3</v>
      </c>
      <c r="AK54" s="20" t="s">
        <v>4</v>
      </c>
      <c r="AL54" s="60" t="s">
        <v>44</v>
      </c>
      <c r="AM54" s="61" t="s">
        <v>43</v>
      </c>
      <c r="AN54" s="44" t="s">
        <v>3</v>
      </c>
      <c r="AO54" s="20" t="s">
        <v>4</v>
      </c>
      <c r="AP54" s="60" t="s">
        <v>44</v>
      </c>
      <c r="AQ54" s="61" t="s">
        <v>43</v>
      </c>
      <c r="AR54" s="19" t="s">
        <v>3</v>
      </c>
      <c r="AS54" s="20" t="s">
        <v>4</v>
      </c>
      <c r="AT54" s="60" t="s">
        <v>44</v>
      </c>
      <c r="AU54" s="61" t="s">
        <v>43</v>
      </c>
      <c r="AV54" s="19" t="s">
        <v>3</v>
      </c>
      <c r="AW54" s="20" t="s">
        <v>4</v>
      </c>
      <c r="AX54" s="60" t="s">
        <v>44</v>
      </c>
      <c r="AY54" s="61" t="s">
        <v>43</v>
      </c>
      <c r="AZ54" s="62" t="s">
        <v>3</v>
      </c>
      <c r="BA54" s="20" t="s">
        <v>4</v>
      </c>
      <c r="BB54" s="52" t="s">
        <v>3</v>
      </c>
      <c r="BC54" s="20" t="s">
        <v>4</v>
      </c>
      <c r="BD54" s="52" t="s">
        <v>3</v>
      </c>
      <c r="BE54" s="20" t="s">
        <v>4</v>
      </c>
      <c r="BF54" s="52" t="s">
        <v>3</v>
      </c>
      <c r="BG54" s="20" t="s">
        <v>4</v>
      </c>
    </row>
    <row r="55" spans="1:60" x14ac:dyDescent="0.55000000000000004">
      <c r="A55" s="207" t="s">
        <v>87</v>
      </c>
      <c r="B55" s="208"/>
      <c r="C55" s="220"/>
      <c r="D55" s="29"/>
      <c r="E55" s="229"/>
      <c r="F55" s="229"/>
      <c r="G55" s="230"/>
      <c r="H55" s="29"/>
      <c r="I55" s="229"/>
      <c r="J55" s="229"/>
      <c r="K55" s="230"/>
      <c r="L55" s="29"/>
      <c r="M55" s="229"/>
      <c r="N55" s="229"/>
      <c r="O55" s="230"/>
      <c r="P55" s="29"/>
      <c r="Q55" s="229"/>
      <c r="R55" s="229"/>
      <c r="S55" s="230"/>
      <c r="T55" s="29"/>
      <c r="U55" s="229"/>
      <c r="V55" s="229"/>
      <c r="W55" s="230"/>
      <c r="X55" s="29"/>
      <c r="Y55" s="229"/>
      <c r="Z55" s="229"/>
      <c r="AA55" s="230"/>
      <c r="AB55" s="29"/>
      <c r="AC55" s="229"/>
      <c r="AD55" s="229"/>
      <c r="AE55" s="230"/>
      <c r="AF55" s="29"/>
      <c r="AG55" s="229"/>
      <c r="AH55" s="229"/>
      <c r="AI55" s="230"/>
      <c r="AJ55" s="29"/>
      <c r="AK55" s="229"/>
      <c r="AL55" s="229"/>
      <c r="AM55" s="230"/>
      <c r="AN55" s="29"/>
      <c r="AO55" s="229"/>
      <c r="AP55" s="229"/>
      <c r="AQ55" s="230"/>
      <c r="AR55" s="29"/>
      <c r="AS55" s="209"/>
      <c r="AT55" s="229"/>
      <c r="AU55" s="4"/>
      <c r="AV55" s="230"/>
      <c r="AW55" s="209"/>
      <c r="AX55" s="229"/>
      <c r="AY55" s="230"/>
      <c r="AZ55" s="57"/>
      <c r="BA55" s="57"/>
    </row>
    <row r="56" spans="1:60" x14ac:dyDescent="0.55000000000000004">
      <c r="A56" s="210">
        <v>1</v>
      </c>
      <c r="B56" s="211" t="s">
        <v>87</v>
      </c>
      <c r="C56" s="216" t="s">
        <v>88</v>
      </c>
      <c r="D56" s="24">
        <v>1928</v>
      </c>
      <c r="E56" s="35">
        <v>8597.91</v>
      </c>
      <c r="F56" s="35">
        <f>E56-(G56*D56)</f>
        <v>-3.9199985621962696E-6</v>
      </c>
      <c r="G56" s="50">
        <f>ROUND(E56/D56,8)</f>
        <v>4.4594968899999996</v>
      </c>
      <c r="H56" s="24">
        <v>2116</v>
      </c>
      <c r="I56" s="35">
        <v>9403.7099999999991</v>
      </c>
      <c r="J56" s="35">
        <f>I56-(K56*H56)</f>
        <v>7.3999999585794285E-6</v>
      </c>
      <c r="K56" s="50">
        <f>ROUND(I56/H56,8)</f>
        <v>4.4440973499999998</v>
      </c>
      <c r="L56" s="24"/>
      <c r="M56" s="35"/>
      <c r="N56" s="35" t="e">
        <f>M56-(O56*L56)</f>
        <v>#DIV/0!</v>
      </c>
      <c r="O56" s="50" t="e">
        <f>ROUND(M56/L56,8)</f>
        <v>#DIV/0!</v>
      </c>
      <c r="P56" s="24"/>
      <c r="Q56" s="35"/>
      <c r="R56" s="35" t="e">
        <f>Q56-(S56*P56)</f>
        <v>#DIV/0!</v>
      </c>
      <c r="S56" s="50" t="e">
        <f>ROUND(Q56/P56,8)</f>
        <v>#DIV/0!</v>
      </c>
      <c r="T56" s="24"/>
      <c r="U56" s="35"/>
      <c r="V56" s="35" t="e">
        <f>U56-(W56*T56)</f>
        <v>#DIV/0!</v>
      </c>
      <c r="W56" s="50" t="e">
        <f>ROUND(U56/T56,8)</f>
        <v>#DIV/0!</v>
      </c>
      <c r="X56" s="24"/>
      <c r="Y56" s="35"/>
      <c r="Z56" s="35" t="e">
        <f>Y56-(AA56*X56)</f>
        <v>#DIV/0!</v>
      </c>
      <c r="AA56" s="50" t="e">
        <f>ROUND(Y56/X56,8)</f>
        <v>#DIV/0!</v>
      </c>
      <c r="AB56" s="24"/>
      <c r="AC56" s="35"/>
      <c r="AD56" s="35" t="e">
        <f>AC56-(AE56*AB56)</f>
        <v>#DIV/0!</v>
      </c>
      <c r="AE56" s="50" t="e">
        <f>ROUND(AC56/AB56,8)</f>
        <v>#DIV/0!</v>
      </c>
      <c r="AF56" s="24"/>
      <c r="AG56" s="35"/>
      <c r="AH56" s="35" t="e">
        <f>AG56-(AI56*AF56)</f>
        <v>#DIV/0!</v>
      </c>
      <c r="AI56" s="50" t="e">
        <f>ROUND(AG56/AF56,8)</f>
        <v>#DIV/0!</v>
      </c>
      <c r="AJ56" s="24"/>
      <c r="AK56" s="35"/>
      <c r="AL56" s="35" t="e">
        <f>AK56-(AM56*AJ56)</f>
        <v>#DIV/0!</v>
      </c>
      <c r="AM56" s="50" t="e">
        <f>ROUND(AK56/AJ56,8)</f>
        <v>#DIV/0!</v>
      </c>
      <c r="AN56" s="24"/>
      <c r="AO56" s="35"/>
      <c r="AP56" s="35" t="e">
        <f>AO56-(AQ56*AN56)</f>
        <v>#DIV/0!</v>
      </c>
      <c r="AQ56" s="50" t="e">
        <f>ROUND(AO56/AN56,8)</f>
        <v>#DIV/0!</v>
      </c>
      <c r="AR56" s="24"/>
      <c r="AS56" s="212"/>
      <c r="AT56" s="35" t="e">
        <f>AS56-(AU56*AR56)</f>
        <v>#DIV/0!</v>
      </c>
      <c r="AU56" s="50" t="e">
        <f>ROUND(AS56/AR56,8)</f>
        <v>#DIV/0!</v>
      </c>
      <c r="AV56" s="24"/>
      <c r="AW56" s="212"/>
      <c r="AX56" s="35" t="e">
        <f>AW56-(AY56*AV56)</f>
        <v>#DIV/0!</v>
      </c>
      <c r="AY56" s="50" t="e">
        <f>ROUND(AW56/AV56,8)</f>
        <v>#DIV/0!</v>
      </c>
      <c r="AZ56" s="213">
        <f>AV56+AR56+AN56+AJ56+AF56+AB56+X56+AB56+P56+L56+H56+D56</f>
        <v>4044</v>
      </c>
      <c r="BA56" s="25">
        <f>AW56+AS56+AO56+AK56+AG56+AC56+Y56+U56+Q56+M56+I56+E56</f>
        <v>18001.62</v>
      </c>
      <c r="BB56" s="205">
        <f>AJ56+AF56+AB56+X56+AB56+P56+L56+H56+D56</f>
        <v>4044</v>
      </c>
      <c r="BC56" s="187">
        <f>AK56+AG56+AC56+Y56+U56+Q56+M56+I56+E56</f>
        <v>18001.62</v>
      </c>
      <c r="BD56" s="205">
        <f>AV56+AR56+AN56</f>
        <v>0</v>
      </c>
      <c r="BE56" s="214">
        <f>AW56+AS56+AO56</f>
        <v>0</v>
      </c>
      <c r="BF56" s="235">
        <f>(BD56+BB56)-AZ56</f>
        <v>0</v>
      </c>
      <c r="BG56" s="215">
        <f>(BE56+BC56)-BA56</f>
        <v>0</v>
      </c>
      <c r="BH56" s="261">
        <v>23</v>
      </c>
    </row>
    <row r="57" spans="1:60" s="87" customFormat="1" x14ac:dyDescent="0.55000000000000004">
      <c r="A57" s="207" t="s">
        <v>24</v>
      </c>
      <c r="B57" s="248"/>
      <c r="C57" s="249"/>
      <c r="D57" s="29"/>
      <c r="E57" s="229"/>
      <c r="F57" s="229"/>
      <c r="G57" s="35"/>
      <c r="H57" s="29"/>
      <c r="I57" s="229"/>
      <c r="J57" s="229"/>
      <c r="K57" s="35"/>
      <c r="L57" s="29"/>
      <c r="M57" s="229"/>
      <c r="N57" s="229"/>
      <c r="O57" s="35"/>
      <c r="P57" s="29"/>
      <c r="Q57" s="229"/>
      <c r="R57" s="229"/>
      <c r="S57" s="35"/>
      <c r="T57" s="29"/>
      <c r="U57" s="229"/>
      <c r="V57" s="229"/>
      <c r="W57" s="35"/>
      <c r="X57" s="29"/>
      <c r="Y57" s="229"/>
      <c r="Z57" s="229"/>
      <c r="AA57" s="35"/>
      <c r="AB57" s="29"/>
      <c r="AC57" s="229"/>
      <c r="AD57" s="229"/>
      <c r="AE57" s="35"/>
      <c r="AF57" s="29"/>
      <c r="AG57" s="229"/>
      <c r="AH57" s="229"/>
      <c r="AI57" s="35"/>
      <c r="AJ57" s="29"/>
      <c r="AK57" s="229"/>
      <c r="AL57" s="229"/>
      <c r="AM57" s="35"/>
      <c r="AN57" s="29"/>
      <c r="AO57" s="229"/>
      <c r="AP57" s="229"/>
      <c r="AQ57" s="35"/>
      <c r="AR57" s="29"/>
      <c r="AS57" s="229"/>
      <c r="AT57" s="229"/>
      <c r="AU57" s="229"/>
      <c r="AV57" s="29"/>
      <c r="AW57" s="229"/>
      <c r="AX57" s="229"/>
      <c r="AY57" s="35"/>
      <c r="AZ57" s="250"/>
      <c r="BA57" s="250"/>
      <c r="BH57" s="262"/>
    </row>
    <row r="58" spans="1:60" s="87" customFormat="1" x14ac:dyDescent="0.55000000000000004">
      <c r="A58" s="197">
        <v>1</v>
      </c>
      <c r="B58" s="251" t="s">
        <v>130</v>
      </c>
      <c r="C58" s="198" t="s">
        <v>118</v>
      </c>
      <c r="D58" s="252">
        <v>1760</v>
      </c>
      <c r="E58" s="253">
        <v>7877.81</v>
      </c>
      <c r="F58" s="253">
        <v>0</v>
      </c>
      <c r="G58" s="50">
        <f>ROUND(E58/D58,8)</f>
        <v>4.4760284099999996</v>
      </c>
      <c r="H58" s="252">
        <v>1620</v>
      </c>
      <c r="I58" s="253">
        <v>7277.74</v>
      </c>
      <c r="J58" s="253">
        <v>0</v>
      </c>
      <c r="K58" s="50">
        <f>ROUND(I58/H58,8)</f>
        <v>4.4924321000000003</v>
      </c>
      <c r="L58" s="252"/>
      <c r="M58" s="253"/>
      <c r="N58" s="253">
        <v>0</v>
      </c>
      <c r="O58" s="50" t="e">
        <f>ROUND(M58/L58,8)</f>
        <v>#DIV/0!</v>
      </c>
      <c r="P58" s="252"/>
      <c r="Q58" s="253"/>
      <c r="R58" s="253">
        <v>0</v>
      </c>
      <c r="S58" s="50" t="e">
        <f>ROUND(Q58/P58,8)</f>
        <v>#DIV/0!</v>
      </c>
      <c r="T58" s="252"/>
      <c r="U58" s="253"/>
      <c r="V58" s="253">
        <v>0</v>
      </c>
      <c r="W58" s="50" t="e">
        <f>ROUND(U58/T58,8)</f>
        <v>#DIV/0!</v>
      </c>
      <c r="X58" s="252"/>
      <c r="Y58" s="253"/>
      <c r="Z58" s="253">
        <v>0</v>
      </c>
      <c r="AA58" s="50" t="e">
        <f>ROUND(Y58/X58,8)</f>
        <v>#DIV/0!</v>
      </c>
      <c r="AB58" s="252"/>
      <c r="AC58" s="253"/>
      <c r="AD58" s="253">
        <v>0</v>
      </c>
      <c r="AE58" s="50" t="e">
        <f>ROUND(AC58/AB58,8)</f>
        <v>#DIV/0!</v>
      </c>
      <c r="AF58" s="252"/>
      <c r="AG58" s="253"/>
      <c r="AH58" s="253">
        <v>0</v>
      </c>
      <c r="AI58" s="50" t="e">
        <f>ROUND(AG58/AF58,8)</f>
        <v>#DIV/0!</v>
      </c>
      <c r="AJ58" s="252"/>
      <c r="AK58" s="253"/>
      <c r="AL58" s="253">
        <v>0</v>
      </c>
      <c r="AM58" s="50" t="e">
        <f>ROUND(AK58/AJ58,8)</f>
        <v>#DIV/0!</v>
      </c>
      <c r="AN58" s="252"/>
      <c r="AO58" s="253"/>
      <c r="AP58" s="253">
        <v>0</v>
      </c>
      <c r="AQ58" s="50" t="e">
        <f>ROUND(AO58/AN58,8)</f>
        <v>#DIV/0!</v>
      </c>
      <c r="AR58" s="24"/>
      <c r="AS58" s="212"/>
      <c r="AT58" s="35" t="e">
        <f>AS58-(AU58*AR58)</f>
        <v>#DIV/0!</v>
      </c>
      <c r="AU58" s="50" t="e">
        <f>ROUND(AS58/AR58,8)</f>
        <v>#DIV/0!</v>
      </c>
      <c r="AV58" s="24"/>
      <c r="AW58" s="212"/>
      <c r="AX58" s="35" t="e">
        <f>AW58-(AY58*AV58)</f>
        <v>#DIV/0!</v>
      </c>
      <c r="AY58" s="50" t="e">
        <f>ROUND(AW58/AV58,8)</f>
        <v>#DIV/0!</v>
      </c>
      <c r="AZ58" s="213">
        <f>AV58+AR58+AN58+AJ58+AF58+AB58+X58+AB58+P58+L58+H58+D58</f>
        <v>3380</v>
      </c>
      <c r="BA58" s="25">
        <f>AW58+AS58+AO58+AK58+AG58+AC58+Y58+U58+Q58+M58+I58+E58</f>
        <v>15155.55</v>
      </c>
      <c r="BB58" s="205">
        <f>AJ58+AF58+AB58+X58+AB58+P58+L58+H58+D58</f>
        <v>3380</v>
      </c>
      <c r="BC58" s="187">
        <f>AK58+AG58+AC58+Y58+U58+Q58+M58+I58+E58</f>
        <v>15155.55</v>
      </c>
      <c r="BD58" s="205">
        <f>AV58+AR58+AN58</f>
        <v>0</v>
      </c>
      <c r="BE58" s="214">
        <f>AW58+AS58+AO58</f>
        <v>0</v>
      </c>
      <c r="BF58" s="235">
        <f>(BD58+BB58)-AZ58</f>
        <v>0</v>
      </c>
      <c r="BG58" s="215">
        <f>(BE58+BC58)-BA58</f>
        <v>0</v>
      </c>
      <c r="BH58" s="262">
        <v>10</v>
      </c>
    </row>
    <row r="59" spans="1:60" x14ac:dyDescent="0.55000000000000004">
      <c r="A59" s="207" t="s">
        <v>123</v>
      </c>
      <c r="B59" s="208"/>
      <c r="C59" s="220"/>
      <c r="D59" s="29"/>
      <c r="E59" s="229"/>
      <c r="F59" s="229"/>
      <c r="G59" s="230"/>
      <c r="H59" s="29"/>
      <c r="I59" s="229"/>
      <c r="J59" s="229"/>
      <c r="K59" s="230"/>
      <c r="L59" s="29"/>
      <c r="M59" s="229"/>
      <c r="N59" s="229"/>
      <c r="O59" s="230"/>
      <c r="P59" s="29"/>
      <c r="Q59" s="229"/>
      <c r="R59" s="229"/>
      <c r="S59" s="230"/>
      <c r="T59" s="29"/>
      <c r="U59" s="229"/>
      <c r="V59" s="229"/>
      <c r="W59" s="230"/>
      <c r="X59" s="29"/>
      <c r="Y59" s="229"/>
      <c r="Z59" s="229"/>
      <c r="AA59" s="230"/>
      <c r="AB59" s="29"/>
      <c r="AC59" s="229"/>
      <c r="AD59" s="229"/>
      <c r="AE59" s="230"/>
      <c r="AF59" s="29"/>
      <c r="AG59" s="229"/>
      <c r="AH59" s="229"/>
      <c r="AI59" s="230"/>
      <c r="AJ59" s="29"/>
      <c r="AK59" s="229"/>
      <c r="AL59" s="229"/>
      <c r="AM59" s="230"/>
      <c r="AN59" s="29"/>
      <c r="AO59" s="229"/>
      <c r="AP59" s="229"/>
      <c r="AQ59" s="230"/>
      <c r="AR59" s="29"/>
      <c r="AS59" s="209"/>
      <c r="AT59" s="229"/>
      <c r="AU59" s="230"/>
      <c r="AV59" s="29"/>
      <c r="AW59" s="209"/>
      <c r="AX59" s="229"/>
      <c r="AY59" s="230"/>
      <c r="AZ59" s="57"/>
      <c r="BA59" s="77"/>
      <c r="BF59" s="236"/>
      <c r="BH59" s="261"/>
    </row>
    <row r="60" spans="1:60" x14ac:dyDescent="0.55000000000000004">
      <c r="A60" s="210">
        <v>1</v>
      </c>
      <c r="B60" s="211" t="s">
        <v>133</v>
      </c>
      <c r="C60" s="216" t="s">
        <v>124</v>
      </c>
      <c r="D60" s="24">
        <v>67</v>
      </c>
      <c r="E60" s="35">
        <v>621.27</v>
      </c>
      <c r="F60" s="35">
        <f>E60-(G60*D60)</f>
        <v>-1.8999992335011484E-7</v>
      </c>
      <c r="G60" s="50">
        <f t="shared" ref="G60:G62" si="0">ROUND(E60/D60,8)</f>
        <v>9.2726865699999994</v>
      </c>
      <c r="H60" s="24">
        <v>363</v>
      </c>
      <c r="I60" s="35">
        <v>1889.98</v>
      </c>
      <c r="J60" s="35">
        <f>I60-(K60*H60)</f>
        <v>1.3900000794819789E-6</v>
      </c>
      <c r="K60" s="50">
        <f t="shared" ref="K60:K62" si="1">ROUND(I60/H60,8)</f>
        <v>5.2065564699999998</v>
      </c>
      <c r="L60" s="24"/>
      <c r="M60" s="35"/>
      <c r="N60" s="35" t="e">
        <f>M60-(O60*L60)</f>
        <v>#DIV/0!</v>
      </c>
      <c r="O60" s="50" t="e">
        <f t="shared" ref="O60:O62" si="2">ROUND(M60/L60,8)</f>
        <v>#DIV/0!</v>
      </c>
      <c r="P60" s="24"/>
      <c r="Q60" s="35"/>
      <c r="R60" s="35" t="e">
        <f>Q60-(S60*P60)</f>
        <v>#DIV/0!</v>
      </c>
      <c r="S60" s="50" t="e">
        <f t="shared" ref="S60:S62" si="3">ROUND(Q60/P60,8)</f>
        <v>#DIV/0!</v>
      </c>
      <c r="T60" s="24"/>
      <c r="U60" s="35"/>
      <c r="V60" s="35" t="e">
        <f>U60-(W60*T60)</f>
        <v>#DIV/0!</v>
      </c>
      <c r="W60" s="50" t="e">
        <f t="shared" ref="W60:W62" si="4">ROUND(U60/T60,8)</f>
        <v>#DIV/0!</v>
      </c>
      <c r="X60" s="24"/>
      <c r="Y60" s="35"/>
      <c r="Z60" s="35" t="e">
        <f>Y60-(AA60*X60)</f>
        <v>#DIV/0!</v>
      </c>
      <c r="AA60" s="50" t="e">
        <f t="shared" ref="AA60:AA62" si="5">ROUND(Y60/X60,8)</f>
        <v>#DIV/0!</v>
      </c>
      <c r="AB60" s="24"/>
      <c r="AC60" s="35"/>
      <c r="AD60" s="35" t="e">
        <f>AC60-(AE60*AB60)</f>
        <v>#DIV/0!</v>
      </c>
      <c r="AE60" s="50" t="e">
        <f t="shared" ref="AE60:AE62" si="6">ROUND(AC60/AB60,8)</f>
        <v>#DIV/0!</v>
      </c>
      <c r="AF60" s="24"/>
      <c r="AG60" s="35"/>
      <c r="AH60" s="35" t="e">
        <f>AG60-(AI60*AF60)</f>
        <v>#DIV/0!</v>
      </c>
      <c r="AI60" s="50" t="e">
        <f t="shared" ref="AI60:AI62" si="7">ROUND(AG60/AF60,8)</f>
        <v>#DIV/0!</v>
      </c>
      <c r="AJ60" s="24"/>
      <c r="AK60" s="35"/>
      <c r="AL60" s="35" t="e">
        <f>AK60-(AM60*AJ60)</f>
        <v>#DIV/0!</v>
      </c>
      <c r="AM60" s="50" t="e">
        <f t="shared" ref="AM60:AM62" si="8">ROUND(AK60/AJ60,8)</f>
        <v>#DIV/0!</v>
      </c>
      <c r="AN60" s="24"/>
      <c r="AO60" s="35"/>
      <c r="AP60" s="35" t="e">
        <f>AO60-(AQ60*AN60)</f>
        <v>#DIV/0!</v>
      </c>
      <c r="AQ60" s="50" t="e">
        <f t="shared" ref="AQ60:AQ62" si="9">ROUND(AO60/AN60,8)</f>
        <v>#DIV/0!</v>
      </c>
      <c r="AR60" s="24"/>
      <c r="AS60" s="212"/>
      <c r="AT60" s="35" t="e">
        <f>AS60-(AU60*AR60)</f>
        <v>#DIV/0!</v>
      </c>
      <c r="AU60" s="50" t="e">
        <f>ROUND(AS60/AR60,8)</f>
        <v>#DIV/0!</v>
      </c>
      <c r="AV60" s="24"/>
      <c r="AW60" s="212"/>
      <c r="AX60" s="35" t="e">
        <f>AW60-(AY60*AV60)</f>
        <v>#DIV/0!</v>
      </c>
      <c r="AY60" s="50" t="e">
        <f>ROUND(AW60/AV60,8)</f>
        <v>#DIV/0!</v>
      </c>
      <c r="AZ60" s="57"/>
      <c r="BA60" s="77"/>
      <c r="BF60" s="236"/>
      <c r="BH60" s="261">
        <v>24</v>
      </c>
    </row>
    <row r="61" spans="1:60" x14ac:dyDescent="0.55000000000000004">
      <c r="A61" s="210">
        <v>2</v>
      </c>
      <c r="B61" s="211" t="s">
        <v>132</v>
      </c>
      <c r="C61" s="216" t="s">
        <v>125</v>
      </c>
      <c r="D61" s="24">
        <v>2411</v>
      </c>
      <c r="E61" s="35">
        <v>10668.14</v>
      </c>
      <c r="F61" s="35">
        <f t="shared" ref="F61:F62" si="10">E61-(G61*D61)</f>
        <v>8.9999957708641887E-7</v>
      </c>
      <c r="G61" s="50">
        <f t="shared" si="0"/>
        <v>4.4247781000000002</v>
      </c>
      <c r="H61" s="24">
        <v>3174</v>
      </c>
      <c r="I61" s="35">
        <v>13938.5</v>
      </c>
      <c r="J61" s="35">
        <f t="shared" ref="J61:J62" si="11">I61-(K61*H61)</f>
        <v>-7.1199992817128077E-6</v>
      </c>
      <c r="K61" s="50">
        <f t="shared" si="1"/>
        <v>4.3914618799999996</v>
      </c>
      <c r="L61" s="24"/>
      <c r="M61" s="35"/>
      <c r="N61" s="35" t="e">
        <f t="shared" ref="N61:N62" si="12">M61-(O61*L61)</f>
        <v>#DIV/0!</v>
      </c>
      <c r="O61" s="50" t="e">
        <f t="shared" si="2"/>
        <v>#DIV/0!</v>
      </c>
      <c r="P61" s="24"/>
      <c r="Q61" s="35"/>
      <c r="R61" s="35" t="e">
        <f t="shared" ref="R61:R62" si="13">Q61-(S61*P61)</f>
        <v>#DIV/0!</v>
      </c>
      <c r="S61" s="50" t="e">
        <f t="shared" si="3"/>
        <v>#DIV/0!</v>
      </c>
      <c r="T61" s="24"/>
      <c r="U61" s="35"/>
      <c r="V61" s="35" t="e">
        <f t="shared" ref="V61:V62" si="14">U61-(W61*T61)</f>
        <v>#DIV/0!</v>
      </c>
      <c r="W61" s="50" t="e">
        <f t="shared" si="4"/>
        <v>#DIV/0!</v>
      </c>
      <c r="X61" s="24"/>
      <c r="Y61" s="35"/>
      <c r="Z61" s="35" t="e">
        <f t="shared" ref="Z61:Z62" si="15">Y61-(AA61*X61)</f>
        <v>#DIV/0!</v>
      </c>
      <c r="AA61" s="50" t="e">
        <f t="shared" si="5"/>
        <v>#DIV/0!</v>
      </c>
      <c r="AB61" s="24"/>
      <c r="AC61" s="35"/>
      <c r="AD61" s="35" t="e">
        <f t="shared" ref="AD61:AD62" si="16">AC61-(AE61*AB61)</f>
        <v>#DIV/0!</v>
      </c>
      <c r="AE61" s="50" t="e">
        <f t="shared" si="6"/>
        <v>#DIV/0!</v>
      </c>
      <c r="AF61" s="24"/>
      <c r="AG61" s="35"/>
      <c r="AH61" s="35" t="e">
        <f t="shared" ref="AH61:AH62" si="17">AG61-(AI61*AF61)</f>
        <v>#DIV/0!</v>
      </c>
      <c r="AI61" s="50" t="e">
        <f t="shared" si="7"/>
        <v>#DIV/0!</v>
      </c>
      <c r="AJ61" s="24"/>
      <c r="AK61" s="35"/>
      <c r="AL61" s="35" t="e">
        <f t="shared" ref="AL61:AL62" si="18">AK61-(AM61*AJ61)</f>
        <v>#DIV/0!</v>
      </c>
      <c r="AM61" s="50" t="e">
        <f t="shared" si="8"/>
        <v>#DIV/0!</v>
      </c>
      <c r="AN61" s="24"/>
      <c r="AO61" s="35"/>
      <c r="AP61" s="35" t="e">
        <f t="shared" ref="AP61:AP62" si="19">AO61-(AQ61*AN61)</f>
        <v>#DIV/0!</v>
      </c>
      <c r="AQ61" s="50" t="e">
        <f t="shared" si="9"/>
        <v>#DIV/0!</v>
      </c>
      <c r="AR61" s="24"/>
      <c r="AS61" s="212"/>
      <c r="AT61" s="35" t="e">
        <f t="shared" ref="AT61:AT62" si="20">AS61-(AU61*AR61)</f>
        <v>#DIV/0!</v>
      </c>
      <c r="AU61" s="50" t="e">
        <f t="shared" ref="AU61:AU62" si="21">ROUND(AS61/AR61,8)</f>
        <v>#DIV/0!</v>
      </c>
      <c r="AV61" s="24"/>
      <c r="AW61" s="212"/>
      <c r="AX61" s="35" t="e">
        <f t="shared" ref="AX61:AX62" si="22">AW61-(AY61*AV61)</f>
        <v>#DIV/0!</v>
      </c>
      <c r="AY61" s="50" t="e">
        <f t="shared" ref="AY61:AY62" si="23">ROUND(AW61/AV61,8)</f>
        <v>#DIV/0!</v>
      </c>
      <c r="AZ61" s="57"/>
      <c r="BA61" s="77"/>
      <c r="BF61" s="236"/>
      <c r="BH61" s="261">
        <v>25</v>
      </c>
    </row>
    <row r="62" spans="1:60" x14ac:dyDescent="0.55000000000000004">
      <c r="A62" s="210">
        <v>3</v>
      </c>
      <c r="B62" s="211" t="s">
        <v>134</v>
      </c>
      <c r="C62" s="237" t="s">
        <v>131</v>
      </c>
      <c r="D62" s="24">
        <v>25.7</v>
      </c>
      <c r="E62" s="35">
        <v>444.25</v>
      </c>
      <c r="F62" s="35">
        <f t="shared" si="10"/>
        <v>-5.3999997362552676E-8</v>
      </c>
      <c r="G62" s="50">
        <f t="shared" si="0"/>
        <v>17.285992220000001</v>
      </c>
      <c r="H62" s="24">
        <v>35.200000000000003</v>
      </c>
      <c r="I62" s="35">
        <v>484.97</v>
      </c>
      <c r="J62" s="35">
        <f t="shared" si="11"/>
        <v>-6.4000005295383744E-8</v>
      </c>
      <c r="K62" s="50">
        <f t="shared" si="1"/>
        <v>13.777556819999999</v>
      </c>
      <c r="L62" s="24"/>
      <c r="M62" s="35"/>
      <c r="N62" s="35" t="e">
        <f t="shared" si="12"/>
        <v>#DIV/0!</v>
      </c>
      <c r="O62" s="50" t="e">
        <f t="shared" si="2"/>
        <v>#DIV/0!</v>
      </c>
      <c r="P62" s="24"/>
      <c r="Q62" s="35"/>
      <c r="R62" s="35" t="e">
        <f t="shared" si="13"/>
        <v>#DIV/0!</v>
      </c>
      <c r="S62" s="50" t="e">
        <f t="shared" si="3"/>
        <v>#DIV/0!</v>
      </c>
      <c r="T62" s="24"/>
      <c r="U62" s="35"/>
      <c r="V62" s="35" t="e">
        <f t="shared" si="14"/>
        <v>#DIV/0!</v>
      </c>
      <c r="W62" s="50" t="e">
        <f t="shared" si="4"/>
        <v>#DIV/0!</v>
      </c>
      <c r="X62" s="24"/>
      <c r="Y62" s="35"/>
      <c r="Z62" s="35" t="e">
        <f t="shared" si="15"/>
        <v>#DIV/0!</v>
      </c>
      <c r="AA62" s="50" t="e">
        <f t="shared" si="5"/>
        <v>#DIV/0!</v>
      </c>
      <c r="AB62" s="24"/>
      <c r="AC62" s="35"/>
      <c r="AD62" s="35" t="e">
        <f t="shared" si="16"/>
        <v>#DIV/0!</v>
      </c>
      <c r="AE62" s="50" t="e">
        <f t="shared" si="6"/>
        <v>#DIV/0!</v>
      </c>
      <c r="AF62" s="24"/>
      <c r="AG62" s="35"/>
      <c r="AH62" s="35" t="e">
        <f t="shared" si="17"/>
        <v>#DIV/0!</v>
      </c>
      <c r="AI62" s="50" t="e">
        <f t="shared" si="7"/>
        <v>#DIV/0!</v>
      </c>
      <c r="AJ62" s="24"/>
      <c r="AK62" s="35"/>
      <c r="AL62" s="35" t="e">
        <f t="shared" si="18"/>
        <v>#DIV/0!</v>
      </c>
      <c r="AM62" s="50" t="e">
        <f t="shared" si="8"/>
        <v>#DIV/0!</v>
      </c>
      <c r="AN62" s="24"/>
      <c r="AO62" s="35"/>
      <c r="AP62" s="35" t="e">
        <f t="shared" si="19"/>
        <v>#DIV/0!</v>
      </c>
      <c r="AQ62" s="50" t="e">
        <f t="shared" si="9"/>
        <v>#DIV/0!</v>
      </c>
      <c r="AR62" s="24"/>
      <c r="AS62" s="212"/>
      <c r="AT62" s="35" t="e">
        <f t="shared" si="20"/>
        <v>#DIV/0!</v>
      </c>
      <c r="AU62" s="50" t="e">
        <f t="shared" si="21"/>
        <v>#DIV/0!</v>
      </c>
      <c r="AV62" s="24"/>
      <c r="AW62" s="212"/>
      <c r="AX62" s="35" t="e">
        <f t="shared" si="22"/>
        <v>#DIV/0!</v>
      </c>
      <c r="AY62" s="50" t="e">
        <f t="shared" si="23"/>
        <v>#DIV/0!</v>
      </c>
      <c r="AZ62" s="57"/>
      <c r="BA62" s="77"/>
      <c r="BF62" s="236"/>
      <c r="BH62" s="261">
        <v>26</v>
      </c>
    </row>
    <row r="63" spans="1:60" x14ac:dyDescent="0.55000000000000004">
      <c r="A63" s="26" t="s">
        <v>5</v>
      </c>
      <c r="B63" s="27"/>
      <c r="C63" s="225"/>
      <c r="D63" s="32">
        <f>SUM(D60:D62)</f>
        <v>2503.6999999999998</v>
      </c>
      <c r="E63" s="32">
        <f>SUM(E60:E62)</f>
        <v>11733.66</v>
      </c>
      <c r="F63" s="42"/>
      <c r="G63" s="51" t="s">
        <v>42</v>
      </c>
      <c r="H63" s="32">
        <f>SUM(H60:H62)</f>
        <v>3572.2</v>
      </c>
      <c r="I63" s="32">
        <f>SUM(I60:I62)</f>
        <v>16313.449999999999</v>
      </c>
      <c r="J63" s="42"/>
      <c r="K63" s="51" t="s">
        <v>42</v>
      </c>
      <c r="L63" s="32">
        <f>SUM(L60:L62)</f>
        <v>0</v>
      </c>
      <c r="M63" s="32">
        <f>SUM(M60:M62)</f>
        <v>0</v>
      </c>
      <c r="N63" s="42"/>
      <c r="O63" s="51" t="s">
        <v>42</v>
      </c>
      <c r="P63" s="32">
        <f>SUM(P60:P62)</f>
        <v>0</v>
      </c>
      <c r="Q63" s="32">
        <f>SUM(Q60:Q62)</f>
        <v>0</v>
      </c>
      <c r="R63" s="42"/>
      <c r="S63" s="51" t="s">
        <v>42</v>
      </c>
      <c r="T63" s="32">
        <f>SUM(T60:T62)</f>
        <v>0</v>
      </c>
      <c r="U63" s="32">
        <f>SUM(U60:U62)</f>
        <v>0</v>
      </c>
      <c r="V63" s="42"/>
      <c r="W63" s="51" t="s">
        <v>42</v>
      </c>
      <c r="X63" s="32">
        <f>SUM(X60:X62)</f>
        <v>0</v>
      </c>
      <c r="Y63" s="32">
        <f>SUM(Y60:Y62)</f>
        <v>0</v>
      </c>
      <c r="Z63" s="42"/>
      <c r="AA63" s="51" t="s">
        <v>42</v>
      </c>
      <c r="AB63" s="32">
        <f>SUM(AB60:AB62)</f>
        <v>0</v>
      </c>
      <c r="AC63" s="32">
        <f>SUM(AC60:AC62)</f>
        <v>0</v>
      </c>
      <c r="AD63" s="42"/>
      <c r="AE63" s="51" t="s">
        <v>42</v>
      </c>
      <c r="AF63" s="32">
        <f>SUM(AF60:AF62)</f>
        <v>0</v>
      </c>
      <c r="AG63" s="32">
        <f>SUM(AG60:AG62)</f>
        <v>0</v>
      </c>
      <c r="AH63" s="42"/>
      <c r="AI63" s="51" t="s">
        <v>42</v>
      </c>
      <c r="AJ63" s="32">
        <f>SUM(AJ60:AJ62)</f>
        <v>0</v>
      </c>
      <c r="AK63" s="32">
        <f>SUM(AK60:AK62)</f>
        <v>0</v>
      </c>
      <c r="AL63" s="42"/>
      <c r="AM63" s="51" t="s">
        <v>42</v>
      </c>
      <c r="AN63" s="32">
        <f>SUM(AN60:AN62)</f>
        <v>0</v>
      </c>
      <c r="AO63" s="32">
        <f>SUM(AO60:AO62)</f>
        <v>0</v>
      </c>
      <c r="AP63" s="42"/>
      <c r="AQ63" s="51" t="s">
        <v>42</v>
      </c>
      <c r="AR63" s="32">
        <f>SUM(AR56:AR62)</f>
        <v>0</v>
      </c>
      <c r="AS63" s="33">
        <f>SUM(AS56:AS62)</f>
        <v>0</v>
      </c>
      <c r="AT63" s="42"/>
      <c r="AU63" s="51" t="s">
        <v>42</v>
      </c>
      <c r="AV63" s="32">
        <f>SUM(AV56:AV62)</f>
        <v>0</v>
      </c>
      <c r="AW63" s="33">
        <f>SUM(AW56:AW62)</f>
        <v>0</v>
      </c>
      <c r="AX63" s="42"/>
      <c r="AY63" s="51" t="s">
        <v>42</v>
      </c>
      <c r="AZ63" s="34">
        <f>AV63+AR63+AN63+AJ63+AF63+AB63+X63+AB63+P63+L63+H63+D63</f>
        <v>6075.9</v>
      </c>
      <c r="BA63" s="33">
        <f>AW63+AS63+AO63+AK63+AG63+AC63+Y63+U63+Q63+M63+I63+E63</f>
        <v>28047.11</v>
      </c>
      <c r="BB63" s="58">
        <f>AJ63+AF63+AB63+X63+AB63+P63+L63+H63+D63</f>
        <v>6075.9</v>
      </c>
      <c r="BC63" s="59">
        <f>AK63+AG63+AC63+Y63+U63+Q63+M63+I63+E63</f>
        <v>28047.11</v>
      </c>
      <c r="BD63" s="58">
        <f>AV63+AR63+AN63</f>
        <v>0</v>
      </c>
      <c r="BE63" s="76">
        <f>AW63+AS63+AO63</f>
        <v>0</v>
      </c>
      <c r="BF63" s="259">
        <f>(BD63+BB63)-AZ63</f>
        <v>0</v>
      </c>
      <c r="BG63" s="195">
        <f>(BE63+BC63)-BA63</f>
        <v>0</v>
      </c>
    </row>
  </sheetData>
  <autoFilter ref="A3:M3"/>
  <pageMargins left="0.55118110236220474" right="0.15748031496062992" top="0.59055118110236227" bottom="0.98425196850393704" header="0.51181102362204722" footer="0.51181102362204722"/>
  <pageSetup paperSize="9" scale="70" orientation="landscape" r:id="rId1"/>
  <headerFooter alignWithMargins="0">
    <oddFooter>&amp;R&amp;"Angsana New,ธรรมดา"งานจัดการพลังงาน
นายสุรเดช  คิดการงาน (ผอส.04244)</oddFooter>
  </headerFooter>
  <colBreaks count="1" manualBreakCount="1">
    <brk id="59" max="1048575" man="1"/>
  </colBreaks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R40" sqref="R40"/>
    </sheetView>
  </sheetViews>
  <sheetFormatPr defaultRowHeight="19.8" x14ac:dyDescent="0.5"/>
  <cols>
    <col min="1" max="1" width="0" style="63" hidden="1" customWidth="1"/>
    <col min="2" max="2" width="9" style="64" customWidth="1"/>
    <col min="3" max="4" width="12.77734375" style="64" customWidth="1"/>
    <col min="5" max="12" width="10.77734375" style="63" customWidth="1"/>
    <col min="13" max="16384" width="8.88671875" style="63"/>
  </cols>
  <sheetData>
    <row r="2" spans="2:4" x14ac:dyDescent="0.5">
      <c r="B2" s="65" t="s">
        <v>46</v>
      </c>
      <c r="C2" s="66" t="s">
        <v>6</v>
      </c>
      <c r="D2" s="67"/>
    </row>
    <row r="3" spans="2:4" x14ac:dyDescent="0.5">
      <c r="B3" s="68"/>
      <c r="C3" s="66" t="s">
        <v>7</v>
      </c>
      <c r="D3" s="67"/>
    </row>
    <row r="4" spans="2:4" ht="21.6" x14ac:dyDescent="0.5">
      <c r="B4" s="68"/>
      <c r="C4" s="69" t="s">
        <v>149</v>
      </c>
      <c r="D4" s="69" t="s">
        <v>174</v>
      </c>
    </row>
    <row r="5" spans="2:4" x14ac:dyDescent="0.5">
      <c r="B5" s="70" t="s">
        <v>54</v>
      </c>
      <c r="C5" s="71">
        <f>'2568-บิลค่าไฟฟ้า'!D5</f>
        <v>621643</v>
      </c>
      <c r="D5" s="71">
        <f>'2569-บิลค่าไฟฟ้า'!D5</f>
        <v>662720.31000000006</v>
      </c>
    </row>
    <row r="6" spans="2:4" x14ac:dyDescent="0.5">
      <c r="B6" s="70" t="s">
        <v>55</v>
      </c>
      <c r="C6" s="71">
        <f>'2568-บิลค่าไฟฟ้า'!H5</f>
        <v>723443</v>
      </c>
      <c r="D6" s="71">
        <f>'2569-บิลค่าไฟฟ้า'!H5</f>
        <v>784824.81</v>
      </c>
    </row>
    <row r="7" spans="2:4" x14ac:dyDescent="0.5">
      <c r="B7" s="70" t="s">
        <v>56</v>
      </c>
      <c r="C7" s="71">
        <f>'2568-บิลค่าไฟฟ้า'!L5</f>
        <v>854947</v>
      </c>
      <c r="D7" s="71">
        <f>'2569-บิลค่าไฟฟ้า'!L5</f>
        <v>0</v>
      </c>
    </row>
    <row r="8" spans="2:4" x14ac:dyDescent="0.5">
      <c r="B8" s="70" t="s">
        <v>57</v>
      </c>
      <c r="C8" s="71">
        <f>'2568-บิลค่าไฟฟ้า'!P5</f>
        <v>713467</v>
      </c>
      <c r="D8" s="71">
        <f>'2569-บิลค่าไฟฟ้า'!P5</f>
        <v>0</v>
      </c>
    </row>
    <row r="9" spans="2:4" x14ac:dyDescent="0.5">
      <c r="B9" s="70" t="s">
        <v>58</v>
      </c>
      <c r="C9" s="71">
        <f>'2568-บิลค่าไฟฟ้า'!T5</f>
        <v>703971.99</v>
      </c>
      <c r="D9" s="71">
        <f>'2569-บิลค่าไฟฟ้า'!T5</f>
        <v>0</v>
      </c>
    </row>
    <row r="10" spans="2:4" x14ac:dyDescent="0.5">
      <c r="B10" s="70" t="s">
        <v>59</v>
      </c>
      <c r="C10" s="71">
        <f>'2568-บิลค่าไฟฟ้า'!X5</f>
        <v>897765</v>
      </c>
      <c r="D10" s="71">
        <f>'2569-บิลค่าไฟฟ้า'!X5</f>
        <v>0</v>
      </c>
    </row>
    <row r="11" spans="2:4" x14ac:dyDescent="0.5">
      <c r="B11" s="70" t="s">
        <v>60</v>
      </c>
      <c r="C11" s="71">
        <f>'2568-บิลค่าไฟฟ้า'!AB5</f>
        <v>1065556.5</v>
      </c>
      <c r="D11" s="71">
        <f>'2569-บิลค่าไฟฟ้า'!AB5</f>
        <v>0</v>
      </c>
    </row>
    <row r="12" spans="2:4" x14ac:dyDescent="0.5">
      <c r="B12" s="70" t="s">
        <v>61</v>
      </c>
      <c r="C12" s="71">
        <f>'2568-บิลค่าไฟฟ้า'!AF5</f>
        <v>1058378.5</v>
      </c>
      <c r="D12" s="71">
        <f>'2569-บิลค่าไฟฟ้า'!AF5</f>
        <v>0</v>
      </c>
    </row>
    <row r="13" spans="2:4" x14ac:dyDescent="0.5">
      <c r="B13" s="70" t="s">
        <v>62</v>
      </c>
      <c r="C13" s="71">
        <f>'2568-บิลค่าไฟฟ้า'!AJ5</f>
        <v>1078213</v>
      </c>
      <c r="D13" s="71">
        <f>'2569-บิลค่าไฟฟ้า'!AJ5</f>
        <v>0</v>
      </c>
    </row>
    <row r="14" spans="2:4" x14ac:dyDescent="0.5">
      <c r="B14" s="70" t="s">
        <v>63</v>
      </c>
      <c r="C14" s="71">
        <f>'2568-บิลค่าไฟฟ้า'!AN5</f>
        <v>928769</v>
      </c>
      <c r="D14" s="71">
        <f>'2569-บิลค่าไฟฟ้า'!AN5</f>
        <v>0</v>
      </c>
    </row>
    <row r="15" spans="2:4" x14ac:dyDescent="0.5">
      <c r="B15" s="70" t="s">
        <v>64</v>
      </c>
      <c r="C15" s="71">
        <f>'2568-บิลค่าไฟฟ้า'!AR5</f>
        <v>699110.6</v>
      </c>
      <c r="D15" s="71">
        <f>'2569-บิลค่าไฟฟ้า'!AR5</f>
        <v>0</v>
      </c>
    </row>
    <row r="16" spans="2:4" x14ac:dyDescent="0.5">
      <c r="B16" s="70" t="s">
        <v>65</v>
      </c>
      <c r="C16" s="71">
        <f>'2568-บิลค่าไฟฟ้า'!AV5</f>
        <v>660682.1</v>
      </c>
      <c r="D16" s="71">
        <f>'2569-บิลค่าไฟฟ้า'!AV5</f>
        <v>0</v>
      </c>
    </row>
    <row r="28" spans="2:4" x14ac:dyDescent="0.5">
      <c r="B28" s="65" t="s">
        <v>46</v>
      </c>
      <c r="C28" s="66" t="s">
        <v>6</v>
      </c>
      <c r="D28" s="67"/>
    </row>
    <row r="29" spans="2:4" x14ac:dyDescent="0.5">
      <c r="B29" s="68"/>
      <c r="C29" s="66" t="s">
        <v>7</v>
      </c>
      <c r="D29" s="67"/>
    </row>
    <row r="30" spans="2:4" ht="21.6" x14ac:dyDescent="0.5">
      <c r="B30" s="68"/>
      <c r="C30" s="69" t="s">
        <v>152</v>
      </c>
      <c r="D30" s="69" t="s">
        <v>176</v>
      </c>
    </row>
    <row r="31" spans="2:4" x14ac:dyDescent="0.5">
      <c r="B31" s="70" t="s">
        <v>54</v>
      </c>
      <c r="C31" s="71">
        <f>'2568-บิลค่าไฟฟ้า'!E5</f>
        <v>2608168.0499999998</v>
      </c>
      <c r="D31" s="71">
        <f>'2569-บิลค่าไฟฟ้า'!E5</f>
        <v>2594110.27</v>
      </c>
    </row>
    <row r="32" spans="2:4" x14ac:dyDescent="0.5">
      <c r="B32" s="70" t="s">
        <v>55</v>
      </c>
      <c r="C32" s="71">
        <f>'2568-บิลค่าไฟฟ้า'!I5</f>
        <v>3143026.74</v>
      </c>
      <c r="D32" s="71">
        <f>'2569-บิลค่าไฟฟ้า'!I5</f>
        <v>3218927.01</v>
      </c>
    </row>
    <row r="33" spans="2:4" x14ac:dyDescent="0.5">
      <c r="B33" s="70" t="s">
        <v>56</v>
      </c>
      <c r="C33" s="71">
        <f>'2568-บิลค่าไฟฟ้า'!M5</f>
        <v>3673806.97</v>
      </c>
      <c r="D33" s="71">
        <f>'2569-บิลค่าไฟฟ้า'!M5</f>
        <v>0</v>
      </c>
    </row>
    <row r="34" spans="2:4" x14ac:dyDescent="0.5">
      <c r="B34" s="70" t="s">
        <v>57</v>
      </c>
      <c r="C34" s="71">
        <f>'2568-บิลค่าไฟฟ้า'!Q5</f>
        <v>3142174.05</v>
      </c>
      <c r="D34" s="71">
        <f>'2569-บิลค่าไฟฟ้า'!Q5</f>
        <v>0</v>
      </c>
    </row>
    <row r="35" spans="2:4" x14ac:dyDescent="0.5">
      <c r="B35" s="70" t="s">
        <v>58</v>
      </c>
      <c r="C35" s="71">
        <f>'2568-บิลค่าไฟฟ้า'!U5</f>
        <v>2899419.45</v>
      </c>
      <c r="D35" s="71">
        <f>'2569-บิลค่าไฟฟ้า'!U5</f>
        <v>0</v>
      </c>
    </row>
    <row r="36" spans="2:4" x14ac:dyDescent="0.5">
      <c r="B36" s="70" t="s">
        <v>59</v>
      </c>
      <c r="C36" s="71">
        <f>'2568-บิลค่าไฟฟ้า'!Y5</f>
        <v>3748635.91</v>
      </c>
      <c r="D36" s="71">
        <f>'2569-บิลค่าไฟฟ้า'!Y5</f>
        <v>0</v>
      </c>
    </row>
    <row r="37" spans="2:4" x14ac:dyDescent="0.5">
      <c r="B37" s="70" t="s">
        <v>60</v>
      </c>
      <c r="C37" s="71">
        <f>'2568-บิลค่าไฟฟ้า'!AC5</f>
        <v>4495970.6500000004</v>
      </c>
      <c r="D37" s="71">
        <f>'2569-บิลค่าไฟฟ้า'!AC5</f>
        <v>0</v>
      </c>
    </row>
    <row r="38" spans="2:4" x14ac:dyDescent="0.5">
      <c r="B38" s="70" t="s">
        <v>61</v>
      </c>
      <c r="C38" s="71">
        <f>'2568-บิลค่าไฟฟ้า'!AG5</f>
        <v>4389811.29</v>
      </c>
      <c r="D38" s="71">
        <f>'2569-บิลค่าไฟฟ้า'!AG5</f>
        <v>0</v>
      </c>
    </row>
    <row r="39" spans="2:4" x14ac:dyDescent="0.5">
      <c r="B39" s="70" t="s">
        <v>62</v>
      </c>
      <c r="C39" s="71">
        <f>'2568-บิลค่าไฟฟ้า'!AK5</f>
        <v>4521903.2</v>
      </c>
      <c r="D39" s="71">
        <f>'2569-บิลค่าไฟฟ้า'!AK5</f>
        <v>0</v>
      </c>
    </row>
    <row r="40" spans="2:4" x14ac:dyDescent="0.5">
      <c r="B40" s="70" t="s">
        <v>63</v>
      </c>
      <c r="C40" s="71">
        <f>'2568-บิลค่าไฟฟ้า'!AO5</f>
        <v>3849488.37</v>
      </c>
      <c r="D40" s="71">
        <f>'2569-บิลค่าไฟฟ้า'!AO5</f>
        <v>0</v>
      </c>
    </row>
    <row r="41" spans="2:4" x14ac:dyDescent="0.5">
      <c r="B41" s="70" t="s">
        <v>64</v>
      </c>
      <c r="C41" s="71">
        <f>'2568-บิลค่าไฟฟ้า'!AS5</f>
        <v>2792408.92</v>
      </c>
      <c r="D41" s="71">
        <f>'2569-บิลค่าไฟฟ้า'!AS5</f>
        <v>0</v>
      </c>
    </row>
    <row r="42" spans="2:4" x14ac:dyDescent="0.5">
      <c r="B42" s="70" t="s">
        <v>65</v>
      </c>
      <c r="C42" s="71">
        <f>'2568-บิลค่าไฟฟ้า'!AW5</f>
        <v>2639317.15</v>
      </c>
      <c r="D42" s="71">
        <f>'2569-บิลค่าไฟฟ้า'!AW5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showGridLines="0" view="pageBreakPreview" topLeftCell="B1" zoomScaleNormal="100" zoomScaleSheetLayoutView="100" workbookViewId="0">
      <selection activeCell="S10" sqref="S10"/>
    </sheetView>
  </sheetViews>
  <sheetFormatPr defaultRowHeight="19.8" x14ac:dyDescent="0.5"/>
  <cols>
    <col min="1" max="1" width="6.109375" style="64" hidden="1" customWidth="1"/>
    <col min="2" max="2" width="9" style="64" customWidth="1"/>
    <col min="3" max="4" width="10.77734375" style="64" customWidth="1"/>
    <col min="5" max="16384" width="8.88671875" style="64"/>
  </cols>
  <sheetData>
    <row r="2" spans="2:4" x14ac:dyDescent="0.5">
      <c r="B2" s="65" t="s">
        <v>46</v>
      </c>
      <c r="C2" s="66" t="s">
        <v>8</v>
      </c>
      <c r="D2" s="67"/>
    </row>
    <row r="3" spans="2:4" x14ac:dyDescent="0.5">
      <c r="B3" s="68"/>
      <c r="C3" s="72" t="s">
        <v>9</v>
      </c>
      <c r="D3" s="67"/>
    </row>
    <row r="4" spans="2:4" ht="21.6" x14ac:dyDescent="0.5">
      <c r="B4" s="68"/>
      <c r="C4" s="69" t="s">
        <v>149</v>
      </c>
      <c r="D4" s="69" t="s">
        <v>174</v>
      </c>
    </row>
    <row r="5" spans="2:4" x14ac:dyDescent="0.5">
      <c r="B5" s="70" t="s">
        <v>54</v>
      </c>
      <c r="C5" s="71">
        <f>'2568-บิลค่าไฟฟ้า'!D7</f>
        <v>47268.01</v>
      </c>
      <c r="D5" s="71">
        <f>'2569-บิลค่าไฟฟ้า'!D7</f>
        <v>44632</v>
      </c>
    </row>
    <row r="6" spans="2:4" x14ac:dyDescent="0.5">
      <c r="B6" s="70" t="s">
        <v>55</v>
      </c>
      <c r="C6" s="71">
        <f>'2568-บิลค่าไฟฟ้า'!H7</f>
        <v>53628</v>
      </c>
      <c r="D6" s="71">
        <f>'2569-บิลค่าไฟฟ้า'!H7</f>
        <v>54860.01</v>
      </c>
    </row>
    <row r="7" spans="2:4" x14ac:dyDescent="0.5">
      <c r="B7" s="70" t="s">
        <v>56</v>
      </c>
      <c r="C7" s="71">
        <f>'2568-บิลค่าไฟฟ้า'!L7</f>
        <v>70820</v>
      </c>
      <c r="D7" s="71">
        <f>'2569-บิลค่าไฟฟ้า'!L7</f>
        <v>0</v>
      </c>
    </row>
    <row r="8" spans="2:4" x14ac:dyDescent="0.5">
      <c r="B8" s="70" t="s">
        <v>57</v>
      </c>
      <c r="C8" s="71">
        <f>'2568-บิลค่าไฟฟ้า'!P7</f>
        <v>65476</v>
      </c>
      <c r="D8" s="71">
        <f>'2569-บิลค่าไฟฟ้า'!P7</f>
        <v>0</v>
      </c>
    </row>
    <row r="9" spans="2:4" x14ac:dyDescent="0.5">
      <c r="B9" s="70" t="s">
        <v>58</v>
      </c>
      <c r="C9" s="71">
        <f>'2568-บิลค่าไฟฟ้า'!T7</f>
        <v>54860.01</v>
      </c>
      <c r="D9" s="71">
        <f>'2569-บิลค่าไฟฟ้า'!T7</f>
        <v>0</v>
      </c>
    </row>
    <row r="10" spans="2:4" x14ac:dyDescent="0.5">
      <c r="B10" s="70" t="s">
        <v>59</v>
      </c>
      <c r="C10" s="71">
        <f>'2568-บิลค่าไฟฟ้า'!X7</f>
        <v>50527.99</v>
      </c>
      <c r="D10" s="71">
        <f>'2569-บิลค่าไฟฟ้า'!X7</f>
        <v>0</v>
      </c>
    </row>
    <row r="11" spans="2:4" x14ac:dyDescent="0.5">
      <c r="B11" s="70" t="s">
        <v>60</v>
      </c>
      <c r="C11" s="71">
        <f>'2568-บิลค่าไฟฟ้า'!AB7</f>
        <v>59984.01</v>
      </c>
      <c r="D11" s="71">
        <f>'2569-บิลค่าไฟฟ้า'!AB7</f>
        <v>0</v>
      </c>
    </row>
    <row r="12" spans="2:4" x14ac:dyDescent="0.5">
      <c r="B12" s="70" t="s">
        <v>61</v>
      </c>
      <c r="C12" s="71">
        <f>'2568-บิลค่าไฟฟ้า'!AF7</f>
        <v>54847.99</v>
      </c>
      <c r="D12" s="71">
        <f>'2569-บิลค่าไฟฟ้า'!AF7</f>
        <v>0</v>
      </c>
    </row>
    <row r="13" spans="2:4" x14ac:dyDescent="0.5">
      <c r="B13" s="70" t="s">
        <v>62</v>
      </c>
      <c r="C13" s="71">
        <f>'2568-บิลค่าไฟฟ้า'!AJ7</f>
        <v>59884</v>
      </c>
      <c r="D13" s="71">
        <f>'2569-บิลค่าไฟฟ้า'!AJ7</f>
        <v>0</v>
      </c>
    </row>
    <row r="14" spans="2:4" x14ac:dyDescent="0.5">
      <c r="B14" s="70" t="s">
        <v>63</v>
      </c>
      <c r="C14" s="71">
        <f>'2568-บิลค่าไฟฟ้า'!AN7</f>
        <v>51100</v>
      </c>
      <c r="D14" s="71">
        <f>'2569-บิลค่าไฟฟ้า'!AN7</f>
        <v>0</v>
      </c>
    </row>
    <row r="15" spans="2:4" x14ac:dyDescent="0.5">
      <c r="B15" s="70" t="s">
        <v>64</v>
      </c>
      <c r="C15" s="71">
        <f>'2568-บิลค่าไฟฟ้า'!AR7</f>
        <v>40088</v>
      </c>
      <c r="D15" s="71">
        <f>'2569-บิลค่าไฟฟ้า'!AR7</f>
        <v>0</v>
      </c>
    </row>
    <row r="16" spans="2:4" x14ac:dyDescent="0.5">
      <c r="B16" s="70" t="s">
        <v>65</v>
      </c>
      <c r="C16" s="71">
        <f>'2568-บิลค่าไฟฟ้า'!AV7</f>
        <v>39628.01</v>
      </c>
      <c r="D16" s="71">
        <f>'2569-บิลค่าไฟฟ้า'!AV7</f>
        <v>0</v>
      </c>
    </row>
    <row r="28" spans="2:4" x14ac:dyDescent="0.5">
      <c r="B28" s="65" t="s">
        <v>46</v>
      </c>
      <c r="C28" s="66" t="s">
        <v>8</v>
      </c>
      <c r="D28" s="67"/>
    </row>
    <row r="29" spans="2:4" x14ac:dyDescent="0.5">
      <c r="B29" s="68"/>
      <c r="C29" s="72" t="s">
        <v>9</v>
      </c>
      <c r="D29" s="67"/>
    </row>
    <row r="30" spans="2:4" ht="21.6" x14ac:dyDescent="0.5">
      <c r="B30" s="68"/>
      <c r="C30" s="69" t="s">
        <v>152</v>
      </c>
      <c r="D30" s="69" t="s">
        <v>176</v>
      </c>
    </row>
    <row r="31" spans="2:4" x14ac:dyDescent="0.5">
      <c r="B31" s="70" t="s">
        <v>54</v>
      </c>
      <c r="C31" s="71">
        <f>'2568-บิลค่าไฟฟ้า'!E7</f>
        <v>208113.87</v>
      </c>
      <c r="D31" s="71">
        <f>'2569-บิลค่าไฟฟ้า'!E7</f>
        <v>188362.59</v>
      </c>
    </row>
    <row r="32" spans="2:4" x14ac:dyDescent="0.5">
      <c r="B32" s="70" t="s">
        <v>55</v>
      </c>
      <c r="C32" s="71">
        <f>'2568-บิลค่าไฟฟ้า'!I7</f>
        <v>241001.73</v>
      </c>
      <c r="D32" s="71">
        <f>'2569-บิลค่าไฟฟ้า'!I7</f>
        <v>231305.27</v>
      </c>
    </row>
    <row r="33" spans="2:4" x14ac:dyDescent="0.5">
      <c r="B33" s="70" t="s">
        <v>56</v>
      </c>
      <c r="C33" s="71">
        <f>'2568-บิลค่าไฟฟ้า'!M7</f>
        <v>319021.92</v>
      </c>
      <c r="D33" s="71">
        <f>'2569-บิลค่าไฟฟ้า'!M7</f>
        <v>0</v>
      </c>
    </row>
    <row r="34" spans="2:4" x14ac:dyDescent="0.5">
      <c r="B34" s="70" t="s">
        <v>57</v>
      </c>
      <c r="C34" s="71">
        <f>'2568-บิลค่าไฟฟ้า'!Q7</f>
        <v>290323.83</v>
      </c>
      <c r="D34" s="71">
        <f>'2569-บิลค่าไฟฟ้า'!Q7</f>
        <v>0</v>
      </c>
    </row>
    <row r="35" spans="2:4" x14ac:dyDescent="0.5">
      <c r="B35" s="70" t="s">
        <v>58</v>
      </c>
      <c r="C35" s="71">
        <f>'2568-บิลค่าไฟฟ้า'!U7</f>
        <v>235726.16</v>
      </c>
      <c r="D35" s="71">
        <f>'2569-บิลค่าไฟฟ้า'!U7</f>
        <v>0</v>
      </c>
    </row>
    <row r="36" spans="2:4" x14ac:dyDescent="0.5">
      <c r="B36" s="70" t="s">
        <v>59</v>
      </c>
      <c r="C36" s="71">
        <f>'2568-บิลค่าไฟฟ้า'!Y7</f>
        <v>215174.85</v>
      </c>
      <c r="D36" s="71">
        <f>'2569-บิลค่าไฟฟ้า'!Y7</f>
        <v>0</v>
      </c>
    </row>
    <row r="37" spans="2:4" x14ac:dyDescent="0.5">
      <c r="B37" s="70" t="s">
        <v>60</v>
      </c>
      <c r="C37" s="71">
        <f>'2568-บิลค่าไฟฟ้า'!AC7</f>
        <v>247528.69</v>
      </c>
      <c r="D37" s="71">
        <f>'2569-บิลค่าไฟฟ้า'!AC7</f>
        <v>0</v>
      </c>
    </row>
    <row r="38" spans="2:4" x14ac:dyDescent="0.5">
      <c r="B38" s="70" t="s">
        <v>61</v>
      </c>
      <c r="C38" s="71">
        <f>'2568-บิลค่าไฟฟ้า'!AG7</f>
        <v>235210.89</v>
      </c>
      <c r="D38" s="71">
        <f>'2569-บิลค่าไฟฟ้า'!AG7</f>
        <v>0</v>
      </c>
    </row>
    <row r="39" spans="2:4" x14ac:dyDescent="0.5">
      <c r="B39" s="70" t="s">
        <v>62</v>
      </c>
      <c r="C39" s="71">
        <f>'2568-บิลค่าไฟฟ้า'!AK7</f>
        <v>251710.22</v>
      </c>
      <c r="D39" s="71">
        <f>'2569-บิลค่าไฟฟ้า'!AK7</f>
        <v>0</v>
      </c>
    </row>
    <row r="40" spans="2:4" x14ac:dyDescent="0.5">
      <c r="B40" s="70" t="s">
        <v>63</v>
      </c>
      <c r="C40" s="71">
        <f>'2568-บิลค่าไฟฟ้า'!AO7</f>
        <v>211628.95</v>
      </c>
      <c r="D40" s="71">
        <f>'2569-บิลค่าไฟฟ้า'!AO7</f>
        <v>0</v>
      </c>
    </row>
    <row r="41" spans="2:4" x14ac:dyDescent="0.5">
      <c r="B41" s="70" t="s">
        <v>64</v>
      </c>
      <c r="C41" s="71">
        <f>'2568-บิลค่าไฟฟ้า'!AS7</f>
        <v>167800.01</v>
      </c>
      <c r="D41" s="71">
        <f>'2569-บิลค่าไฟฟ้า'!AS7</f>
        <v>0</v>
      </c>
    </row>
    <row r="42" spans="2:4" x14ac:dyDescent="0.5">
      <c r="B42" s="70" t="s">
        <v>65</v>
      </c>
      <c r="C42" s="71">
        <f>'2568-บิลค่าไฟฟ้า'!AW7</f>
        <v>163900.13</v>
      </c>
      <c r="D42" s="71">
        <f>'2569-บิลค่าไฟฟ้า'!AW7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showGridLines="0" view="pageBreakPreview" topLeftCell="B22" zoomScaleNormal="100" zoomScaleSheetLayoutView="100" workbookViewId="0">
      <selection activeCell="R15" sqref="R15"/>
    </sheetView>
  </sheetViews>
  <sheetFormatPr defaultRowHeight="19.8" x14ac:dyDescent="0.5"/>
  <cols>
    <col min="1" max="1" width="6.109375" style="64" hidden="1" customWidth="1"/>
    <col min="2" max="2" width="9" style="64" customWidth="1"/>
    <col min="3" max="4" width="10.77734375" style="64" customWidth="1"/>
    <col min="5" max="16384" width="8.88671875" style="64"/>
  </cols>
  <sheetData>
    <row r="2" spans="2:4" x14ac:dyDescent="0.5">
      <c r="B2" s="65" t="s">
        <v>46</v>
      </c>
      <c r="C2" s="66" t="s">
        <v>10</v>
      </c>
      <c r="D2" s="67"/>
    </row>
    <row r="3" spans="2:4" x14ac:dyDescent="0.5">
      <c r="B3" s="68"/>
      <c r="C3" s="72" t="s">
        <v>52</v>
      </c>
      <c r="D3" s="67"/>
    </row>
    <row r="4" spans="2:4" ht="21.6" x14ac:dyDescent="0.5">
      <c r="B4" s="68"/>
      <c r="C4" s="69" t="s">
        <v>149</v>
      </c>
      <c r="D4" s="69" t="s">
        <v>174</v>
      </c>
    </row>
    <row r="5" spans="2:4" x14ac:dyDescent="0.5">
      <c r="B5" s="70" t="s">
        <v>54</v>
      </c>
      <c r="C5" s="71">
        <f>'2568-บิลค่าไฟฟ้า'!D9</f>
        <v>9220</v>
      </c>
      <c r="D5" s="71">
        <f>'2569-บิลค่าไฟฟ้า'!D9</f>
        <v>21680</v>
      </c>
    </row>
    <row r="6" spans="2:4" x14ac:dyDescent="0.5">
      <c r="B6" s="70" t="s">
        <v>55</v>
      </c>
      <c r="C6" s="71">
        <f>'2568-บิลค่าไฟฟ้า'!H9</f>
        <v>8760</v>
      </c>
      <c r="D6" s="71">
        <f>'2569-บิลค่าไฟฟ้า'!H9</f>
        <v>11480</v>
      </c>
    </row>
    <row r="7" spans="2:4" x14ac:dyDescent="0.5">
      <c r="B7" s="70" t="s">
        <v>56</v>
      </c>
      <c r="C7" s="71">
        <f>'2568-บิลค่าไฟฟ้า'!L9</f>
        <v>10620</v>
      </c>
      <c r="D7" s="71">
        <f>'2569-บิลค่าไฟฟ้า'!L9</f>
        <v>0</v>
      </c>
    </row>
    <row r="8" spans="2:4" x14ac:dyDescent="0.5">
      <c r="B8" s="70" t="s">
        <v>57</v>
      </c>
      <c r="C8" s="71">
        <f>'2568-บิลค่าไฟฟ้า'!P9</f>
        <v>10340</v>
      </c>
      <c r="D8" s="71">
        <f>'2569-บิลค่าไฟฟ้า'!P9</f>
        <v>0</v>
      </c>
    </row>
    <row r="9" spans="2:4" x14ac:dyDescent="0.5">
      <c r="B9" s="70" t="s">
        <v>58</v>
      </c>
      <c r="C9" s="71">
        <f>'2568-บิลค่าไฟฟ้า'!T9</f>
        <v>11280</v>
      </c>
      <c r="D9" s="71">
        <f>'2569-บิลค่าไฟฟ้า'!T9</f>
        <v>0</v>
      </c>
    </row>
    <row r="10" spans="2:4" x14ac:dyDescent="0.5">
      <c r="B10" s="70" t="s">
        <v>59</v>
      </c>
      <c r="C10" s="71">
        <f>'2568-บิลค่าไฟฟ้า'!X9</f>
        <v>11520</v>
      </c>
      <c r="D10" s="71">
        <f>'2569-บิลค่าไฟฟ้า'!X9</f>
        <v>0</v>
      </c>
    </row>
    <row r="11" spans="2:4" x14ac:dyDescent="0.5">
      <c r="B11" s="70" t="s">
        <v>60</v>
      </c>
      <c r="C11" s="71">
        <f>'2568-บิลค่าไฟฟ้า'!AB9</f>
        <v>15020</v>
      </c>
      <c r="D11" s="71">
        <f>'2569-บิลค่าไฟฟ้า'!AB9</f>
        <v>0</v>
      </c>
    </row>
    <row r="12" spans="2:4" x14ac:dyDescent="0.5">
      <c r="B12" s="70" t="s">
        <v>61</v>
      </c>
      <c r="C12" s="71">
        <f>'2568-บิลค่าไฟฟ้า'!AF9</f>
        <v>13680</v>
      </c>
      <c r="D12" s="71">
        <f>'2569-บิลค่าไฟฟ้า'!AF9</f>
        <v>0</v>
      </c>
    </row>
    <row r="13" spans="2:4" x14ac:dyDescent="0.5">
      <c r="B13" s="70" t="s">
        <v>62</v>
      </c>
      <c r="C13" s="71">
        <f>'2568-บิลค่าไฟฟ้า'!AJ9</f>
        <v>14400</v>
      </c>
      <c r="D13" s="71">
        <f>'2569-บิลค่าไฟฟ้า'!AJ9</f>
        <v>0</v>
      </c>
    </row>
    <row r="14" spans="2:4" x14ac:dyDescent="0.5">
      <c r="B14" s="70" t="s">
        <v>63</v>
      </c>
      <c r="C14" s="71">
        <f>'2568-บิลค่าไฟฟ้า'!AN9</f>
        <v>14320</v>
      </c>
      <c r="D14" s="71">
        <f>'2569-บิลค่าไฟฟ้า'!AN9</f>
        <v>0</v>
      </c>
    </row>
    <row r="15" spans="2:4" x14ac:dyDescent="0.5">
      <c r="B15" s="70" t="s">
        <v>64</v>
      </c>
      <c r="C15" s="71">
        <f>'2568-บิลค่าไฟฟ้า'!AR9</f>
        <v>13640</v>
      </c>
      <c r="D15" s="71">
        <f>'2569-บิลค่าไฟฟ้า'!AR9</f>
        <v>0</v>
      </c>
    </row>
    <row r="16" spans="2:4" x14ac:dyDescent="0.5">
      <c r="B16" s="70" t="s">
        <v>65</v>
      </c>
      <c r="C16" s="71">
        <f>'2568-บิลค่าไฟฟ้า'!AV9</f>
        <v>18800</v>
      </c>
      <c r="D16" s="71">
        <f>'2569-บิลค่าไฟฟ้า'!AV9</f>
        <v>0</v>
      </c>
    </row>
    <row r="28" spans="2:4" x14ac:dyDescent="0.5">
      <c r="B28" s="65" t="s">
        <v>46</v>
      </c>
      <c r="C28" s="66" t="s">
        <v>10</v>
      </c>
      <c r="D28" s="67"/>
    </row>
    <row r="29" spans="2:4" x14ac:dyDescent="0.5">
      <c r="B29" s="68"/>
      <c r="C29" s="72" t="s">
        <v>52</v>
      </c>
      <c r="D29" s="67"/>
    </row>
    <row r="30" spans="2:4" ht="21.6" x14ac:dyDescent="0.5">
      <c r="B30" s="68"/>
      <c r="C30" s="69" t="s">
        <v>152</v>
      </c>
      <c r="D30" s="69" t="s">
        <v>176</v>
      </c>
    </row>
    <row r="31" spans="2:4" x14ac:dyDescent="0.5">
      <c r="B31" s="70" t="s">
        <v>54</v>
      </c>
      <c r="C31" s="71">
        <f>'2568-บิลค่าไฟฟ้า'!E9</f>
        <v>40019.97</v>
      </c>
      <c r="D31" s="71">
        <f>'2569-บิลค่าไฟฟ้า'!E9</f>
        <v>81019.039999999994</v>
      </c>
    </row>
    <row r="32" spans="2:4" x14ac:dyDescent="0.5">
      <c r="B32" s="70" t="s">
        <v>55</v>
      </c>
      <c r="C32" s="71">
        <f>'2568-บิลค่าไฟฟ้า'!I9</f>
        <v>38733.29</v>
      </c>
      <c r="D32" s="71">
        <f>'2569-บิลค่าไฟฟ้า'!I9</f>
        <v>50232.65</v>
      </c>
    </row>
    <row r="33" spans="2:4" x14ac:dyDescent="0.5">
      <c r="B33" s="70" t="s">
        <v>56</v>
      </c>
      <c r="C33" s="71">
        <f>'2568-บิลค่าไฟฟ้า'!M9</f>
        <v>46870.35</v>
      </c>
      <c r="D33" s="71">
        <f>'2569-บิลค่าไฟฟ้า'!M9</f>
        <v>0</v>
      </c>
    </row>
    <row r="34" spans="2:4" x14ac:dyDescent="0.5">
      <c r="B34" s="70" t="s">
        <v>57</v>
      </c>
      <c r="C34" s="71">
        <f>'2568-บิลค่าไฟฟ้า'!Q9</f>
        <v>46649.1</v>
      </c>
      <c r="D34" s="71">
        <f>'2569-บิลค่าไฟฟ้า'!Q9</f>
        <v>0</v>
      </c>
    </row>
    <row r="35" spans="2:4" x14ac:dyDescent="0.5">
      <c r="B35" s="70" t="s">
        <v>58</v>
      </c>
      <c r="C35" s="71">
        <f>'2568-บิลค่าไฟฟ้า'!U9</f>
        <v>49903.72</v>
      </c>
      <c r="D35" s="71">
        <f>'2569-บิลค่าไฟฟ้า'!U9</f>
        <v>0</v>
      </c>
    </row>
    <row r="36" spans="2:4" x14ac:dyDescent="0.5">
      <c r="B36" s="70" t="s">
        <v>59</v>
      </c>
      <c r="C36" s="71">
        <f>'2568-บิลค่าไฟฟ้า'!Y9</f>
        <v>53192.2</v>
      </c>
      <c r="D36" s="71">
        <f>'2569-บิลค่าไฟฟ้า'!Y9</f>
        <v>0</v>
      </c>
    </row>
    <row r="37" spans="2:4" x14ac:dyDescent="0.5">
      <c r="B37" s="70" t="s">
        <v>60</v>
      </c>
      <c r="C37" s="71">
        <f>'2568-บิลค่าไฟฟ้า'!AC9</f>
        <v>73281.789999999994</v>
      </c>
      <c r="D37" s="71">
        <f>'2569-บิลค่าไฟฟ้า'!AC9</f>
        <v>0</v>
      </c>
    </row>
    <row r="38" spans="2:4" x14ac:dyDescent="0.5">
      <c r="B38" s="70" t="s">
        <v>61</v>
      </c>
      <c r="C38" s="71">
        <f>'2568-บิลค่าไฟฟ้า'!AG9</f>
        <v>63666.03</v>
      </c>
      <c r="D38" s="71">
        <f>'2569-บิลค่าไฟฟ้า'!AG9</f>
        <v>0</v>
      </c>
    </row>
    <row r="39" spans="2:4" x14ac:dyDescent="0.5">
      <c r="B39" s="70" t="s">
        <v>62</v>
      </c>
      <c r="C39" s="71">
        <f>'2568-บิลค่าไฟฟ้า'!AK9</f>
        <v>67664.240000000005</v>
      </c>
      <c r="D39" s="71">
        <f>'2569-บิลค่าไฟฟ้า'!AK9</f>
        <v>0</v>
      </c>
    </row>
    <row r="40" spans="2:4" x14ac:dyDescent="0.5">
      <c r="B40" s="70" t="s">
        <v>63</v>
      </c>
      <c r="C40" s="71">
        <f>'2568-บิลค่าไฟฟ้า'!AO9</f>
        <v>63364.12</v>
      </c>
      <c r="D40" s="71">
        <f>'2569-บิลค่าไฟฟ้า'!AO9</f>
        <v>0</v>
      </c>
    </row>
    <row r="41" spans="2:4" x14ac:dyDescent="0.5">
      <c r="B41" s="70" t="s">
        <v>64</v>
      </c>
      <c r="C41" s="71">
        <f>'2568-บิลค่าไฟฟ้า'!AS9</f>
        <v>58005.04</v>
      </c>
      <c r="D41" s="71">
        <f>'2569-บิลค่าไฟฟ้า'!AS9</f>
        <v>0</v>
      </c>
    </row>
    <row r="42" spans="2:4" x14ac:dyDescent="0.5">
      <c r="B42" s="70" t="s">
        <v>65</v>
      </c>
      <c r="C42" s="71">
        <f>'2568-บิลค่าไฟฟ้า'!AW9</f>
        <v>74465.91</v>
      </c>
      <c r="D42" s="71">
        <f>'2569-บิลค่าไฟฟ้า'!AW9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C30" sqref="C30"/>
    </sheetView>
  </sheetViews>
  <sheetFormatPr defaultRowHeight="19.8" x14ac:dyDescent="0.5"/>
  <cols>
    <col min="1" max="1" width="0" style="64" hidden="1" customWidth="1"/>
    <col min="2" max="2" width="9" style="64" customWidth="1"/>
    <col min="3" max="4" width="10.77734375" style="64" customWidth="1"/>
    <col min="5" max="16384" width="8.88671875" style="64"/>
  </cols>
  <sheetData>
    <row r="2" spans="2:4" x14ac:dyDescent="0.5">
      <c r="B2" s="65" t="s">
        <v>46</v>
      </c>
      <c r="C2" s="66" t="s">
        <v>14</v>
      </c>
      <c r="D2" s="67"/>
    </row>
    <row r="3" spans="2:4" x14ac:dyDescent="0.5">
      <c r="B3" s="68"/>
      <c r="C3" s="66" t="s">
        <v>15</v>
      </c>
      <c r="D3" s="67"/>
    </row>
    <row r="4" spans="2:4" ht="21.6" x14ac:dyDescent="0.5">
      <c r="B4" s="68"/>
      <c r="C4" s="69" t="s">
        <v>149</v>
      </c>
      <c r="D4" s="69" t="s">
        <v>174</v>
      </c>
    </row>
    <row r="5" spans="2:4" x14ac:dyDescent="0.5">
      <c r="B5" s="70" t="s">
        <v>54</v>
      </c>
      <c r="C5" s="71">
        <f>'2568-บิลค่าไฟฟ้า'!D11</f>
        <v>1675.5</v>
      </c>
      <c r="D5" s="71">
        <f>'2569-บิลค่าไฟฟ้า'!D11</f>
        <v>593.5</v>
      </c>
    </row>
    <row r="6" spans="2:4" x14ac:dyDescent="0.5">
      <c r="B6" s="70" t="s">
        <v>55</v>
      </c>
      <c r="C6" s="71">
        <f>'2568-บิลค่าไฟฟ้า'!H11</f>
        <v>2438</v>
      </c>
      <c r="D6" s="71">
        <f>'2569-บิลค่าไฟฟ้า'!H11</f>
        <v>405.99</v>
      </c>
    </row>
    <row r="7" spans="2:4" x14ac:dyDescent="0.5">
      <c r="B7" s="70" t="s">
        <v>56</v>
      </c>
      <c r="C7" s="71">
        <f>'2568-บิลค่าไฟฟ้า'!L11</f>
        <v>2387.5</v>
      </c>
      <c r="D7" s="71">
        <f>'2569-บิลค่าไฟฟ้า'!L11</f>
        <v>0</v>
      </c>
    </row>
    <row r="8" spans="2:4" x14ac:dyDescent="0.5">
      <c r="B8" s="70" t="s">
        <v>57</v>
      </c>
      <c r="C8" s="71">
        <f>'2568-บิลค่าไฟฟ้า'!P11</f>
        <v>1187.51</v>
      </c>
      <c r="D8" s="71">
        <f>'2569-บิลค่าไฟฟ้า'!P11</f>
        <v>0</v>
      </c>
    </row>
    <row r="9" spans="2:4" x14ac:dyDescent="0.5">
      <c r="B9" s="70" t="s">
        <v>58</v>
      </c>
      <c r="C9" s="71">
        <f>'2568-บิลค่าไฟฟ้า'!T11</f>
        <v>765.5</v>
      </c>
      <c r="D9" s="71">
        <f>'2569-บิลค่าไฟฟ้า'!T11</f>
        <v>0</v>
      </c>
    </row>
    <row r="10" spans="2:4" x14ac:dyDescent="0.5">
      <c r="B10" s="70" t="s">
        <v>59</v>
      </c>
      <c r="C10" s="71">
        <f>'2568-บิลค่าไฟฟ้า'!X11</f>
        <v>806</v>
      </c>
      <c r="D10" s="71">
        <f>'2569-บิลค่าไฟฟ้า'!X11</f>
        <v>0</v>
      </c>
    </row>
    <row r="11" spans="2:4" x14ac:dyDescent="0.5">
      <c r="B11" s="70" t="s">
        <v>60</v>
      </c>
      <c r="C11" s="71">
        <f>'2568-บิลค่าไฟฟ้า'!AB11</f>
        <v>721</v>
      </c>
      <c r="D11" s="71">
        <f>'2569-บิลค่าไฟฟ้า'!AB11</f>
        <v>0</v>
      </c>
    </row>
    <row r="12" spans="2:4" x14ac:dyDescent="0.5">
      <c r="B12" s="70" t="s">
        <v>61</v>
      </c>
      <c r="C12" s="71">
        <f>'2568-บิลค่าไฟฟ้า'!AF11</f>
        <v>850.51</v>
      </c>
      <c r="D12" s="71">
        <f>'2569-บิลค่าไฟฟ้า'!AF11</f>
        <v>0</v>
      </c>
    </row>
    <row r="13" spans="2:4" x14ac:dyDescent="0.5">
      <c r="B13" s="70" t="s">
        <v>62</v>
      </c>
      <c r="C13" s="71">
        <f>'2568-บิลค่าไฟฟ้า'!AJ11</f>
        <v>975.51</v>
      </c>
      <c r="D13" s="71">
        <f>'2569-บิลค่าไฟฟ้า'!AJ11</f>
        <v>0</v>
      </c>
    </row>
    <row r="14" spans="2:4" x14ac:dyDescent="0.5">
      <c r="B14" s="70" t="s">
        <v>63</v>
      </c>
      <c r="C14" s="71">
        <f>'2568-บิลค่าไฟฟ้า'!AN11</f>
        <v>1162.5</v>
      </c>
      <c r="D14" s="71">
        <f>'2569-บิลค่าไฟฟ้า'!AN11</f>
        <v>0</v>
      </c>
    </row>
    <row r="15" spans="2:4" x14ac:dyDescent="0.5">
      <c r="B15" s="70" t="s">
        <v>64</v>
      </c>
      <c r="C15" s="71">
        <f>'2568-บิลค่าไฟฟ้า'!AR11</f>
        <v>957.5</v>
      </c>
      <c r="D15" s="71">
        <f>'2569-บิลค่าไฟฟ้า'!AR11</f>
        <v>0</v>
      </c>
    </row>
    <row r="16" spans="2:4" x14ac:dyDescent="0.5">
      <c r="B16" s="70" t="s">
        <v>65</v>
      </c>
      <c r="C16" s="71">
        <f>'2568-บิลค่าไฟฟ้า'!AV11</f>
        <v>636.99</v>
      </c>
      <c r="D16" s="71">
        <f>'2569-บิลค่าไฟฟ้า'!AV11</f>
        <v>0</v>
      </c>
    </row>
    <row r="28" spans="2:4" x14ac:dyDescent="0.5">
      <c r="B28" s="65" t="s">
        <v>46</v>
      </c>
      <c r="C28" s="66" t="s">
        <v>14</v>
      </c>
      <c r="D28" s="67"/>
    </row>
    <row r="29" spans="2:4" x14ac:dyDescent="0.5">
      <c r="B29" s="68"/>
      <c r="C29" s="66" t="s">
        <v>15</v>
      </c>
      <c r="D29" s="67"/>
    </row>
    <row r="30" spans="2:4" ht="21.6" x14ac:dyDescent="0.5">
      <c r="B30" s="68"/>
      <c r="C30" s="69" t="s">
        <v>152</v>
      </c>
      <c r="D30" s="69" t="s">
        <v>176</v>
      </c>
    </row>
    <row r="31" spans="2:4" x14ac:dyDescent="0.5">
      <c r="B31" s="70" t="s">
        <v>54</v>
      </c>
      <c r="C31" s="71">
        <f>'2568-บิลค่าไฟฟ้า'!E11</f>
        <v>7999.68</v>
      </c>
      <c r="D31" s="71">
        <f>'2569-บิลค่าไฟฟ้า'!E11</f>
        <v>2877.96</v>
      </c>
    </row>
    <row r="32" spans="2:4" x14ac:dyDescent="0.5">
      <c r="B32" s="70" t="s">
        <v>55</v>
      </c>
      <c r="C32" s="71">
        <f>'2568-บิลค่าไฟฟ้า'!I11</f>
        <v>11488.19</v>
      </c>
      <c r="D32" s="71">
        <f>'2569-บิลค่าไฟฟ้า'!I11</f>
        <v>2074.25</v>
      </c>
    </row>
    <row r="33" spans="2:4" x14ac:dyDescent="0.5">
      <c r="B33" s="70" t="s">
        <v>56</v>
      </c>
      <c r="C33" s="71">
        <f>'2568-บิลค่าไฟฟ้า'!M11</f>
        <v>11257.17</v>
      </c>
      <c r="D33" s="71">
        <f>'2569-บิลค่าไฟฟ้า'!M11</f>
        <v>0</v>
      </c>
    </row>
    <row r="34" spans="2:4" x14ac:dyDescent="0.5">
      <c r="B34" s="70" t="s">
        <v>57</v>
      </c>
      <c r="C34" s="71">
        <f>'2568-บิลค่าไฟฟ้า'!Q11</f>
        <v>5767.08</v>
      </c>
      <c r="D34" s="71">
        <f>'2569-บิลค่าไฟฟ้า'!Q11</f>
        <v>0</v>
      </c>
    </row>
    <row r="35" spans="2:4" x14ac:dyDescent="0.5">
      <c r="B35" s="70" t="s">
        <v>58</v>
      </c>
      <c r="C35" s="71">
        <f>'2568-บิลค่าไฟฟ้า'!U11</f>
        <v>3697.1</v>
      </c>
      <c r="D35" s="71">
        <f>'2569-บิลค่าไฟฟ้า'!U11</f>
        <v>0</v>
      </c>
    </row>
    <row r="36" spans="2:4" x14ac:dyDescent="0.5">
      <c r="B36" s="70" t="s">
        <v>59</v>
      </c>
      <c r="C36" s="71">
        <f>'2568-บิลค่าไฟฟ้า'!Y11</f>
        <v>3875.02</v>
      </c>
      <c r="D36" s="71">
        <f>'2569-บิลค่าไฟฟ้า'!Y11</f>
        <v>0</v>
      </c>
    </row>
    <row r="37" spans="2:4" x14ac:dyDescent="0.5">
      <c r="B37" s="70" t="s">
        <v>60</v>
      </c>
      <c r="C37" s="71">
        <f>'2568-บิลค่าไฟฟ้า'!AC11</f>
        <v>3501.6</v>
      </c>
      <c r="D37" s="71">
        <f>'2569-บิลค่าไฟฟ้า'!AC11</f>
        <v>0</v>
      </c>
    </row>
    <row r="38" spans="2:4" x14ac:dyDescent="0.5">
      <c r="B38" s="70" t="s">
        <v>61</v>
      </c>
      <c r="C38" s="71">
        <f>'2568-บิลค่าไฟฟ้า'!AG11</f>
        <v>4070.57</v>
      </c>
      <c r="D38" s="71">
        <f>'2569-บิลค่าไฟฟ้า'!AG11</f>
        <v>0</v>
      </c>
    </row>
    <row r="39" spans="2:4" x14ac:dyDescent="0.5">
      <c r="B39" s="70" t="s">
        <v>62</v>
      </c>
      <c r="C39" s="71">
        <f>'2568-บิลค่าไฟฟ้า'!AK11</f>
        <v>4577.97</v>
      </c>
      <c r="D39" s="71">
        <f>'2569-บิลค่าไฟฟ้า'!AK11</f>
        <v>0</v>
      </c>
    </row>
    <row r="40" spans="2:4" x14ac:dyDescent="0.5">
      <c r="B40" s="70" t="s">
        <v>63</v>
      </c>
      <c r="C40" s="71">
        <f>'2568-บิลค่าไฟฟ้า'!AO11</f>
        <v>5391.45</v>
      </c>
      <c r="D40" s="71">
        <f>'2569-บิลค่าไฟฟ้า'!AO11</f>
        <v>0</v>
      </c>
    </row>
    <row r="41" spans="2:4" x14ac:dyDescent="0.5">
      <c r="B41" s="70" t="s">
        <v>64</v>
      </c>
      <c r="C41" s="71">
        <f>'2568-บิลค่าไฟฟ้า'!AS11</f>
        <v>4499.6099999999997</v>
      </c>
      <c r="D41" s="71">
        <f>'2569-บิลค่าไฟฟ้า'!AS11</f>
        <v>0</v>
      </c>
    </row>
    <row r="42" spans="2:4" x14ac:dyDescent="0.5">
      <c r="B42" s="70" t="s">
        <v>65</v>
      </c>
      <c r="C42" s="71">
        <f>'2568-บิลค่าไฟฟ้า'!AW11</f>
        <v>3105.26</v>
      </c>
      <c r="D42" s="71">
        <f>'2569-บิลค่าไฟฟ้า'!AW11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W37" sqref="W37"/>
    </sheetView>
  </sheetViews>
  <sheetFormatPr defaultRowHeight="19.8" x14ac:dyDescent="0.5"/>
  <cols>
    <col min="1" max="1" width="0" style="64" hidden="1" customWidth="1"/>
    <col min="2" max="2" width="9" style="64" customWidth="1"/>
    <col min="3" max="4" width="10.77734375" style="64" customWidth="1"/>
    <col min="5" max="16384" width="8.88671875" style="64"/>
  </cols>
  <sheetData>
    <row r="2" spans="2:4" x14ac:dyDescent="0.5">
      <c r="B2" s="65" t="s">
        <v>46</v>
      </c>
      <c r="C2" s="66" t="s">
        <v>66</v>
      </c>
      <c r="D2" s="67"/>
    </row>
    <row r="3" spans="2:4" x14ac:dyDescent="0.5">
      <c r="B3" s="68"/>
      <c r="C3" s="66" t="s">
        <v>85</v>
      </c>
      <c r="D3" s="67"/>
    </row>
    <row r="4" spans="2:4" ht="21.6" x14ac:dyDescent="0.5">
      <c r="B4" s="68"/>
      <c r="C4" s="69" t="s">
        <v>149</v>
      </c>
      <c r="D4" s="69" t="s">
        <v>174</v>
      </c>
    </row>
    <row r="5" spans="2:4" x14ac:dyDescent="0.5">
      <c r="B5" s="70" t="s">
        <v>54</v>
      </c>
      <c r="C5" s="71">
        <f>'2568-บิลค่าไฟฟ้า'!D13</f>
        <v>28131.279999999999</v>
      </c>
      <c r="D5" s="71">
        <f>'2569-บิลค่าไฟฟ้า'!D13</f>
        <v>22315.4</v>
      </c>
    </row>
    <row r="6" spans="2:4" x14ac:dyDescent="0.5">
      <c r="B6" s="70" t="s">
        <v>55</v>
      </c>
      <c r="C6" s="71">
        <f>'2568-บิลค่าไฟฟ้า'!H13</f>
        <v>32671.18</v>
      </c>
      <c r="D6" s="71">
        <f>'2569-บิลค่าไฟฟ้า'!H13</f>
        <v>25817</v>
      </c>
    </row>
    <row r="7" spans="2:4" x14ac:dyDescent="0.5">
      <c r="B7" s="70" t="s">
        <v>56</v>
      </c>
      <c r="C7" s="71">
        <f>'2568-บิลค่าไฟฟ้า'!L13</f>
        <v>41678.71</v>
      </c>
      <c r="D7" s="71">
        <f>'2569-บิลค่าไฟฟ้า'!L13</f>
        <v>0</v>
      </c>
    </row>
    <row r="8" spans="2:4" x14ac:dyDescent="0.5">
      <c r="B8" s="70" t="s">
        <v>57</v>
      </c>
      <c r="C8" s="71">
        <f>'2568-บิลค่าไฟฟ้า'!P13</f>
        <v>39121.120000000003</v>
      </c>
      <c r="D8" s="71">
        <f>'2569-บิลค่าไฟฟ้า'!P13</f>
        <v>0</v>
      </c>
    </row>
    <row r="9" spans="2:4" x14ac:dyDescent="0.5">
      <c r="B9" s="70" t="s">
        <v>58</v>
      </c>
      <c r="C9" s="71">
        <f>'2568-บิลค่าไฟฟ้า'!T13</f>
        <v>41111.360000000001</v>
      </c>
      <c r="D9" s="71">
        <f>'2569-บิลค่าไฟฟ้า'!T13</f>
        <v>0</v>
      </c>
    </row>
    <row r="10" spans="2:4" x14ac:dyDescent="0.5">
      <c r="B10" s="70" t="s">
        <v>59</v>
      </c>
      <c r="C10" s="71">
        <f>'2568-บิลค่าไฟฟ้า'!X13</f>
        <v>31015.35</v>
      </c>
      <c r="D10" s="71">
        <f>'2569-บิลค่าไฟฟ้า'!X13</f>
        <v>0</v>
      </c>
    </row>
    <row r="11" spans="2:4" x14ac:dyDescent="0.5">
      <c r="B11" s="70" t="s">
        <v>60</v>
      </c>
      <c r="C11" s="71">
        <f>'2568-บิลค่าไฟฟ้า'!AB13</f>
        <v>27788.48</v>
      </c>
      <c r="D11" s="71">
        <f>'2569-บิลค่าไฟฟ้า'!AB13</f>
        <v>0</v>
      </c>
    </row>
    <row r="12" spans="2:4" x14ac:dyDescent="0.5">
      <c r="B12" s="70" t="s">
        <v>61</v>
      </c>
      <c r="C12" s="71">
        <f>'2568-บิลค่าไฟฟ้า'!AF13</f>
        <v>28100.97</v>
      </c>
      <c r="D12" s="71">
        <f>'2569-บิลค่าไฟฟ้า'!AF13</f>
        <v>0</v>
      </c>
    </row>
    <row r="13" spans="2:4" x14ac:dyDescent="0.5">
      <c r="B13" s="70" t="s">
        <v>62</v>
      </c>
      <c r="C13" s="71">
        <f>'2568-บิลค่าไฟฟ้า'!AJ13</f>
        <v>29992.3</v>
      </c>
      <c r="D13" s="71">
        <f>'2569-บิลค่าไฟฟ้า'!AJ13</f>
        <v>0</v>
      </c>
    </row>
    <row r="14" spans="2:4" x14ac:dyDescent="0.5">
      <c r="B14" s="70" t="s">
        <v>63</v>
      </c>
      <c r="C14" s="71">
        <f>'2568-บิลค่าไฟฟ้า'!AN13</f>
        <v>33133.07</v>
      </c>
      <c r="D14" s="71">
        <f>'2569-บิลค่าไฟฟ้า'!AN13</f>
        <v>0</v>
      </c>
    </row>
    <row r="15" spans="2:4" x14ac:dyDescent="0.5">
      <c r="B15" s="70" t="s">
        <v>64</v>
      </c>
      <c r="C15" s="71">
        <f>'2568-บิลค่าไฟฟ้า'!AR13</f>
        <v>23641.13</v>
      </c>
      <c r="D15" s="71">
        <f>'2569-บิลค่าไฟฟ้า'!AR13</f>
        <v>0</v>
      </c>
    </row>
    <row r="16" spans="2:4" x14ac:dyDescent="0.5">
      <c r="B16" s="70" t="s">
        <v>65</v>
      </c>
      <c r="C16" s="71">
        <f>'2568-บิลค่าไฟฟ้า'!AV13</f>
        <v>23030.21</v>
      </c>
      <c r="D16" s="71">
        <f>'2569-บิลค่าไฟฟ้า'!AV13</f>
        <v>0</v>
      </c>
    </row>
    <row r="28" spans="2:4" x14ac:dyDescent="0.5">
      <c r="B28" s="65" t="s">
        <v>46</v>
      </c>
      <c r="C28" s="66" t="s">
        <v>66</v>
      </c>
      <c r="D28" s="67"/>
    </row>
    <row r="29" spans="2:4" x14ac:dyDescent="0.5">
      <c r="B29" s="68"/>
      <c r="C29" s="66" t="s">
        <v>85</v>
      </c>
      <c r="D29" s="67"/>
    </row>
    <row r="30" spans="2:4" ht="21.6" x14ac:dyDescent="0.5">
      <c r="B30" s="68"/>
      <c r="C30" s="69" t="s">
        <v>152</v>
      </c>
      <c r="D30" s="69" t="s">
        <v>176</v>
      </c>
    </row>
    <row r="31" spans="2:4" x14ac:dyDescent="0.5">
      <c r="B31" s="70" t="s">
        <v>54</v>
      </c>
      <c r="C31" s="71">
        <f>'2568-บิลค่าไฟฟ้า'!E13</f>
        <v>123983.37</v>
      </c>
      <c r="D31" s="71">
        <f>'2569-บิลค่าไฟฟ้า'!E13</f>
        <v>91458.71</v>
      </c>
    </row>
    <row r="32" spans="2:4" x14ac:dyDescent="0.5">
      <c r="B32" s="70" t="s">
        <v>55</v>
      </c>
      <c r="C32" s="71">
        <f>'2568-บิลค่าไฟฟ้า'!I13</f>
        <v>146407.42000000001</v>
      </c>
      <c r="D32" s="71">
        <f>'2569-บิลค่าไฟฟ้า'!I13</f>
        <v>108777.58</v>
      </c>
    </row>
    <row r="33" spans="2:4" x14ac:dyDescent="0.5">
      <c r="B33" s="70" t="s">
        <v>56</v>
      </c>
      <c r="C33" s="71">
        <f>'2568-บิลค่าไฟฟ้า'!M13</f>
        <v>184611.74</v>
      </c>
      <c r="D33" s="71">
        <f>'2569-บิลค่าไฟฟ้า'!M13</f>
        <v>0</v>
      </c>
    </row>
    <row r="34" spans="2:4" x14ac:dyDescent="0.5">
      <c r="B34" s="70" t="s">
        <v>57</v>
      </c>
      <c r="C34" s="71">
        <f>'2568-บิลค่าไฟฟ้า'!Q13</f>
        <v>174589.24</v>
      </c>
      <c r="D34" s="71">
        <f>'2569-บิลค่าไฟฟ้า'!Q13</f>
        <v>0</v>
      </c>
    </row>
    <row r="35" spans="2:4" x14ac:dyDescent="0.5">
      <c r="B35" s="70" t="s">
        <v>58</v>
      </c>
      <c r="C35" s="71">
        <f>'2568-บิลค่าไฟฟ้า'!U13</f>
        <v>174546.29</v>
      </c>
      <c r="D35" s="71">
        <f>'2569-บิลค่าไฟฟ้า'!U13</f>
        <v>0</v>
      </c>
    </row>
    <row r="36" spans="2:4" x14ac:dyDescent="0.5">
      <c r="B36" s="70" t="s">
        <v>59</v>
      </c>
      <c r="C36" s="71">
        <f>'2568-บิลค่าไฟฟ้า'!Y13</f>
        <v>132324.69</v>
      </c>
      <c r="D36" s="71">
        <f>'2569-บิลค่าไฟฟ้า'!Y13</f>
        <v>0</v>
      </c>
    </row>
    <row r="37" spans="2:4" x14ac:dyDescent="0.5">
      <c r="B37" s="70" t="s">
        <v>60</v>
      </c>
      <c r="C37" s="71">
        <f>'2568-บิลค่าไฟฟ้า'!AC13</f>
        <v>115968.72</v>
      </c>
      <c r="D37" s="71">
        <f>'2569-บิลค่าไฟฟ้า'!AC13</f>
        <v>0</v>
      </c>
    </row>
    <row r="38" spans="2:4" x14ac:dyDescent="0.5">
      <c r="B38" s="70" t="s">
        <v>61</v>
      </c>
      <c r="C38" s="71">
        <f>'2568-บิลค่าไฟฟ้า'!AG13</f>
        <v>117799.05</v>
      </c>
      <c r="D38" s="71">
        <f>'2569-บิลค่าไฟฟ้า'!AG13</f>
        <v>0</v>
      </c>
    </row>
    <row r="39" spans="2:4" x14ac:dyDescent="0.5">
      <c r="B39" s="70" t="s">
        <v>62</v>
      </c>
      <c r="C39" s="71">
        <f>'2568-บิลค่าไฟฟ้า'!AK13</f>
        <v>126048.1</v>
      </c>
      <c r="D39" s="71">
        <f>'2569-บิลค่าไฟฟ้า'!AK13</f>
        <v>0</v>
      </c>
    </row>
    <row r="40" spans="2:4" x14ac:dyDescent="0.5">
      <c r="B40" s="70" t="s">
        <v>63</v>
      </c>
      <c r="C40" s="71">
        <f>'2568-บิลค่าไฟฟ้า'!AO13</f>
        <v>138860.88</v>
      </c>
      <c r="D40" s="71">
        <f>'2569-บิลค่าไฟฟ้า'!AO13</f>
        <v>0</v>
      </c>
    </row>
    <row r="41" spans="2:4" x14ac:dyDescent="0.5">
      <c r="B41" s="70" t="s">
        <v>64</v>
      </c>
      <c r="C41" s="71">
        <f>'2568-บิลค่าไฟฟ้า'!AS13</f>
        <v>99147.7</v>
      </c>
      <c r="D41" s="71">
        <f>'2569-บิลค่าไฟฟ้า'!AS13</f>
        <v>0</v>
      </c>
    </row>
    <row r="42" spans="2:4" x14ac:dyDescent="0.5">
      <c r="B42" s="70" t="s">
        <v>65</v>
      </c>
      <c r="C42" s="71">
        <f>'2568-บิลค่าไฟฟ้า'!AW13</f>
        <v>94057.89</v>
      </c>
      <c r="D42" s="71">
        <f>'2569-บิลค่าไฟฟ้า'!AW13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37" zoomScaleNormal="100" zoomScaleSheetLayoutView="100" workbookViewId="0">
      <selection activeCell="R13" sqref="R13"/>
    </sheetView>
  </sheetViews>
  <sheetFormatPr defaultRowHeight="19.8" x14ac:dyDescent="0.5"/>
  <cols>
    <col min="1" max="1" width="0" style="64" hidden="1" customWidth="1"/>
    <col min="2" max="2" width="9" style="64" customWidth="1"/>
    <col min="3" max="4" width="10.77734375" style="64" customWidth="1"/>
    <col min="5" max="6" width="12.77734375" style="64" customWidth="1"/>
    <col min="7" max="16384" width="8.88671875" style="64"/>
  </cols>
  <sheetData>
    <row r="1" spans="2:6" hidden="1" x14ac:dyDescent="0.5"/>
    <row r="2" spans="2:6" hidden="1" x14ac:dyDescent="0.5">
      <c r="B2" s="65" t="s">
        <v>46</v>
      </c>
      <c r="C2" s="66" t="s">
        <v>12</v>
      </c>
      <c r="D2" s="67"/>
      <c r="E2" s="66" t="s">
        <v>13</v>
      </c>
      <c r="F2" s="67"/>
    </row>
    <row r="3" spans="2:6" x14ac:dyDescent="0.5">
      <c r="B3" s="65" t="s">
        <v>46</v>
      </c>
      <c r="C3" s="66" t="s">
        <v>67</v>
      </c>
      <c r="D3" s="67"/>
      <c r="E3" s="66" t="s">
        <v>68</v>
      </c>
      <c r="F3" s="67"/>
    </row>
    <row r="4" spans="2:6" ht="21.6" x14ac:dyDescent="0.5">
      <c r="B4" s="68"/>
      <c r="C4" s="69" t="s">
        <v>149</v>
      </c>
      <c r="D4" s="69" t="s">
        <v>174</v>
      </c>
      <c r="E4" s="69" t="s">
        <v>149</v>
      </c>
      <c r="F4" s="69" t="s">
        <v>174</v>
      </c>
    </row>
    <row r="5" spans="2:6" x14ac:dyDescent="0.5">
      <c r="B5" s="70" t="s">
        <v>54</v>
      </c>
      <c r="C5" s="71">
        <f>'2568-บิลค่าไฟฟ้า'!D14</f>
        <v>498</v>
      </c>
      <c r="D5" s="71">
        <f>'2569-บิลค่าไฟฟ้า'!D14</f>
        <v>493</v>
      </c>
      <c r="E5" s="71">
        <f>'2568-บิลค่าไฟฟ้า'!D15</f>
        <v>0</v>
      </c>
      <c r="F5" s="71">
        <f>'2569-บิลค่าไฟฟ้า'!D15</f>
        <v>0</v>
      </c>
    </row>
    <row r="6" spans="2:6" x14ac:dyDescent="0.5">
      <c r="B6" s="70" t="s">
        <v>55</v>
      </c>
      <c r="C6" s="71">
        <f>'2568-บิลค่าไฟฟ้า'!H14</f>
        <v>553</v>
      </c>
      <c r="D6" s="71">
        <f>'2569-บิลค่าไฟฟ้า'!H14</f>
        <v>422</v>
      </c>
      <c r="E6" s="71">
        <f>'2568-บิลค่าไฟฟ้า'!H15</f>
        <v>0</v>
      </c>
      <c r="F6" s="71">
        <f>'2569-บิลค่าไฟฟ้า'!H15</f>
        <v>0</v>
      </c>
    </row>
    <row r="7" spans="2:6" x14ac:dyDescent="0.5">
      <c r="B7" s="70" t="s">
        <v>56</v>
      </c>
      <c r="C7" s="71">
        <f>'2568-บิลค่าไฟฟ้า'!L14</f>
        <v>606</v>
      </c>
      <c r="D7" s="71">
        <f>'2569-บิลค่าไฟฟ้า'!L14</f>
        <v>0</v>
      </c>
      <c r="E7" s="71">
        <f>'2568-บิลค่าไฟฟ้า'!L15</f>
        <v>0</v>
      </c>
      <c r="F7" s="71">
        <f>'2569-บิลค่าไฟฟ้า'!L15</f>
        <v>0</v>
      </c>
    </row>
    <row r="8" spans="2:6" x14ac:dyDescent="0.5">
      <c r="B8" s="70" t="s">
        <v>57</v>
      </c>
      <c r="C8" s="71">
        <f>'2568-บิลค่าไฟฟ้า'!P14</f>
        <v>606</v>
      </c>
      <c r="D8" s="71">
        <f>'2569-บิลค่าไฟฟ้า'!P14</f>
        <v>0</v>
      </c>
      <c r="E8" s="71">
        <f>'2568-บิลค่าไฟฟ้า'!P15</f>
        <v>0</v>
      </c>
      <c r="F8" s="71">
        <f>'2569-บิลค่าไฟฟ้า'!P15</f>
        <v>0</v>
      </c>
    </row>
    <row r="9" spans="2:6" x14ac:dyDescent="0.5">
      <c r="B9" s="70" t="s">
        <v>58</v>
      </c>
      <c r="C9" s="71">
        <f>'2568-บิลค่าไฟฟ้า'!T14</f>
        <v>469</v>
      </c>
      <c r="D9" s="71">
        <f>'2569-บิลค่าไฟฟ้า'!T14</f>
        <v>0</v>
      </c>
      <c r="E9" s="71">
        <f>'2568-บิลค่าไฟฟ้า'!T15</f>
        <v>0</v>
      </c>
      <c r="F9" s="71">
        <f>'2569-บิลค่าไฟฟ้า'!T15</f>
        <v>0</v>
      </c>
    </row>
    <row r="10" spans="2:6" x14ac:dyDescent="0.5">
      <c r="B10" s="70" t="s">
        <v>59</v>
      </c>
      <c r="C10" s="71">
        <f>'2568-บิลค่าไฟฟ้า'!X14</f>
        <v>499</v>
      </c>
      <c r="D10" s="71">
        <f>'2569-บิลค่าไฟฟ้า'!X14</f>
        <v>0</v>
      </c>
      <c r="E10" s="71">
        <f>'2568-บิลค่าไฟฟ้า'!X15</f>
        <v>0</v>
      </c>
      <c r="F10" s="71">
        <f>'2569-บิลค่าไฟฟ้า'!X15</f>
        <v>0</v>
      </c>
    </row>
    <row r="11" spans="2:6" x14ac:dyDescent="0.5">
      <c r="B11" s="70" t="s">
        <v>60</v>
      </c>
      <c r="C11" s="71">
        <f>'2568-บิลค่าไฟฟ้า'!AB14</f>
        <v>431</v>
      </c>
      <c r="D11" s="71">
        <f>'2569-บิลค่าไฟฟ้า'!AB14</f>
        <v>0</v>
      </c>
      <c r="E11" s="71">
        <f>'2568-บิลค่าไฟฟ้า'!AB15</f>
        <v>0</v>
      </c>
      <c r="F11" s="71">
        <f>'2569-บิลค่าไฟฟ้า'!AB15</f>
        <v>0</v>
      </c>
    </row>
    <row r="12" spans="2:6" x14ac:dyDescent="0.5">
      <c r="B12" s="70" t="s">
        <v>61</v>
      </c>
      <c r="C12" s="71">
        <f>'2568-บิลค่าไฟฟ้า'!AF14</f>
        <v>445</v>
      </c>
      <c r="D12" s="71">
        <f>'2569-บิลค่าไฟฟ้า'!AF14</f>
        <v>0</v>
      </c>
      <c r="E12" s="71">
        <f>'2568-บิลค่าไฟฟ้า'!AF15</f>
        <v>0</v>
      </c>
      <c r="F12" s="308">
        <f>'2569-บิลค่าไฟฟ้า'!AF15</f>
        <v>0</v>
      </c>
    </row>
    <row r="13" spans="2:6" x14ac:dyDescent="0.5">
      <c r="B13" s="70" t="s">
        <v>62</v>
      </c>
      <c r="C13" s="71">
        <f>'2568-บิลค่าไฟฟ้า'!AJ14</f>
        <v>448</v>
      </c>
      <c r="D13" s="71">
        <f>'2569-บิลค่าไฟฟ้า'!AJ14</f>
        <v>0</v>
      </c>
      <c r="E13" s="71">
        <f>'2568-บิลค่าไฟฟ้า'!AJ15</f>
        <v>0</v>
      </c>
      <c r="F13" s="308">
        <f>'2569-บิลค่าไฟฟ้า'!AJ15</f>
        <v>0</v>
      </c>
    </row>
    <row r="14" spans="2:6" x14ac:dyDescent="0.5">
      <c r="B14" s="70" t="s">
        <v>63</v>
      </c>
      <c r="C14" s="71">
        <f>'2568-บิลค่าไฟฟ้า'!AN14</f>
        <v>419</v>
      </c>
      <c r="D14" s="71">
        <f>'2569-บิลค่าไฟฟ้า'!AN14</f>
        <v>0</v>
      </c>
      <c r="E14" s="71">
        <f>'2568-บิลค่าไฟฟ้า'!AN15</f>
        <v>0</v>
      </c>
      <c r="F14" s="71">
        <f>'2569-บิลค่าไฟฟ้า'!AN15</f>
        <v>0</v>
      </c>
    </row>
    <row r="15" spans="2:6" x14ac:dyDescent="0.5">
      <c r="B15" s="70" t="s">
        <v>64</v>
      </c>
      <c r="C15" s="71">
        <f>'2568-บิลค่าไฟฟ้า'!AR14</f>
        <v>380</v>
      </c>
      <c r="D15" s="71">
        <f>'2569-บิลค่าไฟฟ้า'!AR14</f>
        <v>0</v>
      </c>
      <c r="E15" s="71">
        <f>'2568-บิลค่าไฟฟ้า'!AR15</f>
        <v>0</v>
      </c>
      <c r="F15" s="71">
        <f>'2569-บิลค่าไฟฟ้า'!AR15</f>
        <v>0</v>
      </c>
    </row>
    <row r="16" spans="2:6" x14ac:dyDescent="0.5">
      <c r="B16" s="70" t="s">
        <v>65</v>
      </c>
      <c r="C16" s="71">
        <f>'2568-บิลค่าไฟฟ้า'!AV14</f>
        <v>439</v>
      </c>
      <c r="D16" s="71">
        <f>'2569-บิลค่าไฟฟ้า'!AV14</f>
        <v>0</v>
      </c>
      <c r="E16" s="71">
        <f>'2568-บิลค่าไฟฟ้า'!AV15</f>
        <v>0</v>
      </c>
      <c r="F16" s="71">
        <f>'2569-บิลค่าไฟฟ้า'!AV15</f>
        <v>0</v>
      </c>
    </row>
    <row r="33" spans="2:6" x14ac:dyDescent="0.5">
      <c r="B33" s="65" t="s">
        <v>46</v>
      </c>
      <c r="C33" s="66" t="s">
        <v>12</v>
      </c>
      <c r="D33" s="67"/>
      <c r="E33" s="66" t="s">
        <v>13</v>
      </c>
      <c r="F33" s="67"/>
    </row>
    <row r="34" spans="2:6" x14ac:dyDescent="0.5">
      <c r="B34" s="65" t="s">
        <v>46</v>
      </c>
      <c r="C34" s="66" t="s">
        <v>67</v>
      </c>
      <c r="D34" s="67"/>
      <c r="E34" s="66" t="s">
        <v>68</v>
      </c>
      <c r="F34" s="67"/>
    </row>
    <row r="35" spans="2:6" ht="21.6" x14ac:dyDescent="0.5">
      <c r="B35" s="68"/>
      <c r="C35" s="69" t="s">
        <v>152</v>
      </c>
      <c r="D35" s="69" t="s">
        <v>176</v>
      </c>
      <c r="E35" s="69" t="s">
        <v>152</v>
      </c>
      <c r="F35" s="69" t="s">
        <v>176</v>
      </c>
    </row>
    <row r="36" spans="2:6" x14ac:dyDescent="0.5">
      <c r="B36" s="70" t="s">
        <v>54</v>
      </c>
      <c r="C36" s="71">
        <f>'2568-บิลค่าไฟฟ้า'!E14</f>
        <v>2345.65</v>
      </c>
      <c r="D36" s="71">
        <f>'2569-บิลค่าไฟฟ้า'!E14</f>
        <v>2177.6</v>
      </c>
      <c r="E36" s="71">
        <f>'2568-บิลค่าไฟฟ้า'!E15</f>
        <v>35.619999999999997</v>
      </c>
      <c r="F36" s="71">
        <f>'2569-บิลค่าไฟฟ้า'!E15</f>
        <v>35.619999999999997</v>
      </c>
    </row>
    <row r="37" spans="2:6" x14ac:dyDescent="0.5">
      <c r="B37" s="70" t="s">
        <v>55</v>
      </c>
      <c r="C37" s="71">
        <f>'2568-บิลค่าไฟฟ้า'!I14</f>
        <v>2627.47</v>
      </c>
      <c r="D37" s="71">
        <f>'2569-บิลค่าไฟฟ้า'!I14</f>
        <v>1834.3</v>
      </c>
      <c r="E37" s="71">
        <f>'2568-บิลค่าไฟฟ้า'!I15</f>
        <v>36.619999999999997</v>
      </c>
      <c r="F37" s="71">
        <f>'2569-บิลค่าไฟฟ้า'!I15</f>
        <v>35.619999999999997</v>
      </c>
    </row>
    <row r="38" spans="2:6" x14ac:dyDescent="0.5">
      <c r="B38" s="70" t="s">
        <v>56</v>
      </c>
      <c r="C38" s="71">
        <f>'2568-บิลค่าไฟฟ้า'!M14</f>
        <v>2899.05</v>
      </c>
      <c r="D38" s="71">
        <f>'2569-บิลค่าไฟฟ้า'!M14</f>
        <v>0</v>
      </c>
      <c r="E38" s="71">
        <f>'2568-บิลค่าไฟฟ้า'!M15</f>
        <v>35.619999999999997</v>
      </c>
      <c r="F38" s="71">
        <f>'2569-บิลค่าไฟฟ้า'!M15</f>
        <v>0</v>
      </c>
    </row>
    <row r="39" spans="2:6" x14ac:dyDescent="0.5">
      <c r="B39" s="70" t="s">
        <v>57</v>
      </c>
      <c r="C39" s="71">
        <f>'2568-บิลค่าไฟฟ้า'!Q14</f>
        <v>2899.05</v>
      </c>
      <c r="D39" s="71">
        <f>'2569-บิลค่าไฟฟ้า'!Q14</f>
        <v>0</v>
      </c>
      <c r="E39" s="71">
        <f>'2568-บิลค่าไฟฟ้า'!Q15</f>
        <v>35.619999999999997</v>
      </c>
      <c r="F39" s="71">
        <f>'2569-บิลค่าไฟฟ้า'!Q15</f>
        <v>0</v>
      </c>
    </row>
    <row r="40" spans="2:6" x14ac:dyDescent="0.5">
      <c r="B40" s="70" t="s">
        <v>58</v>
      </c>
      <c r="C40" s="71">
        <f>'2568-บิลค่าไฟฟ้า'!U14</f>
        <v>2111.7399999999998</v>
      </c>
      <c r="D40" s="71">
        <f>'2569-บิลค่าไฟฟ้า'!U14</f>
        <v>0</v>
      </c>
      <c r="E40" s="71">
        <f>'2568-บิลค่าไฟฟ้า'!U15</f>
        <v>35.619999999999997</v>
      </c>
      <c r="F40" s="71">
        <f>'2569-บิลค่าไฟฟ้า'!U15</f>
        <v>0</v>
      </c>
    </row>
    <row r="41" spans="2:6" x14ac:dyDescent="0.5">
      <c r="B41" s="70" t="s">
        <v>59</v>
      </c>
      <c r="C41" s="71">
        <f>'2568-บิลค่าไฟฟ้า'!Y14</f>
        <v>2260</v>
      </c>
      <c r="D41" s="71">
        <f>'2569-บิลค่าไฟฟ้า'!Y14</f>
        <v>0</v>
      </c>
      <c r="E41" s="71">
        <f>'2568-บิลค่าไฟฟ้า'!Y15</f>
        <v>35.619999999999997</v>
      </c>
      <c r="F41" s="71">
        <f>'2569-บิลค่าไฟฟ้า'!Y15</f>
        <v>0</v>
      </c>
    </row>
    <row r="42" spans="2:6" x14ac:dyDescent="0.5">
      <c r="B42" s="70" t="s">
        <v>60</v>
      </c>
      <c r="C42" s="71">
        <f>'2568-บิลค่าไฟฟ้า'!AC14</f>
        <v>1923.92</v>
      </c>
      <c r="D42" s="71">
        <f>'2569-บิลค่าไฟฟ้า'!AC14</f>
        <v>0</v>
      </c>
      <c r="E42" s="71">
        <f>'2568-บิลค่าไฟฟ้า'!AC15</f>
        <v>35.619999999999997</v>
      </c>
      <c r="F42" s="71">
        <f>'2569-บิลค่าไฟฟ้า'!AC15</f>
        <v>0</v>
      </c>
    </row>
    <row r="43" spans="2:6" x14ac:dyDescent="0.5">
      <c r="B43" s="70" t="s">
        <v>61</v>
      </c>
      <c r="C43" s="71">
        <f>'2568-บิลค่าไฟฟ้า'!AG14</f>
        <v>1993.12</v>
      </c>
      <c r="D43" s="71">
        <f>'2569-บิลค่าไฟฟ้า'!AG14</f>
        <v>0</v>
      </c>
      <c r="E43" s="71">
        <f>'2568-บิลค่าไฟฟ้า'!AG15</f>
        <v>35.619999999999997</v>
      </c>
      <c r="F43" s="71">
        <f>'2569-บิลค่าไฟฟ้า'!AG15</f>
        <v>0</v>
      </c>
    </row>
    <row r="44" spans="2:6" x14ac:dyDescent="0.5">
      <c r="B44" s="70" t="s">
        <v>62</v>
      </c>
      <c r="C44" s="71">
        <f>'2568-บิลค่าไฟฟ้า'!AK14</f>
        <v>1988.78</v>
      </c>
      <c r="D44" s="71">
        <f>'2569-บิลค่าไฟฟ้า'!AK14</f>
        <v>0</v>
      </c>
      <c r="E44" s="71">
        <f>'2568-บิลค่าไฟฟ้า'!AK15</f>
        <v>35.619999999999997</v>
      </c>
      <c r="F44" s="71">
        <f>'2569-บิลค่าไฟฟ้า'!AK15</f>
        <v>0</v>
      </c>
    </row>
    <row r="45" spans="2:6" x14ac:dyDescent="0.5">
      <c r="B45" s="70" t="s">
        <v>63</v>
      </c>
      <c r="C45" s="71">
        <f>'2568-บิลค่าไฟฟ้า'!AO14</f>
        <v>1846.69</v>
      </c>
      <c r="D45" s="71">
        <f>'2569-บิลค่าไฟฟ้า'!AO14</f>
        <v>0</v>
      </c>
      <c r="E45" s="71">
        <f>'2568-บิลค่าไฟฟ้า'!AO15</f>
        <v>35.619999999999997</v>
      </c>
      <c r="F45" s="71">
        <f>'2569-บิลค่าไฟฟ้า'!AO15</f>
        <v>0</v>
      </c>
    </row>
    <row r="46" spans="2:6" x14ac:dyDescent="0.5">
      <c r="B46" s="70" t="s">
        <v>64</v>
      </c>
      <c r="C46" s="71">
        <f>'2568-บิลค่าไฟฟ้า'!AS14</f>
        <v>1659.89</v>
      </c>
      <c r="D46" s="71">
        <f>'2569-บิลค่าไฟฟ้า'!AS14</f>
        <v>0</v>
      </c>
      <c r="E46" s="71">
        <f>'2568-บิลค่าไฟฟ้า'!AS15</f>
        <v>35.619999999999997</v>
      </c>
      <c r="F46" s="71">
        <f>'2569-บิลค่าไฟฟ้า'!AS15</f>
        <v>0</v>
      </c>
    </row>
    <row r="47" spans="2:6" x14ac:dyDescent="0.5">
      <c r="B47" s="70" t="s">
        <v>65</v>
      </c>
      <c r="C47" s="71">
        <f>'2568-บิลค่าไฟฟ้า'!AW14</f>
        <v>1944.68</v>
      </c>
      <c r="D47" s="71">
        <f>'2569-บิลค่าไฟฟ้า'!AW14</f>
        <v>0</v>
      </c>
      <c r="E47" s="71">
        <f>'2568-บิลค่าไฟฟ้า'!AW15</f>
        <v>35.619999999999997</v>
      </c>
      <c r="F47" s="71">
        <f>'2569-บิลค่าไฟฟ้า'!AW15</f>
        <v>0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K17" sqref="K17"/>
    </sheetView>
  </sheetViews>
  <sheetFormatPr defaultRowHeight="19.8" x14ac:dyDescent="0.5"/>
  <cols>
    <col min="1" max="1" width="0" style="119" hidden="1" customWidth="1"/>
    <col min="2" max="2" width="9" style="125" customWidth="1"/>
    <col min="3" max="3" width="12.77734375" style="125" customWidth="1"/>
    <col min="4" max="4" width="12.77734375" style="126" hidden="1" customWidth="1"/>
    <col min="5" max="5" width="12.77734375" style="125" customWidth="1"/>
    <col min="6" max="6" width="12.77734375" style="126" hidden="1" customWidth="1"/>
    <col min="7" max="14" width="10.77734375" style="119" customWidth="1"/>
    <col min="15" max="16384" width="8.88671875" style="119"/>
  </cols>
  <sheetData>
    <row r="2" spans="2:6" x14ac:dyDescent="0.5">
      <c r="B2" s="65" t="s">
        <v>46</v>
      </c>
      <c r="C2" s="66" t="str">
        <f>'[7]2566-คณะ,สำนัก'!B60</f>
        <v>มหาวิทยาลัยแม่โจ้-แพร่ เฉลิมพระเกียรติ</v>
      </c>
      <c r="D2" s="117"/>
      <c r="E2" s="67"/>
      <c r="F2" s="118"/>
    </row>
    <row r="3" spans="2:6" ht="21.6" x14ac:dyDescent="0.5">
      <c r="B3" s="68"/>
      <c r="C3" s="69" t="s">
        <v>149</v>
      </c>
      <c r="D3" s="120" t="s">
        <v>121</v>
      </c>
      <c r="E3" s="69" t="s">
        <v>174</v>
      </c>
      <c r="F3" s="120" t="s">
        <v>150</v>
      </c>
    </row>
    <row r="4" spans="2:6" x14ac:dyDescent="0.5">
      <c r="B4" s="70" t="s">
        <v>54</v>
      </c>
      <c r="C4" s="71">
        <f>'2568-คณะ,สำนัก'!C62</f>
        <v>70588.34</v>
      </c>
      <c r="D4" s="121">
        <f>'2568-คณะ,สำนัก'!D62</f>
        <v>309592.83999999997</v>
      </c>
      <c r="E4" s="71">
        <f>'2569-คณะ,สำนัก'!C60</f>
        <v>81831.570000000007</v>
      </c>
      <c r="F4" s="121">
        <f>'2569-คณะ,สำนัก'!D60</f>
        <v>339961.06</v>
      </c>
    </row>
    <row r="5" spans="2:6" x14ac:dyDescent="0.5">
      <c r="B5" s="70" t="s">
        <v>55</v>
      </c>
      <c r="C5" s="71">
        <f>'2568-คณะ,สำนัก'!E62</f>
        <v>74900.570000000007</v>
      </c>
      <c r="D5" s="121">
        <f>'2568-คณะ,สำนัก'!F62</f>
        <v>335643.18</v>
      </c>
      <c r="E5" s="71">
        <f>'2569-คณะ,สำนัก'!E60</f>
        <v>91553.2</v>
      </c>
      <c r="F5" s="121">
        <f>'2569-คณะ,สำนัก'!F60</f>
        <v>394156.27</v>
      </c>
    </row>
    <row r="6" spans="2:6" x14ac:dyDescent="0.5">
      <c r="B6" s="70" t="s">
        <v>56</v>
      </c>
      <c r="C6" s="71">
        <f>'2568-คณะ,สำนัก'!G62</f>
        <v>101697.33</v>
      </c>
      <c r="D6" s="121">
        <f>'2568-คณะ,สำนัก'!H62</f>
        <v>477466.3</v>
      </c>
      <c r="E6" s="71">
        <f>'2569-คณะ,สำนัก'!G60</f>
        <v>0</v>
      </c>
      <c r="F6" s="121">
        <f>'2569-คณะ,สำนัก'!H60</f>
        <v>0</v>
      </c>
    </row>
    <row r="7" spans="2:6" x14ac:dyDescent="0.5">
      <c r="B7" s="70" t="s">
        <v>57</v>
      </c>
      <c r="C7" s="71">
        <f>'2568-คณะ,สำนัก'!I62</f>
        <v>74370.3</v>
      </c>
      <c r="D7" s="121">
        <f>'2568-คณะ,สำนัก'!J62</f>
        <v>339208.9</v>
      </c>
      <c r="E7" s="71">
        <f>'2569-คณะ,สำนัก'!I60</f>
        <v>0</v>
      </c>
      <c r="F7" s="121">
        <f>'2569-คณะ,สำนัก'!J60</f>
        <v>0</v>
      </c>
    </row>
    <row r="8" spans="2:6" x14ac:dyDescent="0.5">
      <c r="B8" s="70" t="s">
        <v>58</v>
      </c>
      <c r="C8" s="71">
        <f>'2568-คณะ,สำนัก'!K62</f>
        <v>110183.36</v>
      </c>
      <c r="D8" s="121">
        <f>'2568-คณะ,สำนัก'!L62</f>
        <v>335515.28000000003</v>
      </c>
      <c r="E8" s="71">
        <f>'2569-คณะ,สำนัก'!K60</f>
        <v>0</v>
      </c>
      <c r="F8" s="121">
        <f>'2569-คณะ,สำนัก'!L60</f>
        <v>0</v>
      </c>
    </row>
    <row r="9" spans="2:6" x14ac:dyDescent="0.5">
      <c r="B9" s="70" t="s">
        <v>59</v>
      </c>
      <c r="C9" s="71">
        <f>'2568-คณะ,สำนัก'!M62</f>
        <v>91551.18</v>
      </c>
      <c r="D9" s="121">
        <f>'2568-คณะ,สำนัก'!N62</f>
        <v>419156.92</v>
      </c>
      <c r="E9" s="71">
        <f>'2569-คณะ,สำนัก'!M60</f>
        <v>0</v>
      </c>
      <c r="F9" s="121">
        <f>'2569-คณะ,สำนัก'!N60</f>
        <v>0</v>
      </c>
    </row>
    <row r="10" spans="2:6" x14ac:dyDescent="0.5">
      <c r="B10" s="70" t="s">
        <v>60</v>
      </c>
      <c r="C10" s="71">
        <f>'2568-คณะ,สำนัก'!O62</f>
        <v>110183.36</v>
      </c>
      <c r="D10" s="121">
        <f>'2568-คณะ,สำนัก'!P62</f>
        <v>473524.87999999995</v>
      </c>
      <c r="E10" s="71">
        <f>'2569-คณะ,สำนัก'!O60</f>
        <v>0</v>
      </c>
      <c r="F10" s="121">
        <f>'2569-คณะ,สำนัก'!P60</f>
        <v>0</v>
      </c>
    </row>
    <row r="11" spans="2:6" x14ac:dyDescent="0.5">
      <c r="B11" s="70" t="s">
        <v>61</v>
      </c>
      <c r="C11" s="71">
        <f>'2568-คณะ,สำนัก'!Q62</f>
        <v>115490.72</v>
      </c>
      <c r="D11" s="121">
        <f>'2568-คณะ,สำนัก'!R62</f>
        <v>505793.19</v>
      </c>
      <c r="E11" s="71">
        <f>'2569-คณะ,สำนัก'!Q60</f>
        <v>0</v>
      </c>
      <c r="F11" s="121">
        <f>'2569-คณะ,สำนัก'!R60</f>
        <v>0</v>
      </c>
    </row>
    <row r="12" spans="2:6" x14ac:dyDescent="0.5">
      <c r="B12" s="70" t="s">
        <v>62</v>
      </c>
      <c r="C12" s="71">
        <f>'2568-คณะ,สำนัก'!S62</f>
        <v>123567.22</v>
      </c>
      <c r="D12" s="121">
        <f>'2568-คณะ,สำนัก'!T62</f>
        <v>529859.22</v>
      </c>
      <c r="E12" s="71">
        <f>'2569-คณะ,สำนัก'!S60</f>
        <v>0</v>
      </c>
      <c r="F12" s="121">
        <f>'2569-คณะ,สำนัก'!T60</f>
        <v>0</v>
      </c>
    </row>
    <row r="13" spans="2:6" x14ac:dyDescent="0.5">
      <c r="B13" s="70" t="s">
        <v>63</v>
      </c>
      <c r="C13" s="71">
        <f>'2568-คณะ,สำนัก'!U62</f>
        <v>113875.63</v>
      </c>
      <c r="D13" s="121">
        <f>'2568-คณะ,สำนัก'!V62</f>
        <v>483714.69</v>
      </c>
      <c r="E13" s="71">
        <f>'2569-คณะ,สำนัก'!U60</f>
        <v>0</v>
      </c>
      <c r="F13" s="121">
        <f>'2569-คณะ,สำนัก'!V60</f>
        <v>0</v>
      </c>
    </row>
    <row r="14" spans="2:6" ht="19.2" customHeight="1" x14ac:dyDescent="0.5">
      <c r="B14" s="70" t="s">
        <v>64</v>
      </c>
      <c r="C14" s="71">
        <f>'2568-คณะ,สำนัก'!W62</f>
        <v>76425.490000000005</v>
      </c>
      <c r="D14" s="121">
        <f>'2568-คณะ,สำนัก'!X62</f>
        <v>325925.44</v>
      </c>
      <c r="E14" s="71">
        <f>'2569-คณะ,สำนัก'!W60</f>
        <v>0</v>
      </c>
      <c r="F14" s="121">
        <f>'2569-คณะ,สำนัก'!X60</f>
        <v>0</v>
      </c>
    </row>
    <row r="15" spans="2:6" x14ac:dyDescent="0.5">
      <c r="B15" s="70" t="s">
        <v>65</v>
      </c>
      <c r="C15" s="71">
        <f>'[9]2567-คณะ,สำนัก'!Y62</f>
        <v>79652.899999999994</v>
      </c>
      <c r="D15" s="121">
        <f>'[9]2567-คณะ,สำนัก'!Z62</f>
        <v>352354.13</v>
      </c>
      <c r="E15" s="71">
        <f>'2569-คณะ,สำนัก'!Y60</f>
        <v>0</v>
      </c>
      <c r="F15" s="121">
        <f>'2569-คณะ,สำนัก'!Z60</f>
        <v>0</v>
      </c>
    </row>
    <row r="30" spans="2:6" x14ac:dyDescent="0.5">
      <c r="B30" s="65" t="s">
        <v>46</v>
      </c>
      <c r="C30" s="66" t="str">
        <f>C2</f>
        <v>มหาวิทยาลัยแม่โจ้-แพร่ เฉลิมพระเกียรติ</v>
      </c>
      <c r="D30" s="117"/>
      <c r="E30" s="67"/>
      <c r="F30" s="122"/>
    </row>
    <row r="31" spans="2:6" x14ac:dyDescent="0.5">
      <c r="B31" s="68"/>
      <c r="C31" s="69" t="s">
        <v>150</v>
      </c>
      <c r="D31" s="120"/>
      <c r="E31" s="69" t="s">
        <v>175</v>
      </c>
      <c r="F31" s="123"/>
    </row>
    <row r="32" spans="2:6" x14ac:dyDescent="0.5">
      <c r="B32" s="70" t="s">
        <v>54</v>
      </c>
      <c r="C32" s="71">
        <f>D4</f>
        <v>309592.83999999997</v>
      </c>
      <c r="D32" s="121"/>
      <c r="E32" s="71">
        <f>F4</f>
        <v>339961.06</v>
      </c>
      <c r="F32" s="124"/>
    </row>
    <row r="33" spans="2:6" x14ac:dyDescent="0.5">
      <c r="B33" s="70" t="s">
        <v>55</v>
      </c>
      <c r="C33" s="71">
        <f t="shared" ref="C33:C43" si="0">D5</f>
        <v>335643.18</v>
      </c>
      <c r="D33" s="121"/>
      <c r="E33" s="71">
        <f t="shared" ref="E33:E43" si="1">F5</f>
        <v>394156.27</v>
      </c>
      <c r="F33" s="124"/>
    </row>
    <row r="34" spans="2:6" x14ac:dyDescent="0.5">
      <c r="B34" s="70" t="s">
        <v>56</v>
      </c>
      <c r="C34" s="71">
        <f t="shared" si="0"/>
        <v>477466.3</v>
      </c>
      <c r="D34" s="121"/>
      <c r="E34" s="71">
        <f t="shared" si="1"/>
        <v>0</v>
      </c>
      <c r="F34" s="124"/>
    </row>
    <row r="35" spans="2:6" x14ac:dyDescent="0.5">
      <c r="B35" s="70" t="s">
        <v>57</v>
      </c>
      <c r="C35" s="71">
        <f t="shared" si="0"/>
        <v>339208.9</v>
      </c>
      <c r="D35" s="121"/>
      <c r="E35" s="71">
        <f t="shared" si="1"/>
        <v>0</v>
      </c>
      <c r="F35" s="124"/>
    </row>
    <row r="36" spans="2:6" x14ac:dyDescent="0.5">
      <c r="B36" s="70" t="s">
        <v>58</v>
      </c>
      <c r="C36" s="71">
        <f t="shared" si="0"/>
        <v>335515.28000000003</v>
      </c>
      <c r="D36" s="121"/>
      <c r="E36" s="71">
        <f t="shared" si="1"/>
        <v>0</v>
      </c>
      <c r="F36" s="124"/>
    </row>
    <row r="37" spans="2:6" x14ac:dyDescent="0.5">
      <c r="B37" s="70" t="s">
        <v>59</v>
      </c>
      <c r="C37" s="71">
        <f t="shared" si="0"/>
        <v>419156.92</v>
      </c>
      <c r="D37" s="121"/>
      <c r="E37" s="71">
        <f t="shared" si="1"/>
        <v>0</v>
      </c>
      <c r="F37" s="124"/>
    </row>
    <row r="38" spans="2:6" x14ac:dyDescent="0.5">
      <c r="B38" s="70" t="s">
        <v>60</v>
      </c>
      <c r="C38" s="71">
        <f t="shared" si="0"/>
        <v>473524.87999999995</v>
      </c>
      <c r="D38" s="121"/>
      <c r="E38" s="71">
        <f t="shared" si="1"/>
        <v>0</v>
      </c>
      <c r="F38" s="124"/>
    </row>
    <row r="39" spans="2:6" x14ac:dyDescent="0.5">
      <c r="B39" s="70" t="s">
        <v>61</v>
      </c>
      <c r="C39" s="71">
        <f t="shared" si="0"/>
        <v>505793.19</v>
      </c>
      <c r="D39" s="121"/>
      <c r="E39" s="71">
        <f t="shared" si="1"/>
        <v>0</v>
      </c>
      <c r="F39" s="124"/>
    </row>
    <row r="40" spans="2:6" x14ac:dyDescent="0.5">
      <c r="B40" s="70" t="s">
        <v>62</v>
      </c>
      <c r="C40" s="71">
        <f t="shared" si="0"/>
        <v>529859.22</v>
      </c>
      <c r="D40" s="121"/>
      <c r="E40" s="71">
        <f t="shared" si="1"/>
        <v>0</v>
      </c>
      <c r="F40" s="124"/>
    </row>
    <row r="41" spans="2:6" x14ac:dyDescent="0.5">
      <c r="B41" s="70" t="s">
        <v>63</v>
      </c>
      <c r="C41" s="71">
        <f t="shared" si="0"/>
        <v>483714.69</v>
      </c>
      <c r="D41" s="121"/>
      <c r="E41" s="71">
        <f t="shared" si="1"/>
        <v>0</v>
      </c>
      <c r="F41" s="124"/>
    </row>
    <row r="42" spans="2:6" x14ac:dyDescent="0.5">
      <c r="B42" s="70" t="s">
        <v>64</v>
      </c>
      <c r="C42" s="71">
        <f t="shared" si="0"/>
        <v>325925.44</v>
      </c>
      <c r="D42" s="121"/>
      <c r="E42" s="71">
        <f t="shared" si="1"/>
        <v>0</v>
      </c>
      <c r="F42" s="124"/>
    </row>
    <row r="43" spans="2:6" x14ac:dyDescent="0.5">
      <c r="B43" s="70" t="s">
        <v>65</v>
      </c>
      <c r="C43" s="71">
        <f t="shared" si="0"/>
        <v>352354.13</v>
      </c>
      <c r="D43" s="121"/>
      <c r="E43" s="71">
        <f t="shared" si="1"/>
        <v>0</v>
      </c>
      <c r="F43" s="1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13" sqref="S13"/>
    </sheetView>
  </sheetViews>
  <sheetFormatPr defaultRowHeight="19.8" x14ac:dyDescent="0.5"/>
  <cols>
    <col min="1" max="1" width="0" style="64" hidden="1" customWidth="1"/>
    <col min="2" max="2" width="9" style="64" customWidth="1"/>
    <col min="3" max="6" width="14.77734375" style="64" customWidth="1"/>
    <col min="7" max="10" width="8.88671875" style="64"/>
    <col min="11" max="13" width="0" style="64" hidden="1" customWidth="1"/>
    <col min="14" max="16384" width="8.88671875" style="64"/>
  </cols>
  <sheetData>
    <row r="2" spans="2:6" x14ac:dyDescent="0.5">
      <c r="B2" s="65" t="s">
        <v>46</v>
      </c>
      <c r="C2" s="66" t="s">
        <v>73</v>
      </c>
      <c r="D2" s="66"/>
      <c r="E2" s="73" t="s">
        <v>74</v>
      </c>
      <c r="F2" s="73"/>
    </row>
    <row r="3" spans="2:6" ht="21.6" x14ac:dyDescent="0.5">
      <c r="B3" s="68"/>
      <c r="C3" s="69" t="s">
        <v>149</v>
      </c>
      <c r="D3" s="69" t="s">
        <v>174</v>
      </c>
      <c r="E3" s="69" t="s">
        <v>149</v>
      </c>
      <c r="F3" s="69" t="s">
        <v>174</v>
      </c>
    </row>
    <row r="4" spans="2:6" x14ac:dyDescent="0.5">
      <c r="B4" s="70" t="s">
        <v>54</v>
      </c>
      <c r="C4" s="71">
        <f>'2568-บิลค่าไฟฟ้า'!D19</f>
        <v>1836</v>
      </c>
      <c r="D4" s="71">
        <f>'2569-บิลค่าไฟฟ้า'!D19</f>
        <v>3276</v>
      </c>
      <c r="E4" s="71">
        <f>'2568-บิลค่าไฟฟ้า'!D20</f>
        <v>10471</v>
      </c>
      <c r="F4" s="71">
        <f>'2569-บิลค่าไฟฟ้า'!D20</f>
        <v>113.6</v>
      </c>
    </row>
    <row r="5" spans="2:6" x14ac:dyDescent="0.5">
      <c r="B5" s="70" t="s">
        <v>55</v>
      </c>
      <c r="C5" s="71">
        <f>'2568-บิลค่าไฟฟ้า'!H19</f>
        <v>2960</v>
      </c>
      <c r="D5" s="71">
        <f>'2569-บิลค่าไฟฟ้า'!H19</f>
        <v>3584</v>
      </c>
      <c r="E5" s="71">
        <f>'2568-บิลค่าไฟฟ้า'!H20</f>
        <v>9721.82</v>
      </c>
      <c r="F5" s="71">
        <f>'2569-บิลค่าไฟฟ้า'!H20</f>
        <v>40</v>
      </c>
    </row>
    <row r="6" spans="2:6" x14ac:dyDescent="0.5">
      <c r="B6" s="70" t="s">
        <v>56</v>
      </c>
      <c r="C6" s="71">
        <f>'2568-บิลค่าไฟฟ้า'!L19</f>
        <v>3952</v>
      </c>
      <c r="D6" s="71">
        <f>'2569-บิลค่าไฟฟ้า'!L19</f>
        <v>0</v>
      </c>
      <c r="E6" s="71">
        <f>'2568-บิลค่าไฟฟ้า'!L20</f>
        <v>8389.2900000000009</v>
      </c>
      <c r="F6" s="71">
        <f>'2569-บิลค่าไฟฟ้า'!L20</f>
        <v>0</v>
      </c>
    </row>
    <row r="7" spans="2:6" x14ac:dyDescent="0.5">
      <c r="B7" s="70" t="s">
        <v>57</v>
      </c>
      <c r="C7" s="71">
        <f>'2568-บิลค่าไฟฟ้า'!P19</f>
        <v>4916</v>
      </c>
      <c r="D7" s="71">
        <f>'2569-บิลค่าไฟฟ้า'!P19</f>
        <v>0</v>
      </c>
      <c r="E7" s="71">
        <f>'2568-บิลค่าไฟฟ้า'!P20</f>
        <v>4022.88</v>
      </c>
      <c r="F7" s="71">
        <f>'2569-บิลค่าไฟฟ้า'!P20</f>
        <v>0</v>
      </c>
    </row>
    <row r="8" spans="2:6" x14ac:dyDescent="0.5">
      <c r="B8" s="70" t="s">
        <v>58</v>
      </c>
      <c r="C8" s="71">
        <f>'2568-บิลค่าไฟฟ้า'!T19</f>
        <v>6384</v>
      </c>
      <c r="D8" s="71">
        <f>'2569-บิลค่าไฟฟ้า'!T19</f>
        <v>0</v>
      </c>
      <c r="E8" s="71">
        <f>'2568-บิลค่าไฟฟ้า'!T20</f>
        <v>3500.64</v>
      </c>
      <c r="F8" s="71">
        <f>'2569-บิลค่าไฟฟ้า'!T20</f>
        <v>0</v>
      </c>
    </row>
    <row r="9" spans="2:6" x14ac:dyDescent="0.5">
      <c r="B9" s="70" t="s">
        <v>59</v>
      </c>
      <c r="C9" s="71">
        <f>'2568-บิลค่าไฟฟ้า'!X19</f>
        <v>5144</v>
      </c>
      <c r="D9" s="71">
        <f>'2569-บิลค่าไฟฟ้า'!X19</f>
        <v>0</v>
      </c>
      <c r="E9" s="71">
        <f>'2568-บิลค่าไฟฟ้า'!X20</f>
        <v>3154.65</v>
      </c>
      <c r="F9" s="71">
        <f>'2569-บิลค่าไฟฟ้า'!X20</f>
        <v>0</v>
      </c>
    </row>
    <row r="10" spans="2:6" x14ac:dyDescent="0.5">
      <c r="B10" s="70" t="s">
        <v>60</v>
      </c>
      <c r="C10" s="71">
        <f>'2568-บิลค่าไฟฟ้า'!AB19</f>
        <v>4012</v>
      </c>
      <c r="D10" s="71">
        <f>'2569-บิลค่าไฟฟ้า'!AB19</f>
        <v>0</v>
      </c>
      <c r="E10" s="71">
        <f>'2568-บิลค่าไฟฟ้า'!AB20</f>
        <v>2362.31</v>
      </c>
      <c r="F10" s="71">
        <f>'2569-บิลค่าไฟฟ้า'!AB20</f>
        <v>0</v>
      </c>
    </row>
    <row r="11" spans="2:6" x14ac:dyDescent="0.5">
      <c r="B11" s="70" t="s">
        <v>61</v>
      </c>
      <c r="C11" s="71">
        <f>'2568-บิลค่าไฟฟ้า'!AF19</f>
        <v>2872</v>
      </c>
      <c r="D11" s="71">
        <f>'2569-บิลค่าไฟฟ้า'!AF19</f>
        <v>0</v>
      </c>
      <c r="E11" s="71">
        <f>'2568-บิลค่าไฟฟ้า'!AF20</f>
        <v>2296.2199999999998</v>
      </c>
      <c r="F11" s="71">
        <f>'2569-บิลค่าไฟฟ้า'!AF20</f>
        <v>0</v>
      </c>
    </row>
    <row r="12" spans="2:6" x14ac:dyDescent="0.5">
      <c r="B12" s="70" t="s">
        <v>62</v>
      </c>
      <c r="C12" s="71">
        <f>'2568-บิลค่าไฟฟ้า'!AJ19</f>
        <v>3892</v>
      </c>
      <c r="D12" s="71">
        <f>'2569-บิลค่าไฟฟ้า'!AJ19</f>
        <v>0</v>
      </c>
      <c r="E12" s="71">
        <f>'2568-บิลค่าไฟฟ้า'!AJ20</f>
        <v>2045.71</v>
      </c>
      <c r="F12" s="71">
        <f>'2569-บิลค่าไฟฟ้า'!AJ20</f>
        <v>0</v>
      </c>
    </row>
    <row r="13" spans="2:6" x14ac:dyDescent="0.5">
      <c r="B13" s="70" t="s">
        <v>63</v>
      </c>
      <c r="C13" s="71">
        <f>'2568-บิลค่าไฟฟ้า'!AN19</f>
        <v>2988</v>
      </c>
      <c r="D13" s="71">
        <f>'2569-บิลค่าไฟฟ้า'!AN19</f>
        <v>0</v>
      </c>
      <c r="E13" s="71">
        <f>'2568-บิลค่าไฟฟ้า'!AN20</f>
        <v>638.92999999999995</v>
      </c>
      <c r="F13" s="71">
        <f>'2569-บิลค่าไฟฟ้า'!AN20</f>
        <v>0</v>
      </c>
    </row>
    <row r="14" spans="2:6" x14ac:dyDescent="0.5">
      <c r="B14" s="70" t="s">
        <v>64</v>
      </c>
      <c r="C14" s="71">
        <f>'2568-บิลค่าไฟฟ้า'!AR19</f>
        <v>1976</v>
      </c>
      <c r="D14" s="71">
        <f>'2569-บิลค่าไฟฟ้า'!AR19</f>
        <v>0</v>
      </c>
      <c r="E14" s="71">
        <f>'2568-บิลค่าไฟฟ้า'!AR20</f>
        <v>257.86</v>
      </c>
      <c r="F14" s="71">
        <f>'2569-บิลค่าไฟฟ้า'!AR20</f>
        <v>0</v>
      </c>
    </row>
    <row r="15" spans="2:6" x14ac:dyDescent="0.5">
      <c r="B15" s="70" t="s">
        <v>65</v>
      </c>
      <c r="C15" s="71">
        <f>'2568-บิลค่าไฟฟ้า'!AV19</f>
        <v>2608</v>
      </c>
      <c r="D15" s="71">
        <f>'2569-บิลค่าไฟฟ้า'!AV19</f>
        <v>0</v>
      </c>
      <c r="E15" s="71">
        <f>'2568-บิลค่าไฟฟ้า'!AV20</f>
        <v>180.8</v>
      </c>
      <c r="F15" s="71">
        <f>'2569-บิลค่าไฟฟ้า'!AV20</f>
        <v>0</v>
      </c>
    </row>
    <row r="29" spans="2:6" hidden="1" x14ac:dyDescent="0.5">
      <c r="B29" s="65" t="s">
        <v>46</v>
      </c>
      <c r="C29" s="66" t="s">
        <v>12</v>
      </c>
      <c r="D29" s="66"/>
      <c r="E29" s="66" t="s">
        <v>13</v>
      </c>
      <c r="F29" s="75"/>
    </row>
    <row r="30" spans="2:6" x14ac:dyDescent="0.5">
      <c r="B30" s="65" t="s">
        <v>46</v>
      </c>
      <c r="C30" s="66" t="s">
        <v>73</v>
      </c>
      <c r="D30" s="66"/>
      <c r="E30" s="73" t="s">
        <v>74</v>
      </c>
      <c r="F30" s="73"/>
    </row>
    <row r="31" spans="2:6" ht="21.6" x14ac:dyDescent="0.5">
      <c r="B31" s="68"/>
      <c r="C31" s="69" t="s">
        <v>152</v>
      </c>
      <c r="D31" s="69" t="s">
        <v>176</v>
      </c>
      <c r="E31" s="69" t="s">
        <v>152</v>
      </c>
      <c r="F31" s="69" t="s">
        <v>176</v>
      </c>
    </row>
    <row r="32" spans="2:6" x14ac:dyDescent="0.5">
      <c r="B32" s="70" t="s">
        <v>54</v>
      </c>
      <c r="C32" s="71">
        <f>'2568-บิลค่าไฟฟ้า'!E19</f>
        <v>8733.99</v>
      </c>
      <c r="D32" s="71">
        <f>'2569-บิลค่าไฟฟ้า'!E19</f>
        <v>14375.72</v>
      </c>
      <c r="E32" s="71">
        <f>'2568-บิลค่าไฟฟ้า'!E20</f>
        <v>49133.75</v>
      </c>
      <c r="F32" s="71">
        <f>'2569-บิลค่าไฟฟ้า'!E20</f>
        <v>821</v>
      </c>
    </row>
    <row r="33" spans="2:6" x14ac:dyDescent="0.5">
      <c r="B33" s="70" t="s">
        <v>55</v>
      </c>
      <c r="C33" s="71">
        <f>'2568-บิลค่าไฟฟ้า'!I19</f>
        <v>13876.4</v>
      </c>
      <c r="D33" s="71">
        <f>'2569-บิลค่าไฟฟ้า'!I19</f>
        <v>15695.86</v>
      </c>
      <c r="E33" s="71">
        <f>'2568-บิลค่าไฟฟ้า'!I20</f>
        <v>47830.64</v>
      </c>
      <c r="F33" s="71">
        <f>'2569-บิลค่าไฟฟ้า'!I20</f>
        <v>505.55</v>
      </c>
    </row>
    <row r="34" spans="2:6" x14ac:dyDescent="0.5">
      <c r="B34" s="70" t="s">
        <v>56</v>
      </c>
      <c r="C34" s="71">
        <f>'2568-บิลค่าไฟฟ้า'!M19</f>
        <v>18414.91</v>
      </c>
      <c r="D34" s="71">
        <f>'2569-บิลค่าไฟฟ้า'!M19</f>
        <v>0</v>
      </c>
      <c r="E34" s="71">
        <f>'2568-บิลค่าไฟฟ้า'!M20</f>
        <v>41274.51</v>
      </c>
      <c r="F34" s="71">
        <f>'2569-บิลค่าไฟฟ้า'!M20</f>
        <v>0</v>
      </c>
    </row>
    <row r="35" spans="2:6" x14ac:dyDescent="0.5">
      <c r="B35" s="70" t="s">
        <v>57</v>
      </c>
      <c r="C35" s="71">
        <f>'2568-บิลค่าไฟฟ้า'!Q19</f>
        <v>22825.31</v>
      </c>
      <c r="D35" s="71">
        <f>'2569-บิลค่าไฟฟ้า'!Q19</f>
        <v>0</v>
      </c>
      <c r="E35" s="71">
        <f>'2568-บิลค่าไฟฟ้า'!Q20</f>
        <v>20419.66</v>
      </c>
      <c r="F35" s="71">
        <f>'2569-บิลค่าไฟฟ้า'!Q20</f>
        <v>0</v>
      </c>
    </row>
    <row r="36" spans="2:6" x14ac:dyDescent="0.5">
      <c r="B36" s="70" t="s">
        <v>58</v>
      </c>
      <c r="C36" s="71">
        <f>'2568-บิลค่าไฟฟ้า'!U19</f>
        <v>28380.33</v>
      </c>
      <c r="D36" s="71">
        <f>'2569-บิลค่าไฟฟ้า'!U19</f>
        <v>0</v>
      </c>
      <c r="E36" s="71">
        <f>'2568-บิลค่าไฟฟ้า'!U20</f>
        <v>15592.7</v>
      </c>
      <c r="F36" s="71">
        <f>'2569-บิลค่าไฟฟ้า'!U20</f>
        <v>0</v>
      </c>
    </row>
    <row r="37" spans="2:6" x14ac:dyDescent="0.5">
      <c r="B37" s="70" t="s">
        <v>59</v>
      </c>
      <c r="C37" s="71">
        <f>'2568-บิลค่าไฟฟ้า'!Y19</f>
        <v>22932.75</v>
      </c>
      <c r="D37" s="71">
        <f>'2569-บิลค่าไฟฟ้า'!Y19</f>
        <v>0</v>
      </c>
      <c r="E37" s="71">
        <f>'2568-บิลค่าไฟฟ้า'!Y20</f>
        <v>14423.76</v>
      </c>
      <c r="F37" s="71">
        <f>'2569-บิลค่าไฟฟ้า'!Y20</f>
        <v>0</v>
      </c>
    </row>
    <row r="38" spans="2:6" x14ac:dyDescent="0.5">
      <c r="B38" s="70" t="s">
        <v>60</v>
      </c>
      <c r="C38" s="71">
        <f>'2568-บิลค่าไฟฟ้า'!AC19</f>
        <v>17959.64</v>
      </c>
      <c r="D38" s="71">
        <f>'2569-บิลค่าไฟฟ้า'!AC19</f>
        <v>0</v>
      </c>
      <c r="E38" s="71">
        <f>'2568-บิลค่าไฟฟ้า'!AC20</f>
        <v>10875.73</v>
      </c>
      <c r="F38" s="71">
        <f>'2569-บิลค่าไฟฟ้า'!AC20</f>
        <v>0</v>
      </c>
    </row>
    <row r="39" spans="2:6" x14ac:dyDescent="0.5">
      <c r="B39" s="70" t="s">
        <v>61</v>
      </c>
      <c r="C39" s="71">
        <f>'2568-บิลค่าไฟฟ้า'!AG19</f>
        <v>12951.38</v>
      </c>
      <c r="D39" s="71">
        <f>'2569-บิลค่าไฟฟ้า'!AG19</f>
        <v>0</v>
      </c>
      <c r="E39" s="71">
        <f>'2568-บิลค่าไฟฟ้า'!AG20</f>
        <v>10658.84</v>
      </c>
      <c r="F39" s="71">
        <f>'2569-บิลค่าไฟฟ้า'!AG20</f>
        <v>0</v>
      </c>
    </row>
    <row r="40" spans="2:6" x14ac:dyDescent="0.5">
      <c r="B40" s="70" t="s">
        <v>62</v>
      </c>
      <c r="C40" s="71">
        <f>'2568-บิลค่าไฟฟ้า'!AK19</f>
        <v>17265.87</v>
      </c>
      <c r="D40" s="71">
        <f>'2569-บิลค่าไฟฟ้า'!AK19</f>
        <v>0</v>
      </c>
      <c r="E40" s="71">
        <f>'2568-บิลค่าไฟฟ้า'!AK20</f>
        <v>9823.64</v>
      </c>
      <c r="F40" s="71">
        <f>'2569-บิลค่าไฟฟ้า'!AK20</f>
        <v>0</v>
      </c>
    </row>
    <row r="41" spans="2:6" x14ac:dyDescent="0.5">
      <c r="B41" s="70" t="s">
        <v>63</v>
      </c>
      <c r="C41" s="71">
        <f>'2568-บิลค่าไฟฟ้า'!AO19</f>
        <v>13333.11</v>
      </c>
      <c r="D41" s="71">
        <f>'2569-บิลค่าไฟฟ้า'!AO19</f>
        <v>0</v>
      </c>
      <c r="E41" s="71">
        <f>'2568-บิลค่าไฟฟ้า'!AO20</f>
        <v>7051.36</v>
      </c>
      <c r="F41" s="71">
        <f>'2569-บิลค่าไฟฟ้า'!AO20</f>
        <v>0</v>
      </c>
    </row>
    <row r="42" spans="2:6" x14ac:dyDescent="0.5">
      <c r="B42" s="70" t="s">
        <v>64</v>
      </c>
      <c r="C42" s="71">
        <f>'2568-บิลค่าไฟฟ้า'!AS19</f>
        <v>8930.51</v>
      </c>
      <c r="D42" s="71">
        <f>'2569-บิลค่าไฟฟ้า'!AS19</f>
        <v>0</v>
      </c>
      <c r="E42" s="71">
        <f>'2568-บิลค่าไฟฟ้า'!AS20</f>
        <v>5288.26</v>
      </c>
      <c r="F42" s="71">
        <f>'2569-บิลค่าไฟฟ้า'!AS20</f>
        <v>0</v>
      </c>
    </row>
    <row r="43" spans="2:6" x14ac:dyDescent="0.5">
      <c r="B43" s="70" t="s">
        <v>65</v>
      </c>
      <c r="C43" s="71">
        <f>'2568-บิลค่าไฟฟ้า'!AW19</f>
        <v>11679.96</v>
      </c>
      <c r="D43" s="71">
        <f>'2569-บิลค่าไฟฟ้า'!AW19</f>
        <v>0</v>
      </c>
      <c r="E43" s="71">
        <f>'2568-บิลค่าไฟฟ้า'!AW20</f>
        <v>1120.6400000000001</v>
      </c>
      <c r="F43" s="71">
        <f>'2569-บิลค่าไฟฟ้า'!AW20</f>
        <v>0</v>
      </c>
    </row>
  </sheetData>
  <pageMargins left="0.70866141732283472" right="0.70866141732283472" top="0.74803149606299213" bottom="0.15748031496062992" header="0.31496062992125984" footer="0.31496062992125984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20" zoomScaleNormal="100" zoomScaleSheetLayoutView="100" workbookViewId="0">
      <selection activeCell="R16" sqref="R16"/>
    </sheetView>
  </sheetViews>
  <sheetFormatPr defaultRowHeight="19.8" x14ac:dyDescent="0.5"/>
  <cols>
    <col min="1" max="1" width="0" style="64" hidden="1" customWidth="1"/>
    <col min="2" max="2" width="9" style="64" customWidth="1"/>
    <col min="3" max="4" width="10.77734375" style="64" customWidth="1"/>
    <col min="5" max="16384" width="8.88671875" style="64"/>
  </cols>
  <sheetData>
    <row r="2" spans="2:4" x14ac:dyDescent="0.5">
      <c r="B2" s="65" t="s">
        <v>46</v>
      </c>
      <c r="C2" s="66" t="s">
        <v>48</v>
      </c>
      <c r="D2" s="67"/>
    </row>
    <row r="3" spans="2:4" x14ac:dyDescent="0.5">
      <c r="B3" s="68"/>
      <c r="C3" s="66" t="s">
        <v>22</v>
      </c>
      <c r="D3" s="67"/>
    </row>
    <row r="4" spans="2:4" ht="21.6" x14ac:dyDescent="0.5">
      <c r="B4" s="68"/>
      <c r="C4" s="69" t="s">
        <v>149</v>
      </c>
      <c r="D4" s="69" t="s">
        <v>174</v>
      </c>
    </row>
    <row r="5" spans="2:4" x14ac:dyDescent="0.5">
      <c r="B5" s="70" t="s">
        <v>54</v>
      </c>
      <c r="C5" s="71">
        <f>'2568-บิลค่าไฟฟ้า'!D25</f>
        <v>8154.29</v>
      </c>
      <c r="D5" s="71">
        <f>'2569-บิลค่าไฟฟ้า'!D25</f>
        <v>12612.1</v>
      </c>
    </row>
    <row r="6" spans="2:4" x14ac:dyDescent="0.5">
      <c r="B6" s="70" t="s">
        <v>55</v>
      </c>
      <c r="C6" s="71">
        <f>'2568-บิลค่าไฟฟ้า'!H25</f>
        <v>8962.39</v>
      </c>
      <c r="D6" s="71">
        <f>'2569-บิลค่าไฟฟ้า'!H25</f>
        <v>13455.83</v>
      </c>
    </row>
    <row r="7" spans="2:4" x14ac:dyDescent="0.5">
      <c r="B7" s="70" t="s">
        <v>56</v>
      </c>
      <c r="C7" s="71">
        <f>'2568-บิลค่าไฟฟ้า'!L25</f>
        <v>18128</v>
      </c>
      <c r="D7" s="71">
        <f>'2569-บิลค่าไฟฟ้า'!L25</f>
        <v>0</v>
      </c>
    </row>
    <row r="8" spans="2:4" x14ac:dyDescent="0.5">
      <c r="B8" s="70" t="s">
        <v>57</v>
      </c>
      <c r="C8" s="71">
        <f>'2568-บิลค่าไฟฟ้า'!P25</f>
        <v>15262.46</v>
      </c>
      <c r="D8" s="71">
        <f>'2569-บิลค่าไฟฟ้า'!P25</f>
        <v>0</v>
      </c>
    </row>
    <row r="9" spans="2:4" x14ac:dyDescent="0.5">
      <c r="B9" s="70" t="s">
        <v>58</v>
      </c>
      <c r="C9" s="71">
        <f>'2568-บิลค่าไฟฟ้า'!T25</f>
        <v>4111.01</v>
      </c>
      <c r="D9" s="71">
        <f>'2569-บิลค่าไฟฟ้า'!T25</f>
        <v>0</v>
      </c>
    </row>
    <row r="10" spans="2:4" x14ac:dyDescent="0.5">
      <c r="B10" s="70" t="s">
        <v>59</v>
      </c>
      <c r="C10" s="71">
        <f>'2568-บิลค่าไฟฟ้า'!X25</f>
        <v>2062.85</v>
      </c>
      <c r="D10" s="71">
        <f>'2569-บิลค่าไฟฟ้า'!X25</f>
        <v>0</v>
      </c>
    </row>
    <row r="11" spans="2:4" x14ac:dyDescent="0.5">
      <c r="B11" s="70" t="s">
        <v>60</v>
      </c>
      <c r="C11" s="71">
        <f>'2568-บิลค่าไฟฟ้า'!AB25</f>
        <v>1682.59</v>
      </c>
      <c r="D11" s="71">
        <f>'2569-บิลค่าไฟฟ้า'!AB25</f>
        <v>0</v>
      </c>
    </row>
    <row r="12" spans="2:4" x14ac:dyDescent="0.5">
      <c r="B12" s="70" t="s">
        <v>61</v>
      </c>
      <c r="C12" s="71">
        <f>'2568-บิลค่าไฟฟ้า'!AF25</f>
        <v>1774.81</v>
      </c>
      <c r="D12" s="71">
        <f>'2569-บิลค่าไฟฟ้า'!AF25</f>
        <v>0</v>
      </c>
    </row>
    <row r="13" spans="2:4" x14ac:dyDescent="0.5">
      <c r="B13" s="70" t="s">
        <v>62</v>
      </c>
      <c r="C13" s="71">
        <f>'2568-บิลค่าไฟฟ้า'!AJ25</f>
        <v>1551.22</v>
      </c>
      <c r="D13" s="71">
        <f>'2569-บิลค่าไฟฟ้า'!AJ25</f>
        <v>0</v>
      </c>
    </row>
    <row r="14" spans="2:4" x14ac:dyDescent="0.5">
      <c r="B14" s="70" t="s">
        <v>63</v>
      </c>
      <c r="C14" s="71">
        <f>'2568-บิลค่าไฟฟ้า'!AN25</f>
        <v>1246.8499999999999</v>
      </c>
      <c r="D14" s="71">
        <f>'2569-บิลค่าไฟฟ้า'!AN25</f>
        <v>0</v>
      </c>
    </row>
    <row r="15" spans="2:4" x14ac:dyDescent="0.5">
      <c r="B15" s="70" t="s">
        <v>64</v>
      </c>
      <c r="C15" s="71">
        <f>'2568-บิลค่าไฟฟ้า'!AR25</f>
        <v>1529.18</v>
      </c>
      <c r="D15" s="71">
        <f>'2569-บิลค่าไฟฟ้า'!AR25</f>
        <v>0</v>
      </c>
    </row>
    <row r="16" spans="2:4" x14ac:dyDescent="0.5">
      <c r="B16" s="70" t="s">
        <v>65</v>
      </c>
      <c r="C16" s="71">
        <f>'2568-บิลค่าไฟฟ้า'!AV25</f>
        <v>4097.1400000000003</v>
      </c>
      <c r="D16" s="71">
        <f>'2569-บิลค่าไฟฟ้า'!AV25</f>
        <v>0</v>
      </c>
    </row>
    <row r="28" spans="2:4" x14ac:dyDescent="0.5">
      <c r="B28" s="65" t="s">
        <v>46</v>
      </c>
      <c r="C28" s="66" t="s">
        <v>48</v>
      </c>
      <c r="D28" s="67"/>
    </row>
    <row r="29" spans="2:4" x14ac:dyDescent="0.5">
      <c r="B29" s="68"/>
      <c r="C29" s="66" t="s">
        <v>22</v>
      </c>
      <c r="D29" s="67"/>
    </row>
    <row r="30" spans="2:4" ht="21.6" x14ac:dyDescent="0.5">
      <c r="B30" s="68"/>
      <c r="C30" s="69" t="s">
        <v>152</v>
      </c>
      <c r="D30" s="69" t="s">
        <v>176</v>
      </c>
    </row>
    <row r="31" spans="2:4" x14ac:dyDescent="0.5">
      <c r="B31" s="70" t="s">
        <v>54</v>
      </c>
      <c r="C31" s="71">
        <f>'2568-บิลค่าไฟฟ้า'!E25</f>
        <v>49461.17</v>
      </c>
      <c r="D31" s="71">
        <f>'2569-บิลค่าไฟฟ้า'!E25</f>
        <v>62104.42</v>
      </c>
    </row>
    <row r="32" spans="2:4" x14ac:dyDescent="0.5">
      <c r="B32" s="70" t="s">
        <v>55</v>
      </c>
      <c r="C32" s="71">
        <f>'2568-บิลค่าไฟฟ้า'!I25</f>
        <v>51869.62</v>
      </c>
      <c r="D32" s="71">
        <f>'2569-บิลค่าไฟฟ้า'!I25</f>
        <v>65986.070000000007</v>
      </c>
    </row>
    <row r="33" spans="2:4" x14ac:dyDescent="0.5">
      <c r="B33" s="70" t="s">
        <v>56</v>
      </c>
      <c r="C33" s="71">
        <f>'2568-บิลค่าไฟฟ้า'!M25</f>
        <v>91946.63</v>
      </c>
      <c r="D33" s="71">
        <f>'2569-บิลค่าไฟฟ้า'!M25</f>
        <v>0</v>
      </c>
    </row>
    <row r="34" spans="2:4" x14ac:dyDescent="0.5">
      <c r="B34" s="70" t="s">
        <v>57</v>
      </c>
      <c r="C34" s="71">
        <f>'2568-บิลค่าไฟฟ้า'!Q25</f>
        <v>75426.95</v>
      </c>
      <c r="D34" s="71">
        <f>'2569-บิลค่าไฟฟ้า'!Q25</f>
        <v>0</v>
      </c>
    </row>
    <row r="35" spans="2:4" x14ac:dyDescent="0.5">
      <c r="B35" s="70" t="s">
        <v>58</v>
      </c>
      <c r="C35" s="71">
        <f>'2568-บิลค่าไฟฟ้า'!U25</f>
        <v>27372.92</v>
      </c>
      <c r="D35" s="71">
        <f>'2569-บิลค่าไฟฟ้า'!U25</f>
        <v>0</v>
      </c>
    </row>
    <row r="36" spans="2:4" x14ac:dyDescent="0.5">
      <c r="B36" s="70" t="s">
        <v>59</v>
      </c>
      <c r="C36" s="71">
        <f>'2568-บิลค่าไฟฟ้า'!Y25</f>
        <v>19760.03</v>
      </c>
      <c r="D36" s="71">
        <f>'2569-บิลค่าไฟฟ้า'!Y25</f>
        <v>0</v>
      </c>
    </row>
    <row r="37" spans="2:4" x14ac:dyDescent="0.5">
      <c r="B37" s="70" t="s">
        <v>60</v>
      </c>
      <c r="C37" s="71">
        <f>'2568-บิลค่าไฟฟ้า'!AC25</f>
        <v>17984.41</v>
      </c>
      <c r="D37" s="71">
        <f>'2569-บิลค่าไฟฟ้า'!AC25</f>
        <v>0</v>
      </c>
    </row>
    <row r="38" spans="2:4" x14ac:dyDescent="0.5">
      <c r="B38" s="70" t="s">
        <v>61</v>
      </c>
      <c r="C38" s="71">
        <f>'2568-บิลค่าไฟฟ้า'!AG25</f>
        <v>18791.650000000001</v>
      </c>
      <c r="D38" s="71">
        <f>'2569-บิลค่าไฟฟ้า'!AG25</f>
        <v>0</v>
      </c>
    </row>
    <row r="39" spans="2:4" x14ac:dyDescent="0.5">
      <c r="B39" s="70" t="s">
        <v>62</v>
      </c>
      <c r="C39" s="71">
        <f>'2568-บิลค่าไฟฟ้า'!AK25</f>
        <v>16994.64</v>
      </c>
      <c r="D39" s="71">
        <f>'2569-บิลค่าไฟฟ้า'!AK25</f>
        <v>0</v>
      </c>
    </row>
    <row r="40" spans="2:4" x14ac:dyDescent="0.5">
      <c r="B40" s="70" t="s">
        <v>63</v>
      </c>
      <c r="C40" s="71">
        <f>'2568-บิลค่าไฟฟ้า'!AO25</f>
        <v>17478.240000000002</v>
      </c>
      <c r="D40" s="71">
        <f>'2569-บิลค่าไฟฟ้า'!AO25</f>
        <v>0</v>
      </c>
    </row>
    <row r="41" spans="2:4" x14ac:dyDescent="0.5">
      <c r="B41" s="70" t="s">
        <v>64</v>
      </c>
      <c r="C41" s="71">
        <f>'2568-บิลค่าไฟฟ้า'!AS25</f>
        <v>18648.47</v>
      </c>
      <c r="D41" s="71">
        <f>'2569-บิลค่าไฟฟ้า'!AS25</f>
        <v>0</v>
      </c>
    </row>
    <row r="42" spans="2:4" x14ac:dyDescent="0.5">
      <c r="B42" s="70" t="s">
        <v>65</v>
      </c>
      <c r="C42" s="71">
        <f>'2568-บิลค่าไฟฟ้า'!AW25</f>
        <v>27766.55</v>
      </c>
      <c r="D42" s="71">
        <f>'2569-บิลค่าไฟฟ้า'!AW25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3" zoomScaleNormal="100" zoomScaleSheetLayoutView="100" workbookViewId="0">
      <selection activeCell="H25" sqref="H25"/>
    </sheetView>
  </sheetViews>
  <sheetFormatPr defaultRowHeight="19.8" x14ac:dyDescent="0.5"/>
  <cols>
    <col min="1" max="1" width="0" style="64" hidden="1" customWidth="1"/>
    <col min="2" max="2" width="9" style="64" customWidth="1"/>
    <col min="3" max="4" width="10.77734375" style="64" customWidth="1"/>
    <col min="5" max="16384" width="8.88671875" style="64"/>
  </cols>
  <sheetData>
    <row r="2" spans="2:4" x14ac:dyDescent="0.5">
      <c r="B2" s="65" t="s">
        <v>46</v>
      </c>
      <c r="C2" s="66" t="s">
        <v>49</v>
      </c>
      <c r="D2" s="67"/>
    </row>
    <row r="3" spans="2:4" x14ac:dyDescent="0.5">
      <c r="B3" s="68"/>
      <c r="C3" s="66" t="s">
        <v>23</v>
      </c>
      <c r="D3" s="67"/>
    </row>
    <row r="4" spans="2:4" ht="21.6" x14ac:dyDescent="0.5">
      <c r="B4" s="68"/>
      <c r="C4" s="69" t="s">
        <v>149</v>
      </c>
      <c r="D4" s="69" t="s">
        <v>174</v>
      </c>
    </row>
    <row r="5" spans="2:4" x14ac:dyDescent="0.5">
      <c r="B5" s="70" t="s">
        <v>54</v>
      </c>
      <c r="C5" s="71">
        <f>'2568-บิลค่าไฟฟ้า'!D27</f>
        <v>1117</v>
      </c>
      <c r="D5" s="71">
        <f>'2569-บิลค่าไฟฟ้า'!D27</f>
        <v>580</v>
      </c>
    </row>
    <row r="6" spans="2:4" x14ac:dyDescent="0.5">
      <c r="B6" s="70" t="s">
        <v>55</v>
      </c>
      <c r="C6" s="71">
        <f>'2568-บิลค่าไฟฟ้า'!H27</f>
        <v>1090</v>
      </c>
      <c r="D6" s="71">
        <f>'2569-บิลค่าไฟฟ้า'!H27</f>
        <v>518</v>
      </c>
    </row>
    <row r="7" spans="2:4" x14ac:dyDescent="0.5">
      <c r="B7" s="70" t="s">
        <v>56</v>
      </c>
      <c r="C7" s="71">
        <f>'2568-บิลค่าไฟฟ้า'!L27</f>
        <v>474</v>
      </c>
      <c r="D7" s="71">
        <f>'2569-บิลค่าไฟฟ้า'!L27</f>
        <v>0</v>
      </c>
    </row>
    <row r="8" spans="2:4" x14ac:dyDescent="0.5">
      <c r="B8" s="70" t="s">
        <v>57</v>
      </c>
      <c r="C8" s="71">
        <f>'2568-บิลค่าไฟฟ้า'!P27</f>
        <v>235</v>
      </c>
      <c r="D8" s="71">
        <f>'2569-บิลค่าไฟฟ้า'!P27</f>
        <v>0</v>
      </c>
    </row>
    <row r="9" spans="2:4" x14ac:dyDescent="0.5">
      <c r="B9" s="70" t="s">
        <v>58</v>
      </c>
      <c r="C9" s="71">
        <f>'2568-บิลค่าไฟฟ้า'!T27</f>
        <v>173</v>
      </c>
      <c r="D9" s="71">
        <f>'2569-บิลค่าไฟฟ้า'!T27</f>
        <v>0</v>
      </c>
    </row>
    <row r="10" spans="2:4" x14ac:dyDescent="0.5">
      <c r="B10" s="70" t="s">
        <v>59</v>
      </c>
      <c r="C10" s="71">
        <f>'2568-บิลค่าไฟฟ้า'!X27</f>
        <v>121</v>
      </c>
      <c r="D10" s="71">
        <f>'2569-บิลค่าไฟฟ้า'!X27</f>
        <v>0</v>
      </c>
    </row>
    <row r="11" spans="2:4" x14ac:dyDescent="0.5">
      <c r="B11" s="70" t="s">
        <v>60</v>
      </c>
      <c r="C11" s="71">
        <f>'2568-บิลค่าไฟฟ้า'!AB27</f>
        <v>113</v>
      </c>
      <c r="D11" s="71">
        <f>'2569-บิลค่าไฟฟ้า'!AB27</f>
        <v>0</v>
      </c>
    </row>
    <row r="12" spans="2:4" x14ac:dyDescent="0.5">
      <c r="B12" s="70" t="s">
        <v>61</v>
      </c>
      <c r="C12" s="71">
        <f>'2568-บิลค่าไฟฟ้า'!AF27</f>
        <v>219</v>
      </c>
      <c r="D12" s="71">
        <f>'2569-บิลค่าไฟฟ้า'!AF27</f>
        <v>0</v>
      </c>
    </row>
    <row r="13" spans="2:4" x14ac:dyDescent="0.5">
      <c r="B13" s="70" t="s">
        <v>62</v>
      </c>
      <c r="C13" s="71">
        <f>'2568-บิลค่าไฟฟ้า'!AJ27</f>
        <v>136</v>
      </c>
      <c r="D13" s="71">
        <f>'2569-บิลค่าไฟฟ้า'!AJ27</f>
        <v>0</v>
      </c>
    </row>
    <row r="14" spans="2:4" x14ac:dyDescent="0.5">
      <c r="B14" s="70" t="s">
        <v>63</v>
      </c>
      <c r="C14" s="71">
        <f>'2568-บิลค่าไฟฟ้า'!AN27</f>
        <v>197</v>
      </c>
      <c r="D14" s="71">
        <f>'2569-บิลค่าไฟฟ้า'!AN27</f>
        <v>0</v>
      </c>
    </row>
    <row r="15" spans="2:4" x14ac:dyDescent="0.5">
      <c r="B15" s="70" t="s">
        <v>64</v>
      </c>
      <c r="C15" s="71">
        <f>'2568-บิลค่าไฟฟ้า'!AR27</f>
        <v>247</v>
      </c>
      <c r="D15" s="71">
        <f>'2569-บิลค่าไฟฟ้า'!AR27</f>
        <v>0</v>
      </c>
    </row>
    <row r="16" spans="2:4" x14ac:dyDescent="0.5">
      <c r="B16" s="70" t="s">
        <v>65</v>
      </c>
      <c r="C16" s="71">
        <f>'2568-บิลค่าไฟฟ้า'!AV27</f>
        <v>390</v>
      </c>
      <c r="D16" s="71">
        <f>'2569-บิลค่าไฟฟ้า'!AV27</f>
        <v>0</v>
      </c>
    </row>
    <row r="28" spans="2:4" x14ac:dyDescent="0.5">
      <c r="B28" s="65" t="s">
        <v>46</v>
      </c>
      <c r="C28" s="66" t="s">
        <v>49</v>
      </c>
      <c r="D28" s="67"/>
    </row>
    <row r="29" spans="2:4" x14ac:dyDescent="0.5">
      <c r="B29" s="68"/>
      <c r="C29" s="66" t="s">
        <v>23</v>
      </c>
      <c r="D29" s="67"/>
    </row>
    <row r="30" spans="2:4" ht="21.6" x14ac:dyDescent="0.5">
      <c r="B30" s="68"/>
      <c r="C30" s="69" t="s">
        <v>152</v>
      </c>
      <c r="D30" s="69" t="s">
        <v>176</v>
      </c>
    </row>
    <row r="31" spans="2:4" x14ac:dyDescent="0.5">
      <c r="B31" s="70" t="s">
        <v>54</v>
      </c>
      <c r="C31" s="71">
        <f>'2568-บิลค่าไฟฟ้า'!E27</f>
        <v>5517.48</v>
      </c>
      <c r="D31" s="71">
        <f>'2569-บิลค่าไฟฟ้า'!E27</f>
        <v>2598.27</v>
      </c>
    </row>
    <row r="32" spans="2:4" x14ac:dyDescent="0.5">
      <c r="B32" s="70" t="s">
        <v>55</v>
      </c>
      <c r="C32" s="71">
        <f>'2568-บิลค่าไฟฟ้า'!I27</f>
        <v>5379.13</v>
      </c>
      <c r="D32" s="71">
        <f>'2569-บิลค่าไฟฟ้า'!I27</f>
        <v>2298.48</v>
      </c>
    </row>
    <row r="33" spans="2:4" x14ac:dyDescent="0.5">
      <c r="B33" s="70" t="s">
        <v>56</v>
      </c>
      <c r="C33" s="71">
        <f>'2568-บิลค่าไฟฟ้า'!M27</f>
        <v>2222.67</v>
      </c>
      <c r="D33" s="71">
        <f>'2569-บิลค่าไฟฟ้า'!M27</f>
        <v>0</v>
      </c>
    </row>
    <row r="34" spans="2:4" x14ac:dyDescent="0.5">
      <c r="B34" s="70" t="s">
        <v>57</v>
      </c>
      <c r="C34" s="71">
        <f>'2568-บิลค่าไฟฟ้า'!Q27</f>
        <v>1033.29</v>
      </c>
      <c r="D34" s="71">
        <f>'2569-บิลค่าไฟฟ้า'!Q27</f>
        <v>0</v>
      </c>
    </row>
    <row r="35" spans="2:4" x14ac:dyDescent="0.5">
      <c r="B35" s="70" t="s">
        <v>58</v>
      </c>
      <c r="C35" s="71">
        <f>'2568-บิลค่าไฟฟ้า'!U27</f>
        <v>697.39</v>
      </c>
      <c r="D35" s="71">
        <f>'2569-บิลค่าไฟฟ้า'!U27</f>
        <v>0</v>
      </c>
    </row>
    <row r="36" spans="2:4" x14ac:dyDescent="0.5">
      <c r="B36" s="70" t="s">
        <v>59</v>
      </c>
      <c r="C36" s="71">
        <f>'2568-บิลค่าไฟฟ้า'!Y27</f>
        <v>481.72</v>
      </c>
      <c r="D36" s="71">
        <f>'2569-บิลค่าไฟฟ้า'!Y27</f>
        <v>0</v>
      </c>
    </row>
    <row r="37" spans="2:4" x14ac:dyDescent="0.5">
      <c r="B37" s="70" t="s">
        <v>60</v>
      </c>
      <c r="C37" s="71">
        <f>'2568-บิลค่าไฟฟ้า'!AC27</f>
        <v>452.22</v>
      </c>
      <c r="D37" s="71">
        <f>'2569-บิลค่าไฟฟ้า'!AC27</f>
        <v>0</v>
      </c>
    </row>
    <row r="38" spans="2:4" x14ac:dyDescent="0.5">
      <c r="B38" s="70" t="s">
        <v>61</v>
      </c>
      <c r="C38" s="71">
        <f>'2568-บิลค่าไฟฟ้า'!AG27</f>
        <v>914.89</v>
      </c>
      <c r="D38" s="71">
        <f>'2569-บิลค่าไฟฟ้า'!AG27</f>
        <v>0</v>
      </c>
    </row>
    <row r="39" spans="2:4" x14ac:dyDescent="0.5">
      <c r="B39" s="70" t="s">
        <v>62</v>
      </c>
      <c r="C39" s="71">
        <f>'2568-บิลค่าไฟฟ้า'!AK27</f>
        <v>531.20000000000005</v>
      </c>
      <c r="D39" s="71">
        <f>'2569-บิลค่าไฟฟ้า'!AK27</f>
        <v>0</v>
      </c>
    </row>
    <row r="40" spans="2:4" x14ac:dyDescent="0.5">
      <c r="B40" s="70" t="s">
        <v>63</v>
      </c>
      <c r="C40" s="71">
        <f>'2568-บิลค่าไฟฟ้า'!AO27</f>
        <v>802.44</v>
      </c>
      <c r="D40" s="71">
        <f>'2569-บิลค่าไฟฟ้า'!AO27</f>
        <v>0</v>
      </c>
    </row>
    <row r="41" spans="2:4" x14ac:dyDescent="0.5">
      <c r="B41" s="70" t="s">
        <v>64</v>
      </c>
      <c r="C41" s="71">
        <f>'2568-บิลค่าไฟฟ้า'!AS27</f>
        <v>1036.71</v>
      </c>
      <c r="D41" s="71">
        <f>'2569-บิลค่าไฟฟ้า'!AS27</f>
        <v>0</v>
      </c>
    </row>
    <row r="42" spans="2:4" x14ac:dyDescent="0.5">
      <c r="B42" s="70" t="s">
        <v>65</v>
      </c>
      <c r="C42" s="71">
        <f>'2568-บิลค่าไฟฟ้า'!AW27</f>
        <v>1706.75</v>
      </c>
      <c r="D42" s="71">
        <f>'2569-บิลค่าไฟฟ้า'!AW27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40" zoomScaleNormal="100" zoomScaleSheetLayoutView="100" workbookViewId="0">
      <selection activeCell="S54" sqref="S54"/>
    </sheetView>
  </sheetViews>
  <sheetFormatPr defaultRowHeight="19.8" x14ac:dyDescent="0.5"/>
  <cols>
    <col min="1" max="1" width="0" style="64" hidden="1" customWidth="1"/>
    <col min="2" max="2" width="9" style="64" customWidth="1"/>
    <col min="3" max="4" width="10.77734375" style="64" customWidth="1"/>
    <col min="5" max="6" width="12.77734375" style="64" customWidth="1"/>
    <col min="7" max="16384" width="8.88671875" style="64"/>
  </cols>
  <sheetData>
    <row r="1" spans="2:6" hidden="1" x14ac:dyDescent="0.5"/>
    <row r="2" spans="2:6" x14ac:dyDescent="0.5">
      <c r="B2" s="65" t="s">
        <v>46</v>
      </c>
      <c r="C2" s="66" t="s">
        <v>29</v>
      </c>
      <c r="D2" s="67"/>
      <c r="E2" s="66" t="s">
        <v>30</v>
      </c>
      <c r="F2" s="67"/>
    </row>
    <row r="3" spans="2:6" x14ac:dyDescent="0.5">
      <c r="B3" s="65" t="s">
        <v>46</v>
      </c>
      <c r="C3" s="66" t="s">
        <v>28</v>
      </c>
      <c r="D3" s="67"/>
      <c r="E3" s="66" t="s">
        <v>19</v>
      </c>
      <c r="F3" s="67"/>
    </row>
    <row r="4" spans="2:6" ht="21.6" x14ac:dyDescent="0.5">
      <c r="B4" s="68"/>
      <c r="C4" s="69" t="s">
        <v>149</v>
      </c>
      <c r="D4" s="69" t="s">
        <v>174</v>
      </c>
      <c r="E4" s="69" t="s">
        <v>149</v>
      </c>
      <c r="F4" s="69" t="s">
        <v>174</v>
      </c>
    </row>
    <row r="5" spans="2:6" x14ac:dyDescent="0.5">
      <c r="B5" s="70" t="s">
        <v>54</v>
      </c>
      <c r="C5" s="71">
        <f>'2568-บิลค่าไฟฟ้า'!D29</f>
        <v>6760</v>
      </c>
      <c r="D5" s="71">
        <f>'2569-บิลค่าไฟฟ้า'!D29</f>
        <v>4072</v>
      </c>
      <c r="E5" s="71">
        <f>'2568-บิลค่าไฟฟ้า'!D30</f>
        <v>0</v>
      </c>
      <c r="F5" s="71">
        <f>'2569-บิลค่าไฟฟ้า'!D30</f>
        <v>0</v>
      </c>
    </row>
    <row r="6" spans="2:6" x14ac:dyDescent="0.5">
      <c r="B6" s="70" t="s">
        <v>55</v>
      </c>
      <c r="C6" s="71">
        <f>'2568-บิลค่าไฟฟ้า'!H29</f>
        <v>6892</v>
      </c>
      <c r="D6" s="71">
        <f>'2569-บิลค่าไฟฟ้า'!H29</f>
        <v>4496</v>
      </c>
      <c r="E6" s="71">
        <f>'2568-บิลค่าไฟฟ้า'!H30</f>
        <v>0</v>
      </c>
      <c r="F6" s="71">
        <f>'2569-บิลค่าไฟฟ้า'!H30</f>
        <v>0</v>
      </c>
    </row>
    <row r="7" spans="2:6" x14ac:dyDescent="0.5">
      <c r="B7" s="70" t="s">
        <v>56</v>
      </c>
      <c r="C7" s="71">
        <f>'2568-บิลค่าไฟฟ้า'!L29</f>
        <v>6768</v>
      </c>
      <c r="D7" s="71">
        <f>'2569-บิลค่าไฟฟ้า'!L29</f>
        <v>0</v>
      </c>
      <c r="E7" s="71">
        <f>'2568-บิลค่าไฟฟ้า'!L30</f>
        <v>0</v>
      </c>
      <c r="F7" s="71">
        <f>'2569-บิลค่าไฟฟ้า'!L30</f>
        <v>0</v>
      </c>
    </row>
    <row r="8" spans="2:6" x14ac:dyDescent="0.5">
      <c r="B8" s="70" t="s">
        <v>57</v>
      </c>
      <c r="C8" s="71">
        <f>'2568-บิลค่าไฟฟ้า'!P29</f>
        <v>11000</v>
      </c>
      <c r="D8" s="71">
        <f>'2569-บิลค่าไฟฟ้า'!P29</f>
        <v>0</v>
      </c>
      <c r="E8" s="71">
        <f>'2568-บิลค่าไฟฟ้า'!P30</f>
        <v>0</v>
      </c>
      <c r="F8" s="71">
        <f>'2569-บิลค่าไฟฟ้า'!P30</f>
        <v>0</v>
      </c>
    </row>
    <row r="9" spans="2:6" x14ac:dyDescent="0.5">
      <c r="B9" s="70" t="s">
        <v>58</v>
      </c>
      <c r="C9" s="71">
        <f>'2568-บิลค่าไฟฟ้า'!T29</f>
        <v>3592</v>
      </c>
      <c r="D9" s="71">
        <f>'2569-บิลค่าไฟฟ้า'!T29</f>
        <v>0</v>
      </c>
      <c r="E9" s="71">
        <f>'2568-บิลค่าไฟฟ้า'!T30</f>
        <v>0</v>
      </c>
      <c r="F9" s="71">
        <f>'2569-บิลค่าไฟฟ้า'!T30</f>
        <v>0</v>
      </c>
    </row>
    <row r="10" spans="2:6" x14ac:dyDescent="0.5">
      <c r="B10" s="70" t="s">
        <v>59</v>
      </c>
      <c r="C10" s="71">
        <f>'2568-บิลค่าไฟฟ้า'!X29</f>
        <v>3432</v>
      </c>
      <c r="D10" s="71">
        <f>'2569-บิลค่าไฟฟ้า'!X29</f>
        <v>0</v>
      </c>
      <c r="E10" s="71">
        <f>'2568-บิลค่าไฟฟ้า'!X30</f>
        <v>0</v>
      </c>
      <c r="F10" s="71">
        <f>'2569-บิลค่าไฟฟ้า'!X30</f>
        <v>0</v>
      </c>
    </row>
    <row r="11" spans="2:6" x14ac:dyDescent="0.5">
      <c r="B11" s="70" t="s">
        <v>60</v>
      </c>
      <c r="C11" s="71">
        <f>'2568-บิลค่าไฟฟ้า'!AB29</f>
        <v>1788</v>
      </c>
      <c r="D11" s="71">
        <f>'2569-บิลค่าไฟฟ้า'!AB29</f>
        <v>0</v>
      </c>
      <c r="E11" s="71">
        <f>'2568-บิลค่าไฟฟ้า'!AB30</f>
        <v>0</v>
      </c>
      <c r="F11" s="71">
        <f>'2569-บิลค่าไฟฟ้า'!AB30</f>
        <v>0</v>
      </c>
    </row>
    <row r="12" spans="2:6" x14ac:dyDescent="0.5">
      <c r="B12" s="70" t="s">
        <v>61</v>
      </c>
      <c r="C12" s="71">
        <f>'2568-บิลค่าไฟฟ้า'!AF29</f>
        <v>1336</v>
      </c>
      <c r="D12" s="71">
        <f>'2569-บิลค่าไฟฟ้า'!AF29</f>
        <v>0</v>
      </c>
      <c r="E12" s="71">
        <f>'2568-บิลค่าไฟฟ้า'!AF30</f>
        <v>0</v>
      </c>
      <c r="F12" s="71">
        <f>'2569-บิลค่าไฟฟ้า'!AF30</f>
        <v>0</v>
      </c>
    </row>
    <row r="13" spans="2:6" x14ac:dyDescent="0.5">
      <c r="B13" s="70" t="s">
        <v>62</v>
      </c>
      <c r="C13" s="71">
        <f>'2568-บิลค่าไฟฟ้า'!AJ29</f>
        <v>2180</v>
      </c>
      <c r="D13" s="71">
        <f>'2569-บิลค่าไฟฟ้า'!AJ29</f>
        <v>0</v>
      </c>
      <c r="E13" s="71">
        <f>'2568-บิลค่าไฟฟ้า'!AJ30</f>
        <v>0</v>
      </c>
      <c r="F13" s="71">
        <f>'2569-บิลค่าไฟฟ้า'!AJ30</f>
        <v>0</v>
      </c>
    </row>
    <row r="14" spans="2:6" x14ac:dyDescent="0.5">
      <c r="B14" s="70" t="s">
        <v>63</v>
      </c>
      <c r="C14" s="71">
        <f>'2568-บิลค่าไฟฟ้า'!AN29</f>
        <v>2908</v>
      </c>
      <c r="D14" s="71">
        <f>'2569-บิลค่าไฟฟ้า'!AN29</f>
        <v>0</v>
      </c>
      <c r="E14" s="71">
        <f>'2568-บิลค่าไฟฟ้า'!AN30</f>
        <v>0</v>
      </c>
      <c r="F14" s="71">
        <f>'2569-บิลค่าไฟฟ้า'!AN30</f>
        <v>0</v>
      </c>
    </row>
    <row r="15" spans="2:6" x14ac:dyDescent="0.5">
      <c r="B15" s="70" t="s">
        <v>64</v>
      </c>
      <c r="C15" s="71">
        <f>'2568-บิลค่าไฟฟ้า'!AR29</f>
        <v>3420</v>
      </c>
      <c r="D15" s="71">
        <f>'2569-บิลค่าไฟฟ้า'!AR29</f>
        <v>0</v>
      </c>
      <c r="E15" s="71">
        <f>'2568-บิลค่าไฟฟ้า'!AR30</f>
        <v>0</v>
      </c>
      <c r="F15" s="71">
        <f>'2569-บิลค่าไฟฟ้า'!AR30</f>
        <v>0</v>
      </c>
    </row>
    <row r="16" spans="2:6" x14ac:dyDescent="0.5">
      <c r="B16" s="70" t="s">
        <v>65</v>
      </c>
      <c r="C16" s="71">
        <f>'2568-บิลค่าไฟฟ้า'!AV29</f>
        <v>3964</v>
      </c>
      <c r="D16" s="71">
        <f>'2569-บิลค่าไฟฟ้า'!AV29</f>
        <v>0</v>
      </c>
      <c r="E16" s="71">
        <f>'2568-บิลค่าไฟฟ้า'!AV30</f>
        <v>0</v>
      </c>
      <c r="F16" s="71">
        <f>'2569-บิลค่าไฟฟ้า'!AV30</f>
        <v>0</v>
      </c>
    </row>
    <row r="33" spans="2:6" x14ac:dyDescent="0.5">
      <c r="B33" s="65" t="s">
        <v>46</v>
      </c>
      <c r="C33" s="66" t="s">
        <v>29</v>
      </c>
      <c r="D33" s="67"/>
      <c r="E33" s="66" t="s">
        <v>30</v>
      </c>
      <c r="F33" s="67"/>
    </row>
    <row r="34" spans="2:6" x14ac:dyDescent="0.5">
      <c r="B34" s="65" t="s">
        <v>46</v>
      </c>
      <c r="C34" s="66" t="s">
        <v>28</v>
      </c>
      <c r="D34" s="67"/>
      <c r="E34" s="66" t="s">
        <v>19</v>
      </c>
      <c r="F34" s="67"/>
    </row>
    <row r="35" spans="2:6" ht="21.6" x14ac:dyDescent="0.5">
      <c r="B35" s="68"/>
      <c r="C35" s="69" t="s">
        <v>152</v>
      </c>
      <c r="D35" s="69" t="s">
        <v>176</v>
      </c>
      <c r="E35" s="69" t="s">
        <v>152</v>
      </c>
      <c r="F35" s="69" t="s">
        <v>176</v>
      </c>
    </row>
    <row r="36" spans="2:6" x14ac:dyDescent="0.5">
      <c r="B36" s="70" t="s">
        <v>54</v>
      </c>
      <c r="C36" s="71">
        <f>'2568-บิลค่าไฟฟ้า'!E29</f>
        <v>29188.97</v>
      </c>
      <c r="D36" s="71">
        <f>'2569-บิลค่าไฟฟ้า'!E29</f>
        <v>17787.52</v>
      </c>
      <c r="E36" s="71">
        <f>'2568-บิลค่าไฟฟ้า'!E30</f>
        <v>334.1</v>
      </c>
      <c r="F36" s="71">
        <f>'2569-บิลค่าไฟฟ้า'!E30</f>
        <v>334.1</v>
      </c>
    </row>
    <row r="37" spans="2:6" x14ac:dyDescent="0.5">
      <c r="B37" s="70" t="s">
        <v>55</v>
      </c>
      <c r="C37" s="71">
        <f>'2568-บิลค่าไฟฟ้า'!I29</f>
        <v>29640.02</v>
      </c>
      <c r="D37" s="71">
        <f>'2569-บิลค่าไฟฟ้า'!I29</f>
        <v>19604.88</v>
      </c>
      <c r="E37" s="71">
        <f>'2568-บิลค่าไฟฟ้า'!I30</f>
        <v>334.1</v>
      </c>
      <c r="F37" s="71">
        <f>'2569-บิลค่าไฟฟ้า'!I30</f>
        <v>334.1</v>
      </c>
    </row>
    <row r="38" spans="2:6" x14ac:dyDescent="0.5">
      <c r="B38" s="70" t="s">
        <v>56</v>
      </c>
      <c r="C38" s="71">
        <f>'2568-บิลค่าไฟฟ้า'!M29</f>
        <v>28975.32</v>
      </c>
      <c r="D38" s="71">
        <f>'2569-บิลค่าไฟฟ้า'!M29</f>
        <v>0</v>
      </c>
      <c r="E38" s="71">
        <f>'2568-บิลค่าไฟฟ้า'!M30</f>
        <v>334.1</v>
      </c>
      <c r="F38" s="71">
        <f>'2569-บิลค่าไฟฟ้า'!M30</f>
        <v>0</v>
      </c>
    </row>
    <row r="39" spans="2:6" x14ac:dyDescent="0.5">
      <c r="B39" s="70" t="s">
        <v>57</v>
      </c>
      <c r="C39" s="71">
        <f>'2568-บิลค่าไฟฟ้า'!Q29</f>
        <v>46064.53</v>
      </c>
      <c r="D39" s="71">
        <f>'2569-บิลค่าไฟฟ้า'!Q29</f>
        <v>0</v>
      </c>
      <c r="E39" s="71">
        <f>'2568-บิลค่าไฟฟ้า'!Q30</f>
        <v>334.1</v>
      </c>
      <c r="F39" s="71">
        <f>'2569-บิลค่าไฟฟ้า'!Q30</f>
        <v>0</v>
      </c>
    </row>
    <row r="40" spans="2:6" x14ac:dyDescent="0.5">
      <c r="B40" s="70" t="s">
        <v>58</v>
      </c>
      <c r="C40" s="71">
        <f>'2568-บิลค่าไฟฟ้า'!U29</f>
        <v>14991.73</v>
      </c>
      <c r="D40" s="71">
        <f>'2569-บิลค่าไฟฟ้า'!U29</f>
        <v>0</v>
      </c>
      <c r="E40" s="71">
        <f>'2568-บิลค่าไฟฟ้า'!U30</f>
        <v>334.1</v>
      </c>
      <c r="F40" s="71">
        <f>'2569-บิลค่าไฟฟ้า'!U30</f>
        <v>0</v>
      </c>
    </row>
    <row r="41" spans="2:6" x14ac:dyDescent="0.5">
      <c r="B41" s="70" t="s">
        <v>59</v>
      </c>
      <c r="C41" s="71">
        <f>'2568-บิลค่าไฟฟ้า'!Y29</f>
        <v>14316.09</v>
      </c>
      <c r="D41" s="71">
        <f>'2569-บิลค่าไฟฟ้า'!Y29</f>
        <v>0</v>
      </c>
      <c r="E41" s="71">
        <f>'2568-บิลค่าไฟฟ้า'!Y30</f>
        <v>334.1</v>
      </c>
      <c r="F41" s="71">
        <f>'2569-บิลค่าไฟฟ้า'!Y30</f>
        <v>0</v>
      </c>
    </row>
    <row r="42" spans="2:6" x14ac:dyDescent="0.5">
      <c r="B42" s="70" t="s">
        <v>60</v>
      </c>
      <c r="C42" s="71">
        <f>'2568-บิลค่าไฟฟ้า'!AC29</f>
        <v>7597.16</v>
      </c>
      <c r="D42" s="71">
        <f>'2569-บิลค่าไฟฟ้า'!AC29</f>
        <v>0</v>
      </c>
      <c r="E42" s="71">
        <f>'2568-บิลค่าไฟฟ้า'!AC30</f>
        <v>334.1</v>
      </c>
      <c r="F42" s="71">
        <f>'2569-บิลค่าไฟฟ้า'!AC30</f>
        <v>0</v>
      </c>
    </row>
    <row r="43" spans="2:6" x14ac:dyDescent="0.5">
      <c r="B43" s="70" t="s">
        <v>61</v>
      </c>
      <c r="C43" s="71">
        <f>'2568-บิลค่าไฟฟ้า'!AG29</f>
        <v>6203.42</v>
      </c>
      <c r="D43" s="71">
        <f>'2569-บิลค่าไฟฟ้า'!AG29</f>
        <v>0</v>
      </c>
      <c r="E43" s="71">
        <f>'2568-บิลค่าไฟฟ้า'!AG30</f>
        <v>334.1</v>
      </c>
      <c r="F43" s="71">
        <f>'2569-บิลค่าไฟฟ้า'!AG30</f>
        <v>0</v>
      </c>
    </row>
    <row r="44" spans="2:6" x14ac:dyDescent="0.5">
      <c r="B44" s="70" t="s">
        <v>62</v>
      </c>
      <c r="C44" s="71">
        <f>'2568-บิลค่าไฟฟ้า'!AK29</f>
        <v>9817.99</v>
      </c>
      <c r="D44" s="71">
        <f>'2569-บิลค่าไฟฟ้า'!AK29</f>
        <v>0</v>
      </c>
      <c r="E44" s="71">
        <f>'2568-บิลค่าไฟฟ้า'!AK30</f>
        <v>334.1</v>
      </c>
      <c r="F44" s="71">
        <f>'2569-บิลค่าไฟฟ้า'!AK30</f>
        <v>0</v>
      </c>
    </row>
    <row r="45" spans="2:6" x14ac:dyDescent="0.5">
      <c r="B45" s="70" t="s">
        <v>63</v>
      </c>
      <c r="C45" s="71">
        <f>'2568-บิลค่าไฟฟ้า'!AO29</f>
        <v>12985.08</v>
      </c>
      <c r="D45" s="71">
        <f>'2569-บิลค่าไฟฟ้า'!AO29</f>
        <v>0</v>
      </c>
      <c r="E45" s="71">
        <f>'2568-บิลค่าไฟฟ้า'!AO30</f>
        <v>334.1</v>
      </c>
      <c r="F45" s="71">
        <f>'2569-บิลค่าไฟฟ้า'!AO30</f>
        <v>0</v>
      </c>
    </row>
    <row r="46" spans="2:6" x14ac:dyDescent="0.5">
      <c r="B46" s="70" t="s">
        <v>64</v>
      </c>
      <c r="C46" s="71">
        <f>'2568-บิลค่าไฟฟ้า'!AS29</f>
        <v>15212.48</v>
      </c>
      <c r="D46" s="71">
        <f>'2569-บิลค่าไฟฟ้า'!AS29</f>
        <v>0</v>
      </c>
      <c r="E46" s="71">
        <f>'2568-บิลค่าไฟฟ้า'!AS30</f>
        <v>334.1</v>
      </c>
      <c r="F46" s="71">
        <f>'2569-บิลค่าไฟฟ้า'!AS30</f>
        <v>0</v>
      </c>
    </row>
    <row r="47" spans="2:6" x14ac:dyDescent="0.5">
      <c r="B47" s="70" t="s">
        <v>65</v>
      </c>
      <c r="C47" s="71">
        <f>'2568-บิลค่าไฟฟ้า'!AW29</f>
        <v>17579.099999999999</v>
      </c>
      <c r="D47" s="71">
        <f>'2569-บิลค่าไฟฟ้า'!AW29</f>
        <v>0</v>
      </c>
      <c r="E47" s="71">
        <f>'2568-บิลค่าไฟฟ้า'!AW30</f>
        <v>334.1</v>
      </c>
      <c r="F47" s="71">
        <f>'2569-บิลค่าไฟฟ้า'!AW30</f>
        <v>0</v>
      </c>
    </row>
  </sheetData>
  <pageMargins left="0.70866141732283472" right="0.70866141732283472" top="0.35433070866141736" bottom="0.15748031496062992" header="0.31496062992125984" footer="0.31496062992125984"/>
  <pageSetup paperSize="9" scale="95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2" zoomScaleNormal="100" zoomScaleSheetLayoutView="100" workbookViewId="0">
      <selection activeCell="S59" sqref="S59"/>
    </sheetView>
  </sheetViews>
  <sheetFormatPr defaultRowHeight="19.8" x14ac:dyDescent="0.5"/>
  <cols>
    <col min="1" max="1" width="0" style="64" hidden="1" customWidth="1"/>
    <col min="2" max="2" width="9" style="64" customWidth="1"/>
    <col min="3" max="4" width="10.77734375" style="64" customWidth="1"/>
    <col min="5" max="6" width="12.77734375" style="64" customWidth="1"/>
    <col min="7" max="16384" width="8.88671875" style="64"/>
  </cols>
  <sheetData>
    <row r="1" spans="2:6" hidden="1" x14ac:dyDescent="0.5"/>
    <row r="2" spans="2:6" x14ac:dyDescent="0.5">
      <c r="B2" s="65" t="s">
        <v>46</v>
      </c>
      <c r="C2" s="66" t="s">
        <v>32</v>
      </c>
      <c r="D2" s="67"/>
      <c r="E2" s="66" t="s">
        <v>34</v>
      </c>
      <c r="F2" s="67"/>
    </row>
    <row r="3" spans="2:6" x14ac:dyDescent="0.5">
      <c r="B3" s="65" t="s">
        <v>46</v>
      </c>
      <c r="C3" s="66" t="s">
        <v>31</v>
      </c>
      <c r="D3" s="67"/>
      <c r="E3" s="66" t="s">
        <v>50</v>
      </c>
      <c r="F3" s="67"/>
    </row>
    <row r="4" spans="2:6" ht="21.6" x14ac:dyDescent="0.5">
      <c r="B4" s="68"/>
      <c r="C4" s="69" t="s">
        <v>149</v>
      </c>
      <c r="D4" s="69" t="s">
        <v>174</v>
      </c>
      <c r="E4" s="69" t="s">
        <v>149</v>
      </c>
      <c r="F4" s="69" t="s">
        <v>174</v>
      </c>
    </row>
    <row r="5" spans="2:6" x14ac:dyDescent="0.5">
      <c r="B5" s="70" t="s">
        <v>54</v>
      </c>
      <c r="C5" s="71">
        <f>'2568-บิลค่าไฟฟ้า'!D33</f>
        <v>62880</v>
      </c>
      <c r="D5" s="71">
        <f>'2569-บิลค่าไฟฟ้า'!D33</f>
        <v>69120</v>
      </c>
      <c r="E5" s="71">
        <f>'2568-บิลค่าไฟฟ้า'!D34</f>
        <v>6953.34</v>
      </c>
      <c r="F5" s="71">
        <f>'2569-บิลค่าไฟฟ้า'!D34</f>
        <v>11988.57</v>
      </c>
    </row>
    <row r="6" spans="2:6" x14ac:dyDescent="0.5">
      <c r="B6" s="70" t="s">
        <v>55</v>
      </c>
      <c r="C6" s="71">
        <f>'2568-บิลค่าไฟฟ้า'!H33</f>
        <v>66720</v>
      </c>
      <c r="D6" s="71">
        <f>'2569-บิลค่าไฟฟ้า'!H33</f>
        <v>80880</v>
      </c>
      <c r="E6" s="71">
        <f>'2568-บิลค่าไฟฟ้า'!H34</f>
        <v>7347.57</v>
      </c>
      <c r="F6" s="71">
        <f>'2569-บิลค่าไฟฟ้า'!H34</f>
        <v>9853.2000000000007</v>
      </c>
    </row>
    <row r="7" spans="2:6" x14ac:dyDescent="0.5">
      <c r="B7" s="70" t="s">
        <v>56</v>
      </c>
      <c r="C7" s="71">
        <f>'2568-บิลค่าไฟฟ้า'!L33</f>
        <v>91440</v>
      </c>
      <c r="D7" s="71">
        <f>'2569-บิลค่าไฟฟ้า'!L33</f>
        <v>0</v>
      </c>
      <c r="E7" s="71">
        <f>'2568-บิลค่าไฟฟ้า'!L34</f>
        <v>8967.33</v>
      </c>
      <c r="F7" s="71">
        <f>'2569-บิลค่าไฟฟ้า'!L34</f>
        <v>0</v>
      </c>
    </row>
    <row r="8" spans="2:6" x14ac:dyDescent="0.5">
      <c r="B8" s="70" t="s">
        <v>57</v>
      </c>
      <c r="C8" s="71">
        <f>'2568-บิลค่าไฟฟ้า'!P33</f>
        <v>66600</v>
      </c>
      <c r="D8" s="71">
        <f>'2569-บิลค่าไฟฟ้า'!P33</f>
        <v>0</v>
      </c>
      <c r="E8" s="71">
        <f>'2568-บิลค่าไฟฟ้า'!P34</f>
        <v>6492.3</v>
      </c>
      <c r="F8" s="71">
        <f>'2569-บิลค่าไฟฟ้า'!P34</f>
        <v>0</v>
      </c>
    </row>
    <row r="9" spans="2:6" x14ac:dyDescent="0.5">
      <c r="B9" s="70" t="s">
        <v>58</v>
      </c>
      <c r="C9" s="71">
        <f>'2568-บิลค่าไฟฟ้า'!T33</f>
        <v>66840</v>
      </c>
      <c r="D9" s="71">
        <f>'2569-บิลค่าไฟฟ้า'!T33</f>
        <v>0</v>
      </c>
      <c r="E9" s="71">
        <f>'2568-บิลค่าไฟฟ้า'!T34</f>
        <v>7046.67</v>
      </c>
      <c r="F9" s="71">
        <f>'2569-บิลค่าไฟฟ้า'!T34</f>
        <v>0</v>
      </c>
    </row>
    <row r="10" spans="2:6" x14ac:dyDescent="0.5">
      <c r="B10" s="70" t="s">
        <v>59</v>
      </c>
      <c r="C10" s="71">
        <f>'2568-บิลค่าไฟฟ้า'!X33</f>
        <v>78720</v>
      </c>
      <c r="D10" s="71">
        <f>'2569-บิลค่าไฟฟ้า'!X33</f>
        <v>0</v>
      </c>
      <c r="E10" s="71">
        <f>'2568-บิลค่าไฟฟ้า'!X34</f>
        <v>11688.18</v>
      </c>
      <c r="F10" s="71">
        <f>'2569-บิลค่าไฟฟ้า'!X34</f>
        <v>0</v>
      </c>
    </row>
    <row r="11" spans="2:6" x14ac:dyDescent="0.5">
      <c r="B11" s="70" t="s">
        <v>60</v>
      </c>
      <c r="C11" s="71">
        <f>'2568-บิลค่าไฟฟ้า'!AB33</f>
        <v>99480</v>
      </c>
      <c r="D11" s="71">
        <f>'2569-บิลค่าไฟฟ้า'!AB33</f>
        <v>0</v>
      </c>
      <c r="E11" s="71">
        <f>'2568-บิลค่าไฟฟ้า'!AB34</f>
        <v>9504.36</v>
      </c>
      <c r="F11" s="71">
        <f>'2569-บิลค่าไฟฟ้า'!AB34</f>
        <v>0</v>
      </c>
    </row>
    <row r="12" spans="2:6" x14ac:dyDescent="0.5">
      <c r="B12" s="70" t="s">
        <v>61</v>
      </c>
      <c r="C12" s="71">
        <f>'2568-บิลค่าไฟฟ้า'!AF33</f>
        <v>106560</v>
      </c>
      <c r="D12" s="71">
        <f>'2569-บิลค่าไฟฟ้า'!AF33</f>
        <v>0</v>
      </c>
      <c r="E12" s="71">
        <f>'2568-บิลค่าไฟฟ้า'!AF34</f>
        <v>7890.72</v>
      </c>
      <c r="F12" s="71">
        <f>'2569-บิลค่าไฟฟ้า'!AF34</f>
        <v>0</v>
      </c>
    </row>
    <row r="13" spans="2:6" x14ac:dyDescent="0.5">
      <c r="B13" s="70" t="s">
        <v>62</v>
      </c>
      <c r="C13" s="71">
        <f>'2568-บิลค่าไฟฟ้า'!AJ33</f>
        <v>111360</v>
      </c>
      <c r="D13" s="71">
        <f>'2569-บิลค่าไฟฟ้า'!AJ33</f>
        <v>0</v>
      </c>
      <c r="E13" s="71">
        <f>'2568-บิลค่าไฟฟ้า'!AJ34</f>
        <v>11180.22</v>
      </c>
      <c r="F13" s="71">
        <f>'2569-บิลค่าไฟฟ้า'!AJ34</f>
        <v>0</v>
      </c>
    </row>
    <row r="14" spans="2:6" x14ac:dyDescent="0.5">
      <c r="B14" s="70" t="s">
        <v>63</v>
      </c>
      <c r="C14" s="71">
        <f>'2568-บิลค่าไฟฟ้า'!AN33</f>
        <v>100440</v>
      </c>
      <c r="D14" s="71">
        <f>'2569-บิลค่าไฟฟ้า'!AN33</f>
        <v>0</v>
      </c>
      <c r="E14" s="71">
        <f>'2568-บิลค่าไฟฟ้า'!AN34</f>
        <v>12348.63</v>
      </c>
      <c r="F14" s="71">
        <f>'2569-บิลค่าไฟฟ้า'!AN34</f>
        <v>0</v>
      </c>
    </row>
    <row r="15" spans="2:6" x14ac:dyDescent="0.5">
      <c r="B15" s="70" t="s">
        <v>64</v>
      </c>
      <c r="C15" s="71">
        <f>'2568-บิลค่าไฟฟ้า'!AR33</f>
        <v>68640</v>
      </c>
      <c r="D15" s="71">
        <f>'2569-บิลค่าไฟฟ้า'!AR33</f>
        <v>0</v>
      </c>
      <c r="E15" s="71">
        <f>'2568-บิลค่าไฟฟ้า'!AR34</f>
        <v>6884.49</v>
      </c>
      <c r="F15" s="71">
        <f>'2569-บิลค่าไฟฟ้า'!AR34</f>
        <v>0</v>
      </c>
    </row>
    <row r="16" spans="2:6" x14ac:dyDescent="0.5">
      <c r="B16" s="70" t="s">
        <v>65</v>
      </c>
      <c r="C16" s="71">
        <f>'2568-บิลค่าไฟฟ้า'!AV33</f>
        <v>74520</v>
      </c>
      <c r="D16" s="71">
        <f>'2569-บิลค่าไฟฟ้า'!AV33</f>
        <v>0</v>
      </c>
      <c r="E16" s="71">
        <f>'2568-บิลค่าไฟฟ้า'!AV34</f>
        <v>10224.99</v>
      </c>
      <c r="F16" s="71">
        <f>'2569-บิลค่าไฟฟ้า'!AV34</f>
        <v>0</v>
      </c>
    </row>
    <row r="33" spans="2:6" x14ac:dyDescent="0.5">
      <c r="B33" s="65" t="s">
        <v>46</v>
      </c>
      <c r="C33" s="66" t="s">
        <v>32</v>
      </c>
      <c r="D33" s="67"/>
      <c r="E33" s="66" t="s">
        <v>34</v>
      </c>
      <c r="F33" s="67"/>
    </row>
    <row r="34" spans="2:6" x14ac:dyDescent="0.5">
      <c r="B34" s="65" t="s">
        <v>46</v>
      </c>
      <c r="C34" s="66" t="s">
        <v>31</v>
      </c>
      <c r="D34" s="67"/>
      <c r="E34" s="66" t="s">
        <v>50</v>
      </c>
      <c r="F34" s="67"/>
    </row>
    <row r="35" spans="2:6" ht="21.6" x14ac:dyDescent="0.5">
      <c r="B35" s="68"/>
      <c r="C35" s="69" t="s">
        <v>152</v>
      </c>
      <c r="D35" s="69" t="s">
        <v>176</v>
      </c>
      <c r="E35" s="69" t="s">
        <v>152</v>
      </c>
      <c r="F35" s="69" t="s">
        <v>176</v>
      </c>
    </row>
    <row r="36" spans="2:6" x14ac:dyDescent="0.5">
      <c r="B36" s="70" t="s">
        <v>54</v>
      </c>
      <c r="C36" s="71">
        <f>'2568-บิลค่าไฟฟ้า'!E33</f>
        <v>273707.18</v>
      </c>
      <c r="D36" s="71">
        <f>'2569-บิลค่าไฟฟ้า'!E33</f>
        <v>283721.49</v>
      </c>
      <c r="E36" s="71">
        <f>'2568-บิลค่าไฟฟ้า'!E34</f>
        <v>32223.11</v>
      </c>
      <c r="F36" s="71">
        <f>'2569-บิลค่าไฟฟ้า'!E34</f>
        <v>52949.87</v>
      </c>
    </row>
    <row r="37" spans="2:6" x14ac:dyDescent="0.5">
      <c r="B37" s="70" t="s">
        <v>55</v>
      </c>
      <c r="C37" s="71">
        <f>'2568-บิลค่าไฟฟ้า'!I33</f>
        <v>296918.49</v>
      </c>
      <c r="D37" s="71">
        <f>'2569-บิลค่าไฟฟ้า'!I33</f>
        <v>346828.18</v>
      </c>
      <c r="E37" s="71">
        <f>'2568-บิลค่าไฟฟ้า'!I34</f>
        <v>34662.46</v>
      </c>
      <c r="F37" s="71">
        <f>'2569-บิลค่าไฟฟ้า'!I34</f>
        <v>43569.38</v>
      </c>
    </row>
    <row r="38" spans="2:6" x14ac:dyDescent="0.5">
      <c r="B38" s="70" t="s">
        <v>56</v>
      </c>
      <c r="C38" s="71">
        <f>'2568-บิลค่าไฟฟ้า'!M33</f>
        <v>427956.04</v>
      </c>
      <c r="D38" s="71">
        <f>'2569-บิลค่าไฟฟ้า'!M33</f>
        <v>0</v>
      </c>
      <c r="E38" s="71">
        <f>'2568-บิลค่าไฟฟ้า'!M34</f>
        <v>43106.31</v>
      </c>
      <c r="F38" s="71">
        <f>'2569-บิลค่าไฟฟ้า'!M34</f>
        <v>0</v>
      </c>
    </row>
    <row r="39" spans="2:6" x14ac:dyDescent="0.5">
      <c r="B39" s="70" t="s">
        <v>57</v>
      </c>
      <c r="C39" s="71">
        <f>'2568-บิลค่าไฟฟ้า'!Q33</f>
        <v>301741.14</v>
      </c>
      <c r="D39" s="71">
        <f>'2569-บิลค่าไฟฟ้า'!Q33</f>
        <v>0</v>
      </c>
      <c r="E39" s="71">
        <f>'2568-บิลค่าไฟฟ้า'!Q34</f>
        <v>31125.3</v>
      </c>
      <c r="F39" s="71">
        <f>'2569-บิลค่าไฟฟ้า'!Q34</f>
        <v>0</v>
      </c>
    </row>
    <row r="40" spans="2:6" x14ac:dyDescent="0.5">
      <c r="B40" s="70" t="s">
        <v>58</v>
      </c>
      <c r="C40" s="71">
        <f>'2568-บิลค่าไฟฟ้า'!U33</f>
        <v>297447.3</v>
      </c>
      <c r="D40" s="71">
        <f>'2569-บิลค่าไฟฟ้า'!U33</f>
        <v>0</v>
      </c>
      <c r="E40" s="71">
        <f>'2568-บิลค่าไฟฟ้า'!U34</f>
        <v>32269.34</v>
      </c>
      <c r="F40" s="71">
        <f>'2569-บิลค่าไฟฟ้า'!U34</f>
        <v>0</v>
      </c>
    </row>
    <row r="41" spans="2:6" x14ac:dyDescent="0.5">
      <c r="B41" s="70" t="s">
        <v>59</v>
      </c>
      <c r="C41" s="71">
        <f>'2568-บิลค่าไฟฟ้า'!Y33</f>
        <v>363307.78</v>
      </c>
      <c r="D41" s="71">
        <f>'2569-บิลค่าไฟฟ้า'!Y33</f>
        <v>0</v>
      </c>
      <c r="E41" s="71">
        <f>'2568-บิลค่าไฟฟ้า'!Y34</f>
        <v>50406.35</v>
      </c>
      <c r="F41" s="71">
        <f>'2569-บิลค่าไฟฟ้า'!Y34</f>
        <v>0</v>
      </c>
    </row>
    <row r="42" spans="2:6" x14ac:dyDescent="0.5">
      <c r="B42" s="70" t="s">
        <v>60</v>
      </c>
      <c r="C42" s="71">
        <f>'2568-บิลค่าไฟฟ้า'!AC33</f>
        <v>426658.48</v>
      </c>
      <c r="D42" s="71">
        <f>'2569-บิลค่าไฟฟ้า'!AC33</f>
        <v>0</v>
      </c>
      <c r="E42" s="71">
        <f>'2568-บิลค่าไฟฟ้า'!AC34</f>
        <v>41146.839999999997</v>
      </c>
      <c r="F42" s="71">
        <f>'2569-บิลค่าไฟฟ้า'!AC34</f>
        <v>0</v>
      </c>
    </row>
    <row r="43" spans="2:6" x14ac:dyDescent="0.5">
      <c r="B43" s="70" t="s">
        <v>61</v>
      </c>
      <c r="C43" s="71">
        <f>'2568-บิลค่าไฟฟ้า'!AG33</f>
        <v>463822.24</v>
      </c>
      <c r="D43" s="71">
        <f>'2569-บิลค่าไฟฟ้า'!AG33</f>
        <v>0</v>
      </c>
      <c r="E43" s="71">
        <f>'2568-บิลค่าไฟฟ้า'!AG34</f>
        <v>37037.199999999997</v>
      </c>
      <c r="F43" s="71">
        <f>'2569-บิลค่าไฟฟ้า'!AG34</f>
        <v>0</v>
      </c>
    </row>
    <row r="44" spans="2:6" x14ac:dyDescent="0.5">
      <c r="B44" s="70" t="s">
        <v>62</v>
      </c>
      <c r="C44" s="71">
        <f>'2568-บิลค่าไฟฟ้า'!AK33</f>
        <v>476401.29</v>
      </c>
      <c r="D44" s="71">
        <f>'2569-บิลค่าไฟฟ้า'!AK33</f>
        <v>0</v>
      </c>
      <c r="E44" s="71">
        <f>'2568-บิลค่าไฟฟ้า'!AK34</f>
        <v>48632.39</v>
      </c>
      <c r="F44" s="71">
        <f>'2569-บิลค่าไฟฟ้า'!AK34</f>
        <v>0</v>
      </c>
    </row>
    <row r="45" spans="2:6" x14ac:dyDescent="0.5">
      <c r="B45" s="70" t="s">
        <v>63</v>
      </c>
      <c r="C45" s="71">
        <f>'2568-บิลค่าไฟฟ้า'!AO33</f>
        <v>425188.7</v>
      </c>
      <c r="D45" s="71">
        <f>'2569-บิลค่าไฟฟ้า'!AO33</f>
        <v>0</v>
      </c>
      <c r="E45" s="71">
        <f>'2568-บิลค่าไฟฟ้า'!AO34</f>
        <v>53406.48</v>
      </c>
      <c r="F45" s="71">
        <f>'2569-บิลค่าไฟฟ้า'!AO34</f>
        <v>0</v>
      </c>
    </row>
    <row r="46" spans="2:6" x14ac:dyDescent="0.5">
      <c r="B46" s="70" t="s">
        <v>64</v>
      </c>
      <c r="C46" s="71">
        <f>'2568-บิลค่าไฟฟ้า'!AS33</f>
        <v>290641.98</v>
      </c>
      <c r="D46" s="71">
        <f>'2569-บิลค่าไฟฟ้า'!AS33</f>
        <v>0</v>
      </c>
      <c r="E46" s="71">
        <f>'2568-บิลค่าไฟฟ้า'!AS34</f>
        <v>31075.25</v>
      </c>
      <c r="F46" s="71">
        <f>'2569-บิลค่าไฟฟ้า'!AS34</f>
        <v>0</v>
      </c>
    </row>
    <row r="47" spans="2:6" x14ac:dyDescent="0.5">
      <c r="B47" s="70" t="s">
        <v>65</v>
      </c>
      <c r="C47" s="71">
        <f>'2568-บิลค่าไฟฟ้า'!AW33</f>
        <v>305171.89</v>
      </c>
      <c r="D47" s="71">
        <f>'2569-บิลค่าไฟฟ้า'!AW33</f>
        <v>0</v>
      </c>
      <c r="E47" s="71">
        <f>'2568-บิลค่าไฟฟ้า'!AW34</f>
        <v>42723.39</v>
      </c>
      <c r="F47" s="71">
        <f>'2569-บิลค่าไฟฟ้า'!AW34</f>
        <v>0</v>
      </c>
    </row>
  </sheetData>
  <pageMargins left="0.70866141732283472" right="0.70866141732283472" top="0.35433070866141736" bottom="0.15748031496062992" header="0.31496062992125984" footer="0.31496062992125984"/>
  <pageSetup paperSize="9" scale="95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S37" sqref="S37"/>
    </sheetView>
  </sheetViews>
  <sheetFormatPr defaultRowHeight="19.8" x14ac:dyDescent="0.5"/>
  <cols>
    <col min="1" max="1" width="0" style="64" hidden="1" customWidth="1"/>
    <col min="2" max="2" width="9" style="64" customWidth="1"/>
    <col min="3" max="4" width="10.77734375" style="64" customWidth="1"/>
    <col min="5" max="16384" width="8.88671875" style="64"/>
  </cols>
  <sheetData>
    <row r="2" spans="2:4" x14ac:dyDescent="0.5">
      <c r="B2" s="65" t="s">
        <v>46</v>
      </c>
      <c r="C2" s="66" t="s">
        <v>75</v>
      </c>
      <c r="D2" s="67"/>
    </row>
    <row r="3" spans="2:4" x14ac:dyDescent="0.5">
      <c r="B3" s="68"/>
      <c r="C3" s="66" t="s">
        <v>53</v>
      </c>
      <c r="D3" s="67"/>
    </row>
    <row r="4" spans="2:4" ht="21.6" x14ac:dyDescent="0.5">
      <c r="B4" s="68"/>
      <c r="C4" s="69" t="s">
        <v>149</v>
      </c>
      <c r="D4" s="69" t="s">
        <v>174</v>
      </c>
    </row>
    <row r="5" spans="2:4" x14ac:dyDescent="0.5">
      <c r="B5" s="70" t="s">
        <v>54</v>
      </c>
      <c r="C5" s="71">
        <f>'2568-บิลค่าไฟฟ้า'!D35</f>
        <v>755</v>
      </c>
      <c r="D5" s="71">
        <f>'2569-บิลค่าไฟฟ้า'!D35</f>
        <v>723</v>
      </c>
    </row>
    <row r="6" spans="2:4" x14ac:dyDescent="0.5">
      <c r="B6" s="70" t="s">
        <v>55</v>
      </c>
      <c r="C6" s="71">
        <f>'2568-บิลค่าไฟฟ้า'!H35</f>
        <v>833</v>
      </c>
      <c r="D6" s="71">
        <f>'2569-บิลค่าไฟฟ้า'!H35</f>
        <v>820</v>
      </c>
    </row>
    <row r="7" spans="2:4" x14ac:dyDescent="0.5">
      <c r="B7" s="70" t="s">
        <v>56</v>
      </c>
      <c r="C7" s="71">
        <f>'2568-บิลค่าไฟฟ้า'!L35</f>
        <v>1290</v>
      </c>
      <c r="D7" s="71">
        <f>'2569-บิลค่าไฟฟ้า'!L35</f>
        <v>0</v>
      </c>
    </row>
    <row r="8" spans="2:4" x14ac:dyDescent="0.5">
      <c r="B8" s="70" t="s">
        <v>57</v>
      </c>
      <c r="C8" s="71">
        <f>'2568-บิลค่าไฟฟ้า'!P35</f>
        <v>1278</v>
      </c>
      <c r="D8" s="71">
        <f>'2569-บิลค่าไฟฟ้า'!P35</f>
        <v>0</v>
      </c>
    </row>
    <row r="9" spans="2:4" x14ac:dyDescent="0.5">
      <c r="B9" s="70" t="s">
        <v>58</v>
      </c>
      <c r="C9" s="71">
        <f>'2568-บิลค่าไฟฟ้า'!T35</f>
        <v>1215</v>
      </c>
      <c r="D9" s="71">
        <f>'2569-บิลค่าไฟฟ้า'!T35</f>
        <v>0</v>
      </c>
    </row>
    <row r="10" spans="2:4" x14ac:dyDescent="0.5">
      <c r="B10" s="70" t="s">
        <v>59</v>
      </c>
      <c r="C10" s="71">
        <f>'2568-บิลค่าไฟฟ้า'!X35</f>
        <v>1143</v>
      </c>
      <c r="D10" s="71">
        <f>'2569-บิลค่าไฟฟ้า'!X35</f>
        <v>0</v>
      </c>
    </row>
    <row r="11" spans="2:4" x14ac:dyDescent="0.5">
      <c r="B11" s="70" t="s">
        <v>60</v>
      </c>
      <c r="C11" s="71">
        <f>'2568-บิลค่าไฟฟ้า'!AB35</f>
        <v>1199</v>
      </c>
      <c r="D11" s="71">
        <f>'2569-บิลค่าไฟฟ้า'!AB35</f>
        <v>0</v>
      </c>
    </row>
    <row r="12" spans="2:4" x14ac:dyDescent="0.5">
      <c r="B12" s="70" t="s">
        <v>61</v>
      </c>
      <c r="C12" s="71">
        <f>'2568-บิลค่าไฟฟ้า'!AF35</f>
        <v>1040</v>
      </c>
      <c r="D12" s="71">
        <f>'2569-บิลค่าไฟฟ้า'!AF35</f>
        <v>0</v>
      </c>
    </row>
    <row r="13" spans="2:4" x14ac:dyDescent="0.5">
      <c r="B13" s="70" t="s">
        <v>62</v>
      </c>
      <c r="C13" s="71">
        <f>'2568-บิลค่าไฟฟ้า'!AJ35</f>
        <v>1027</v>
      </c>
      <c r="D13" s="71">
        <f>'2569-บิลค่าไฟฟ้า'!AJ35</f>
        <v>0</v>
      </c>
    </row>
    <row r="14" spans="2:4" x14ac:dyDescent="0.5">
      <c r="B14" s="70" t="s">
        <v>63</v>
      </c>
      <c r="C14" s="71">
        <f>'2568-บิลค่าไฟฟ้า'!AN35</f>
        <v>1087</v>
      </c>
      <c r="D14" s="71">
        <f>'2569-บิลค่าไฟฟ้า'!AN35</f>
        <v>0</v>
      </c>
    </row>
    <row r="15" spans="2:4" x14ac:dyDescent="0.5">
      <c r="B15" s="70" t="s">
        <v>64</v>
      </c>
      <c r="C15" s="71">
        <f>'2568-บิลค่าไฟฟ้า'!AR35</f>
        <v>901</v>
      </c>
      <c r="D15" s="71">
        <f>'2569-บิลค่าไฟฟ้า'!AR35</f>
        <v>0</v>
      </c>
    </row>
    <row r="16" spans="2:4" x14ac:dyDescent="0.5">
      <c r="B16" s="70" t="s">
        <v>65</v>
      </c>
      <c r="C16" s="71">
        <f>'2568-บิลค่าไฟฟ้า'!AV35</f>
        <v>727</v>
      </c>
      <c r="D16" s="71">
        <f>'2569-บิลค่าไฟฟ้า'!AV35</f>
        <v>0</v>
      </c>
    </row>
    <row r="28" spans="2:4" x14ac:dyDescent="0.5">
      <c r="B28" s="65" t="s">
        <v>46</v>
      </c>
      <c r="C28" s="66" t="s">
        <v>75</v>
      </c>
      <c r="D28" s="67"/>
    </row>
    <row r="29" spans="2:4" x14ac:dyDescent="0.5">
      <c r="B29" s="68"/>
      <c r="C29" s="66" t="s">
        <v>53</v>
      </c>
      <c r="D29" s="67"/>
    </row>
    <row r="30" spans="2:4" ht="21.6" x14ac:dyDescent="0.5">
      <c r="B30" s="68"/>
      <c r="C30" s="69" t="s">
        <v>152</v>
      </c>
      <c r="D30" s="69" t="s">
        <v>176</v>
      </c>
    </row>
    <row r="31" spans="2:4" x14ac:dyDescent="0.5">
      <c r="B31" s="70" t="s">
        <v>54</v>
      </c>
      <c r="C31" s="71">
        <f>'2568-บิลค่าไฟฟ้า'!E35</f>
        <v>3662.55</v>
      </c>
      <c r="D31" s="71">
        <f>'2569-บิลค่าไฟฟ้า'!E35</f>
        <v>3289.7</v>
      </c>
    </row>
    <row r="32" spans="2:4" x14ac:dyDescent="0.5">
      <c r="B32" s="70" t="s">
        <v>55</v>
      </c>
      <c r="C32" s="71">
        <f>'2568-บิลค่าไฟฟ้า'!I35</f>
        <v>4062.23</v>
      </c>
      <c r="D32" s="71">
        <f>'2569-บิลค่าไฟฟ้า'!I35</f>
        <v>3758.71</v>
      </c>
    </row>
    <row r="33" spans="2:4" x14ac:dyDescent="0.5">
      <c r="B33" s="70" t="s">
        <v>56</v>
      </c>
      <c r="C33" s="71">
        <f>'2568-บิลค่าไฟฟ้า'!M35</f>
        <v>6403.95</v>
      </c>
      <c r="D33" s="71">
        <f>'2569-บิลค่าไฟฟ้า'!M35</f>
        <v>0</v>
      </c>
    </row>
    <row r="34" spans="2:4" x14ac:dyDescent="0.5">
      <c r="B34" s="70" t="s">
        <v>57</v>
      </c>
      <c r="C34" s="71">
        <f>'2568-บิลค่าไฟฟ้า'!Q35</f>
        <v>6342.46</v>
      </c>
      <c r="D34" s="71">
        <f>'2569-บิลค่าไฟฟ้า'!Q35</f>
        <v>0</v>
      </c>
    </row>
    <row r="35" spans="2:4" x14ac:dyDescent="0.5">
      <c r="B35" s="70" t="s">
        <v>58</v>
      </c>
      <c r="C35" s="71">
        <f>'2568-บิลค่าไฟฟ้า'!U35</f>
        <v>5798.64</v>
      </c>
      <c r="D35" s="71">
        <f>'2569-บิลค่าไฟฟ้า'!U35</f>
        <v>0</v>
      </c>
    </row>
    <row r="36" spans="2:4" x14ac:dyDescent="0.5">
      <c r="B36" s="70" t="s">
        <v>59</v>
      </c>
      <c r="C36" s="71">
        <f>'2568-บิลค่าไฟฟ้า'!Y35</f>
        <v>5442.79</v>
      </c>
      <c r="D36" s="71">
        <f>'2569-บิลค่าไฟฟ้า'!Y35</f>
        <v>0</v>
      </c>
    </row>
    <row r="37" spans="2:4" x14ac:dyDescent="0.5">
      <c r="B37" s="70" t="s">
        <v>60</v>
      </c>
      <c r="C37" s="71">
        <f>'2568-บิลค่าไฟฟ้า'!AC35</f>
        <v>5719.56</v>
      </c>
      <c r="D37" s="71">
        <f>'2569-บิลค่าไฟฟ้า'!AC35</f>
        <v>0</v>
      </c>
    </row>
    <row r="38" spans="2:4" x14ac:dyDescent="0.5">
      <c r="B38" s="70" t="s">
        <v>61</v>
      </c>
      <c r="C38" s="71">
        <f>'2568-บิลค่าไฟฟ้า'!AG35</f>
        <v>4933.75</v>
      </c>
      <c r="D38" s="71">
        <f>'2569-บิลค่าไฟฟ้า'!AG35</f>
        <v>0</v>
      </c>
    </row>
    <row r="39" spans="2:4" x14ac:dyDescent="0.5">
      <c r="B39" s="70" t="s">
        <v>62</v>
      </c>
      <c r="C39" s="71">
        <f>'2568-บิลค่าไฟฟ้า'!AK35</f>
        <v>4825.54</v>
      </c>
      <c r="D39" s="71">
        <f>'2569-บิลค่าไฟฟ้า'!AK35</f>
        <v>0</v>
      </c>
    </row>
    <row r="40" spans="2:4" x14ac:dyDescent="0.5">
      <c r="B40" s="70" t="s">
        <v>63</v>
      </c>
      <c r="C40" s="71">
        <f>'2568-บิลค่าไฟฟ้า'!AO35</f>
        <v>5119.51</v>
      </c>
      <c r="D40" s="71">
        <f>'2569-บิลค่าไฟฟ้า'!AO35</f>
        <v>0</v>
      </c>
    </row>
    <row r="41" spans="2:4" x14ac:dyDescent="0.5">
      <c r="B41" s="70" t="s">
        <v>64</v>
      </c>
      <c r="C41" s="71">
        <f>'2568-บิลค่าไฟฟ้า'!AS35</f>
        <v>4208.21</v>
      </c>
      <c r="D41" s="71">
        <f>'2569-บิลค่าไฟฟ้า'!AS35</f>
        <v>0</v>
      </c>
    </row>
    <row r="42" spans="2:4" x14ac:dyDescent="0.5">
      <c r="B42" s="70" t="s">
        <v>65</v>
      </c>
      <c r="C42" s="71">
        <f>'2568-บิลค่าไฟฟ้า'!AW35</f>
        <v>3355.71</v>
      </c>
      <c r="D42" s="71">
        <f>'2569-บิลค่าไฟฟ้า'!AW35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8"/>
  <sheetViews>
    <sheetView showGridLines="0" view="pageBreakPreview" topLeftCell="B3" zoomScaleNormal="100" zoomScaleSheetLayoutView="100" workbookViewId="0">
      <selection activeCell="Q11" sqref="Q11"/>
    </sheetView>
  </sheetViews>
  <sheetFormatPr defaultRowHeight="19.8" x14ac:dyDescent="0.5"/>
  <cols>
    <col min="1" max="1" width="0" style="64" hidden="1" customWidth="1"/>
    <col min="2" max="2" width="9" style="64" customWidth="1"/>
    <col min="3" max="4" width="10.77734375" style="64" customWidth="1"/>
    <col min="5" max="6" width="12.77734375" style="64" customWidth="1"/>
    <col min="7" max="16384" width="8.88671875" style="64"/>
  </cols>
  <sheetData>
    <row r="1" spans="2:6" hidden="1" x14ac:dyDescent="0.5"/>
    <row r="2" spans="2:6" hidden="1" x14ac:dyDescent="0.5">
      <c r="B2" s="65" t="s">
        <v>46</v>
      </c>
      <c r="C2" s="66" t="s">
        <v>36</v>
      </c>
      <c r="D2" s="67"/>
      <c r="E2" s="66" t="s">
        <v>38</v>
      </c>
      <c r="F2" s="67"/>
    </row>
    <row r="3" spans="2:6" x14ac:dyDescent="0.5">
      <c r="B3" s="65" t="s">
        <v>46</v>
      </c>
      <c r="C3" s="66" t="s">
        <v>35</v>
      </c>
      <c r="D3" s="67"/>
      <c r="E3" s="66" t="s">
        <v>37</v>
      </c>
      <c r="F3" s="67"/>
    </row>
    <row r="4" spans="2:6" ht="21.6" x14ac:dyDescent="0.5">
      <c r="B4" s="68"/>
      <c r="C4" s="69" t="s">
        <v>149</v>
      </c>
      <c r="D4" s="69" t="s">
        <v>174</v>
      </c>
      <c r="E4" s="69" t="s">
        <v>149</v>
      </c>
      <c r="F4" s="69" t="s">
        <v>174</v>
      </c>
    </row>
    <row r="5" spans="2:6" x14ac:dyDescent="0.5">
      <c r="B5" s="70" t="s">
        <v>54</v>
      </c>
      <c r="C5" s="71">
        <f>'2568-บิลค่าไฟฟ้า'!D38</f>
        <v>9572.49</v>
      </c>
      <c r="D5" s="71">
        <f>'2569-บิลค่าไฟฟ้า'!D38</f>
        <v>9230.59</v>
      </c>
      <c r="E5" s="71">
        <f>'2568-บิลค่าไฟฟ้า'!D39</f>
        <v>6624</v>
      </c>
      <c r="F5" s="71">
        <f>'2569-บิลค่าไฟฟ้า'!D39</f>
        <v>9348</v>
      </c>
    </row>
    <row r="6" spans="2:6" x14ac:dyDescent="0.5">
      <c r="B6" s="70" t="s">
        <v>55</v>
      </c>
      <c r="C6" s="71">
        <f>'2568-บิลค่าไฟฟ้า'!H38</f>
        <v>8718.14</v>
      </c>
      <c r="D6" s="71">
        <f>'2569-บิลค่าไฟฟ้า'!H38</f>
        <v>10685.51</v>
      </c>
      <c r="E6" s="71">
        <f>'2568-บิลค่าไฟฟ้า'!H39</f>
        <v>6888</v>
      </c>
      <c r="F6" s="71">
        <f>'2569-บิลค่าไฟฟ้า'!H39</f>
        <v>9804</v>
      </c>
    </row>
    <row r="7" spans="2:6" x14ac:dyDescent="0.5">
      <c r="B7" s="70" t="s">
        <v>56</v>
      </c>
      <c r="C7" s="71">
        <f>'2568-บิลค่าไฟฟ้า'!L38</f>
        <v>12551.71</v>
      </c>
      <c r="D7" s="71">
        <f>'2569-บิลค่าไฟฟ้า'!L38</f>
        <v>0</v>
      </c>
      <c r="E7" s="71">
        <f>'2568-บิลค่าไฟฟ้า'!L39</f>
        <v>8988</v>
      </c>
      <c r="F7" s="71">
        <f>'2569-บิลค่าไฟฟ้า'!L39</f>
        <v>0</v>
      </c>
    </row>
    <row r="8" spans="2:6" x14ac:dyDescent="0.5">
      <c r="B8" s="70" t="s">
        <v>57</v>
      </c>
      <c r="C8" s="71">
        <f>'2568-บิลค่าไฟฟ้า'!P38</f>
        <v>10631.67</v>
      </c>
      <c r="D8" s="71">
        <f>'2569-บิลค่าไฟฟ้า'!P38</f>
        <v>0</v>
      </c>
      <c r="E8" s="71">
        <f>'2568-บิลค่าไฟฟ้า'!P39</f>
        <v>8028</v>
      </c>
      <c r="F8" s="71">
        <f>'2569-บิลค่าไฟฟ้า'!P39</f>
        <v>0</v>
      </c>
    </row>
    <row r="9" spans="2:6" x14ac:dyDescent="0.5">
      <c r="B9" s="70" t="s">
        <v>58</v>
      </c>
      <c r="C9" s="71">
        <f>'2568-บิลค่าไฟฟ้า'!T38</f>
        <v>12933.6</v>
      </c>
      <c r="D9" s="71">
        <f>'2569-บิลค่าไฟฟ้า'!T38</f>
        <v>0</v>
      </c>
      <c r="E9" s="71">
        <f>'2568-บิลค่าไฟฟ้า'!T39</f>
        <v>8448</v>
      </c>
      <c r="F9" s="71">
        <f>'2569-บิลค่าไฟฟ้า'!T39</f>
        <v>0</v>
      </c>
    </row>
    <row r="10" spans="2:6" x14ac:dyDescent="0.5">
      <c r="B10" s="70" t="s">
        <v>59</v>
      </c>
      <c r="C10" s="71">
        <f>'2568-บิลค่าไฟฟ้า'!X38</f>
        <v>12333.02</v>
      </c>
      <c r="D10" s="71">
        <f>'2569-บิลค่าไฟฟ้า'!X38</f>
        <v>0</v>
      </c>
      <c r="E10" s="71">
        <f>'2568-บิลค่าไฟฟ้า'!X39</f>
        <v>7224</v>
      </c>
      <c r="F10" s="71">
        <f>'2569-บิลค่าไฟฟ้า'!X39</f>
        <v>0</v>
      </c>
    </row>
    <row r="11" spans="2:6" x14ac:dyDescent="0.5">
      <c r="B11" s="70" t="s">
        <v>60</v>
      </c>
      <c r="C11" s="71">
        <f>'2568-บิลค่าไฟฟ้า'!AB38</f>
        <v>12167.38</v>
      </c>
      <c r="D11" s="71">
        <f>'2569-บิลค่าไฟฟ้า'!AB38</f>
        <v>0</v>
      </c>
      <c r="E11" s="71">
        <f>'2568-บิลค่าไฟฟ้า'!AB39</f>
        <v>11700</v>
      </c>
      <c r="F11" s="71">
        <f>'2569-บิลค่าไฟฟ้า'!AB39</f>
        <v>0</v>
      </c>
    </row>
    <row r="12" spans="2:6" x14ac:dyDescent="0.5">
      <c r="B12" s="70" t="s">
        <v>61</v>
      </c>
      <c r="C12" s="71">
        <f>'2568-บิลค่าไฟฟ้า'!AF38</f>
        <v>11138.4</v>
      </c>
      <c r="D12" s="71">
        <f>'2569-บิลค่าไฟฟ้า'!AF38</f>
        <v>0</v>
      </c>
      <c r="E12" s="71">
        <f>'2568-บิลค่าไฟฟ้า'!AF39</f>
        <v>11256</v>
      </c>
      <c r="F12" s="71">
        <f>'2569-บิลค่าไฟฟ้า'!AF39</f>
        <v>0</v>
      </c>
    </row>
    <row r="13" spans="2:6" x14ac:dyDescent="0.5">
      <c r="B13" s="70" t="s">
        <v>62</v>
      </c>
      <c r="C13" s="71">
        <f>'2568-บิลค่าไฟฟ้า'!AJ38</f>
        <v>10528.86</v>
      </c>
      <c r="D13" s="71">
        <f>'2569-บิลค่าไฟฟ้า'!AJ38</f>
        <v>0</v>
      </c>
      <c r="E13" s="71">
        <f>'2568-บิลค่าไฟฟ้า'!AJ39</f>
        <v>10080</v>
      </c>
      <c r="F13" s="71">
        <f>'2569-บิลค่าไฟฟ้า'!AJ39</f>
        <v>0</v>
      </c>
    </row>
    <row r="14" spans="2:6" x14ac:dyDescent="0.5">
      <c r="B14" s="70" t="s">
        <v>63</v>
      </c>
      <c r="C14" s="71">
        <f>'2568-บิลค่าไฟฟ้า'!AN38</f>
        <v>10048.23</v>
      </c>
      <c r="D14" s="71">
        <f>'2569-บิลค่าไฟฟ้า'!AN38</f>
        <v>0</v>
      </c>
      <c r="E14" s="71">
        <f>'2568-บิลค่าไฟฟ้า'!AN39</f>
        <v>9204</v>
      </c>
      <c r="F14" s="71">
        <f>'2569-บิลค่าไฟฟ้า'!AN39</f>
        <v>0</v>
      </c>
    </row>
    <row r="15" spans="2:6" x14ac:dyDescent="0.5">
      <c r="B15" s="70" t="s">
        <v>64</v>
      </c>
      <c r="C15" s="71">
        <f>'2568-บิลค่าไฟฟ้า'!AR38</f>
        <v>9770.7900000000009</v>
      </c>
      <c r="D15" s="71">
        <f>'2569-บิลค่าไฟฟ้า'!AR38</f>
        <v>0</v>
      </c>
      <c r="E15" s="71">
        <f>'2568-บิลค่าไฟฟ้า'!AR39</f>
        <v>8064</v>
      </c>
      <c r="F15" s="71">
        <f>'2569-บิลค่าไฟฟ้า'!AR39</f>
        <v>0</v>
      </c>
    </row>
    <row r="16" spans="2:6" x14ac:dyDescent="0.5">
      <c r="B16" s="70" t="s">
        <v>65</v>
      </c>
      <c r="C16" s="71">
        <f>'2568-บิลค่าไฟฟ้า'!AV38</f>
        <v>9323.6200000000008</v>
      </c>
      <c r="D16" s="71">
        <f>'2569-บิลค่าไฟฟ้า'!AR41</f>
        <v>0</v>
      </c>
      <c r="E16" s="71">
        <f>'2568-บิลค่าไฟฟ้า'!AV39</f>
        <v>9528</v>
      </c>
      <c r="F16" s="71">
        <f>'2569-บิลค่าไฟฟ้า'!AV39</f>
        <v>0</v>
      </c>
    </row>
    <row r="17" spans="2:6" x14ac:dyDescent="0.5">
      <c r="B17" s="55"/>
      <c r="C17" s="56"/>
      <c r="D17" s="56"/>
      <c r="E17" s="56"/>
      <c r="F17" s="56"/>
    </row>
    <row r="34" spans="2:6" x14ac:dyDescent="0.5">
      <c r="B34" s="65" t="s">
        <v>46</v>
      </c>
      <c r="C34" s="66" t="s">
        <v>36</v>
      </c>
      <c r="D34" s="67"/>
      <c r="E34" s="66" t="s">
        <v>120</v>
      </c>
      <c r="F34" s="67"/>
    </row>
    <row r="35" spans="2:6" x14ac:dyDescent="0.5">
      <c r="B35" s="65" t="s">
        <v>46</v>
      </c>
      <c r="C35" s="66" t="s">
        <v>35</v>
      </c>
      <c r="D35" s="67"/>
      <c r="E35" s="66" t="s">
        <v>37</v>
      </c>
      <c r="F35" s="67"/>
    </row>
    <row r="36" spans="2:6" ht="21.6" x14ac:dyDescent="0.5">
      <c r="B36" s="68"/>
      <c r="C36" s="69" t="s">
        <v>152</v>
      </c>
      <c r="D36" s="69" t="s">
        <v>176</v>
      </c>
      <c r="E36" s="69" t="s">
        <v>152</v>
      </c>
      <c r="F36" s="69" t="s">
        <v>176</v>
      </c>
    </row>
    <row r="37" spans="2:6" x14ac:dyDescent="0.5">
      <c r="B37" s="70" t="s">
        <v>54</v>
      </c>
      <c r="C37" s="71">
        <f>'2568-บิลค่าไฟฟ้า'!E38</f>
        <v>46850.37</v>
      </c>
      <c r="D37" s="71">
        <f>'2569-บิลค่าไฟฟ้า'!E38</f>
        <v>41613.949999999997</v>
      </c>
      <c r="E37" s="71">
        <f>'2568-บิลค่าไฟฟ้า'!E39</f>
        <v>33740.550000000003</v>
      </c>
      <c r="F37" s="71">
        <f>'2569-บิลค่าไฟฟ้า'!E39</f>
        <v>44307.41</v>
      </c>
    </row>
    <row r="38" spans="2:6" x14ac:dyDescent="0.5">
      <c r="B38" s="70" t="s">
        <v>55</v>
      </c>
      <c r="C38" s="71">
        <f>'2568-บิลค่าไฟฟ้า'!I38</f>
        <v>43918.5</v>
      </c>
      <c r="D38" s="71">
        <f>'2569-บิลค่าไฟฟ้า'!I38</f>
        <v>50310.77</v>
      </c>
      <c r="E38" s="71">
        <f>'2568-บิลค่าไฟฟ้า'!I39</f>
        <v>35609.24</v>
      </c>
      <c r="F38" s="71">
        <f>'2569-บิลค่าไฟฟ้า'!I39</f>
        <v>49263.13</v>
      </c>
    </row>
    <row r="39" spans="2:6" x14ac:dyDescent="0.5">
      <c r="B39" s="70" t="s">
        <v>56</v>
      </c>
      <c r="C39" s="71">
        <f>'2568-บิลค่าไฟฟ้า'!M38</f>
        <v>63116</v>
      </c>
      <c r="D39" s="71">
        <f>'2569-บิลค่าไฟฟ้า'!M38</f>
        <v>0</v>
      </c>
      <c r="E39" s="71">
        <f>'2568-บิลค่าไฟฟ้า'!M39</f>
        <v>47403.33</v>
      </c>
      <c r="F39" s="71">
        <f>'2569-บิลค่าไฟฟ้า'!M39</f>
        <v>0</v>
      </c>
    </row>
    <row r="40" spans="2:6" x14ac:dyDescent="0.5">
      <c r="B40" s="70" t="s">
        <v>57</v>
      </c>
      <c r="C40" s="71">
        <f>'2568-บิลค่าไฟฟ้า'!Q38</f>
        <v>51206.35</v>
      </c>
      <c r="D40" s="71">
        <f>'2569-บิลค่าไฟฟ้า'!Q38</f>
        <v>0</v>
      </c>
      <c r="E40" s="71">
        <f>'2568-บิลค่าไฟฟ้า'!Q39</f>
        <v>40741.14</v>
      </c>
      <c r="F40" s="71">
        <f>'2569-บิลค่าไฟฟ้า'!Q39</f>
        <v>0</v>
      </c>
    </row>
    <row r="41" spans="2:6" x14ac:dyDescent="0.5">
      <c r="B41" s="70" t="s">
        <v>58</v>
      </c>
      <c r="C41" s="71">
        <f>'2568-บิลค่าไฟฟ้า'!U38</f>
        <v>60980.54</v>
      </c>
      <c r="D41" s="71">
        <f>'2569-บิลค่าไฟฟ้า'!U38</f>
        <v>0</v>
      </c>
      <c r="E41" s="71">
        <f>'2568-บิลค่าไฟฟ้า'!U39</f>
        <v>42270.16</v>
      </c>
      <c r="F41" s="71">
        <f>'2569-บิลค่าไฟฟ้า'!U39</f>
        <v>0</v>
      </c>
    </row>
    <row r="42" spans="2:6" x14ac:dyDescent="0.5">
      <c r="B42" s="70" t="s">
        <v>59</v>
      </c>
      <c r="C42" s="71">
        <f>'2568-บิลค่าไฟฟ้า'!Y38</f>
        <v>60961.38</v>
      </c>
      <c r="D42" s="71">
        <f>'2569-บิลค่าไฟฟ้า'!Y38</f>
        <v>0</v>
      </c>
      <c r="E42" s="71">
        <f>'2568-บิลค่าไฟฟ้า'!Y39</f>
        <v>40509.35</v>
      </c>
      <c r="F42" s="71">
        <f>'2569-บิลค่าไฟฟ้า'!Y39</f>
        <v>0</v>
      </c>
    </row>
    <row r="43" spans="2:6" x14ac:dyDescent="0.5">
      <c r="B43" s="70" t="s">
        <v>60</v>
      </c>
      <c r="C43" s="71">
        <f>'2568-บิลค่าไฟฟ้า'!AC38</f>
        <v>53738.98</v>
      </c>
      <c r="D43" s="71">
        <f>'2569-บิลค่าไฟฟ้า'!AC38</f>
        <v>0</v>
      </c>
      <c r="E43" s="71">
        <f>'2568-บิลค่าไฟฟ้า'!AC39</f>
        <v>61913.01</v>
      </c>
      <c r="F43" s="71">
        <f>'2569-บิลค่าไฟฟ้า'!AC39</f>
        <v>0</v>
      </c>
    </row>
    <row r="44" spans="2:6" x14ac:dyDescent="0.5">
      <c r="B44" s="70" t="s">
        <v>61</v>
      </c>
      <c r="C44" s="71">
        <f>'2568-บิลค่าไฟฟ้า'!AG38</f>
        <v>52613.34</v>
      </c>
      <c r="D44" s="71">
        <f>'2569-บิลค่าไฟฟ้า'!AG38</f>
        <v>0</v>
      </c>
      <c r="E44" s="71">
        <f>'2568-บิลค่าไฟฟ้า'!AG39</f>
        <v>62294.239999999998</v>
      </c>
      <c r="F44" s="71">
        <f>'2569-บิลค่าไฟฟ้า'!AG39</f>
        <v>0</v>
      </c>
    </row>
    <row r="45" spans="2:6" x14ac:dyDescent="0.5">
      <c r="B45" s="70" t="s">
        <v>62</v>
      </c>
      <c r="C45" s="71">
        <f>'2568-บิลค่าไฟฟ้า'!AK38</f>
        <v>49479.45</v>
      </c>
      <c r="D45" s="71">
        <f>'2569-บิลค่าไฟฟ้า'!AK38</f>
        <v>0</v>
      </c>
      <c r="E45" s="71">
        <f>'2568-บิลค่าไฟฟ้า'!AK39</f>
        <v>54483.199999999997</v>
      </c>
      <c r="F45" s="71">
        <f>'2569-บิลค่าไฟฟ้า'!AK39</f>
        <v>0</v>
      </c>
    </row>
    <row r="46" spans="2:6" x14ac:dyDescent="0.5">
      <c r="B46" s="70" t="s">
        <v>63</v>
      </c>
      <c r="C46" s="71">
        <f>'2568-บิลค่าไฟฟ้า'!AO38</f>
        <v>46516.63</v>
      </c>
      <c r="D46" s="71">
        <f>'2569-บิลค่าไฟฟ้า'!AO38</f>
        <v>0</v>
      </c>
      <c r="E46" s="71">
        <f>'2568-บิลค่าไฟฟ้า'!AO39</f>
        <v>46708.12</v>
      </c>
      <c r="F46" s="71">
        <f>'2569-บิลค่าไฟฟ้า'!AO39</f>
        <v>0</v>
      </c>
    </row>
    <row r="47" spans="2:6" x14ac:dyDescent="0.5">
      <c r="B47" s="70" t="s">
        <v>64</v>
      </c>
      <c r="C47" s="71">
        <f>'2568-บิลค่าไฟฟ้า'!AS38</f>
        <v>47076.66</v>
      </c>
      <c r="D47" s="71">
        <f>'2569-บิลค่าไฟฟ้า'!AS38</f>
        <v>0</v>
      </c>
      <c r="E47" s="71">
        <f>'2568-บิลค่าไฟฟ้า'!AS39</f>
        <v>40062.89</v>
      </c>
      <c r="F47" s="71">
        <f>'2569-บิลค่าไฟฟ้า'!AS39</f>
        <v>0</v>
      </c>
    </row>
    <row r="48" spans="2:6" x14ac:dyDescent="0.5">
      <c r="B48" s="70" t="s">
        <v>65</v>
      </c>
      <c r="C48" s="71">
        <f>'2568-บิลค่าไฟฟ้า'!AW38</f>
        <v>43429.88</v>
      </c>
      <c r="D48" s="71">
        <f>'2569-บิลค่าไฟฟ้า'!AW38</f>
        <v>0</v>
      </c>
      <c r="E48" s="71">
        <f>'2568-บิลค่าไฟฟ้า'!AW39</f>
        <v>45760.36</v>
      </c>
      <c r="F48" s="71">
        <f>'2569-บิลค่าไฟฟ้า'!AW39</f>
        <v>0</v>
      </c>
    </row>
  </sheetData>
  <pageMargins left="0.70866141732283472" right="0.70866141732283472" top="0.35433070866141736" bottom="0.15748031496062992" header="0.31496062992125984" footer="0.31496062992125984"/>
  <pageSetup paperSize="9" scale="97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showGridLines="0" view="pageBreakPreview" topLeftCell="B3" zoomScaleNormal="100" zoomScaleSheetLayoutView="100" workbookViewId="0">
      <selection activeCell="S58" sqref="S58"/>
    </sheetView>
  </sheetViews>
  <sheetFormatPr defaultRowHeight="19.8" x14ac:dyDescent="0.5"/>
  <cols>
    <col min="1" max="1" width="0" style="64" hidden="1" customWidth="1"/>
    <col min="2" max="2" width="9" style="64" customWidth="1"/>
    <col min="3" max="4" width="10.77734375" style="64" customWidth="1"/>
    <col min="5" max="8" width="12.77734375" style="64" customWidth="1"/>
    <col min="9" max="16384" width="8.88671875" style="64"/>
  </cols>
  <sheetData>
    <row r="1" spans="2:8" hidden="1" x14ac:dyDescent="0.5"/>
    <row r="2" spans="2:8" hidden="1" x14ac:dyDescent="0.5">
      <c r="B2" s="65" t="s">
        <v>46</v>
      </c>
      <c r="C2" s="66" t="s">
        <v>39</v>
      </c>
      <c r="D2" s="67"/>
      <c r="E2" s="66" t="s">
        <v>41</v>
      </c>
      <c r="F2" s="67"/>
      <c r="G2" s="66" t="s">
        <v>47</v>
      </c>
      <c r="H2" s="67"/>
    </row>
    <row r="3" spans="2:8" x14ac:dyDescent="0.5">
      <c r="B3" s="65" t="s">
        <v>46</v>
      </c>
      <c r="C3" s="66" t="s">
        <v>37</v>
      </c>
      <c r="D3" s="67"/>
      <c r="E3" s="66" t="s">
        <v>40</v>
      </c>
      <c r="F3" s="67"/>
      <c r="G3" s="66" t="s">
        <v>37</v>
      </c>
      <c r="H3" s="67"/>
    </row>
    <row r="4" spans="2:8" ht="21.6" x14ac:dyDescent="0.5">
      <c r="B4" s="68"/>
      <c r="C4" s="69" t="s">
        <v>149</v>
      </c>
      <c r="D4" s="69" t="s">
        <v>174</v>
      </c>
      <c r="E4" s="69" t="s">
        <v>149</v>
      </c>
      <c r="F4" s="69" t="s">
        <v>174</v>
      </c>
      <c r="G4" s="69" t="s">
        <v>149</v>
      </c>
      <c r="H4" s="69" t="s">
        <v>174</v>
      </c>
    </row>
    <row r="5" spans="2:8" x14ac:dyDescent="0.5">
      <c r="B5" s="70" t="s">
        <v>54</v>
      </c>
      <c r="C5" s="71">
        <f>'2568-บิลค่าไฟฟ้า'!D40</f>
        <v>3136.8</v>
      </c>
      <c r="D5" s="71">
        <f>'2569-บิลค่าไฟฟ้า'!D40</f>
        <v>4054.4</v>
      </c>
      <c r="E5" s="71">
        <f>'2568-บิลค่าไฟฟ้า'!D41</f>
        <v>3742.5</v>
      </c>
      <c r="F5" s="71">
        <f>'2569-บิลค่าไฟฟ้า'!D41</f>
        <v>4607.5</v>
      </c>
      <c r="G5" s="71">
        <f>'2568-บิลค่าไฟฟ้า'!D42</f>
        <v>109.5</v>
      </c>
      <c r="H5" s="71">
        <f>'2569-บิลค่าไฟฟ้า'!D42</f>
        <v>264</v>
      </c>
    </row>
    <row r="6" spans="2:8" x14ac:dyDescent="0.5">
      <c r="B6" s="70" t="s">
        <v>55</v>
      </c>
      <c r="C6" s="71">
        <f>'2568-บิลค่าไฟฟ้า'!H40</f>
        <v>3088.8</v>
      </c>
      <c r="D6" s="71">
        <f>'2569-บิลค่าไฟฟ้า'!H40</f>
        <v>4126.3999999999996</v>
      </c>
      <c r="E6" s="71">
        <f>'2568-บิลค่าไฟฟ้า'!H41</f>
        <v>4016</v>
      </c>
      <c r="F6" s="71">
        <f>'2569-บิลค่าไฟฟ้า'!H41</f>
        <v>4886</v>
      </c>
      <c r="G6" s="71">
        <f>'2568-บิลค่าไฟฟ้า'!H42</f>
        <v>82</v>
      </c>
      <c r="H6" s="71">
        <f>'2569-บิลค่าไฟฟ้า'!H42</f>
        <v>198</v>
      </c>
    </row>
    <row r="7" spans="2:8" x14ac:dyDescent="0.5">
      <c r="B7" s="70" t="s">
        <v>56</v>
      </c>
      <c r="C7" s="71">
        <f>'2568-บิลค่าไฟฟ้า'!L40</f>
        <v>3359.2</v>
      </c>
      <c r="D7" s="71">
        <f>'2569-บิลค่าไฟฟ้า'!L40</f>
        <v>0</v>
      </c>
      <c r="E7" s="71">
        <f>'2568-บิลค่าไฟฟ้า'!L41</f>
        <v>5946</v>
      </c>
      <c r="F7" s="71">
        <f>'2569-บิลค่าไฟฟ้า'!L41</f>
        <v>0</v>
      </c>
      <c r="G7" s="71">
        <f>'2568-บิลค่าไฟฟ้า'!L42</f>
        <v>39.5</v>
      </c>
      <c r="H7" s="71">
        <f>'2569-บิลค่าไฟฟ้า'!L42</f>
        <v>0</v>
      </c>
    </row>
    <row r="8" spans="2:8" x14ac:dyDescent="0.5">
      <c r="B8" s="70" t="s">
        <v>57</v>
      </c>
      <c r="C8" s="71">
        <f>'2568-บิลค่าไฟฟ้า'!P40</f>
        <v>1855.2</v>
      </c>
      <c r="D8" s="71">
        <f>'2569-บิลค่าไฟฟ้า'!P40</f>
        <v>0</v>
      </c>
      <c r="E8" s="71">
        <f>'2568-บิลค่าไฟฟ้า'!P41</f>
        <v>5132.5</v>
      </c>
      <c r="F8" s="71">
        <f>'2569-บิลค่าไฟฟ้า'!P41</f>
        <v>0</v>
      </c>
      <c r="G8" s="71">
        <f>'2568-บิลค่าไฟฟ้า'!P42</f>
        <v>64</v>
      </c>
      <c r="H8" s="71">
        <f>'2569-บิลค่าไฟฟ้า'!P42</f>
        <v>0</v>
      </c>
    </row>
    <row r="9" spans="2:8" x14ac:dyDescent="0.5">
      <c r="B9" s="70" t="s">
        <v>58</v>
      </c>
      <c r="C9" s="71">
        <f>'2568-บิลค่าไฟฟ้า'!T40</f>
        <v>1351.2</v>
      </c>
      <c r="D9" s="71">
        <f>'2569-บิลค่าไฟฟ้า'!T40</f>
        <v>0</v>
      </c>
      <c r="E9" s="71">
        <f>'2568-บิลค่าไฟฟ้า'!T41</f>
        <v>5637.5</v>
      </c>
      <c r="F9" s="71">
        <f>'2569-บิลค่าไฟฟ้า'!T41</f>
        <v>0</v>
      </c>
      <c r="G9" s="71">
        <f>'2568-บิลค่าไฟฟ้า'!T42</f>
        <v>27.59</v>
      </c>
      <c r="H9" s="71">
        <f>'2569-บิลค่าไฟฟ้า'!T42</f>
        <v>0</v>
      </c>
    </row>
    <row r="10" spans="2:8" x14ac:dyDescent="0.5">
      <c r="B10" s="70" t="s">
        <v>59</v>
      </c>
      <c r="C10" s="71">
        <f>'2568-บิลค่าไฟฟ้า'!X40</f>
        <v>1436.8</v>
      </c>
      <c r="D10" s="71">
        <f>'2569-บิลค่าไฟฟ้า'!X40</f>
        <v>0</v>
      </c>
      <c r="E10" s="71">
        <f>'2568-บิลค่าไฟฟ้า'!X41</f>
        <v>4957.5</v>
      </c>
      <c r="F10" s="71">
        <f>'2569-บิลค่าไฟฟ้า'!X41</f>
        <v>0</v>
      </c>
      <c r="G10" s="71">
        <f>'2568-บิลค่าไฟฟ้า'!X42</f>
        <v>35</v>
      </c>
      <c r="H10" s="71">
        <f>'2569-บิลค่าไฟฟ้า'!X42</f>
        <v>0</v>
      </c>
    </row>
    <row r="11" spans="2:8" x14ac:dyDescent="0.5">
      <c r="B11" s="70" t="s">
        <v>60</v>
      </c>
      <c r="C11" s="71">
        <f>'2568-บิลค่าไฟฟ้า'!AB40</f>
        <v>4145.6000000000004</v>
      </c>
      <c r="D11" s="71">
        <f>'2569-บิลค่าไฟฟ้า'!AB40</f>
        <v>0</v>
      </c>
      <c r="E11" s="71">
        <f>'2568-บิลค่าไฟฟ้า'!AB41</f>
        <v>5343</v>
      </c>
      <c r="F11" s="71">
        <f>'2569-บิลค่าไฟฟ้า'!AB41</f>
        <v>0</v>
      </c>
      <c r="G11" s="71">
        <f>'2568-บิลค่าไฟฟ้า'!AB42</f>
        <v>222.5</v>
      </c>
      <c r="H11" s="71">
        <f>'2569-บิลค่าไฟฟ้า'!AB42</f>
        <v>0</v>
      </c>
    </row>
    <row r="12" spans="2:8" x14ac:dyDescent="0.5">
      <c r="B12" s="70" t="s">
        <v>61</v>
      </c>
      <c r="C12" s="71">
        <f>'2568-บิลค่าไฟฟ้า'!AF40</f>
        <v>4555.2</v>
      </c>
      <c r="D12" s="71">
        <f>'2569-บิลค่าไฟฟ้า'!AF40</f>
        <v>0</v>
      </c>
      <c r="E12" s="71">
        <f>'2568-บิลค่าไฟฟ้า'!AF41</f>
        <v>5432.5</v>
      </c>
      <c r="F12" s="71">
        <f>'2569-บิลค่าไฟฟ้า'!AF41</f>
        <v>0</v>
      </c>
      <c r="G12" s="71">
        <f>'2568-บิลค่าไฟฟ้า'!AF42</f>
        <v>693.5</v>
      </c>
      <c r="H12" s="71">
        <f>'2569-บิลค่าไฟฟ้า'!AF42</f>
        <v>0</v>
      </c>
    </row>
    <row r="13" spans="2:8" x14ac:dyDescent="0.5">
      <c r="B13" s="70" t="s">
        <v>62</v>
      </c>
      <c r="C13" s="71">
        <f>'2568-บิลค่าไฟฟ้า'!AJ40</f>
        <v>4450.3999999999996</v>
      </c>
      <c r="D13" s="71">
        <f>'2569-บิลค่าไฟฟ้า'!AJ40</f>
        <v>0</v>
      </c>
      <c r="E13" s="71">
        <f>'2568-บิลค่าไฟฟ้า'!AJ41</f>
        <v>4742</v>
      </c>
      <c r="F13" s="71">
        <f>'2569-บิลค่าไฟฟ้า'!AJ41</f>
        <v>0</v>
      </c>
      <c r="G13" s="71">
        <f>'2568-บิลค่าไฟฟ้า'!AJ42</f>
        <v>521.5</v>
      </c>
      <c r="H13" s="71">
        <f>'2569-บิลค่าไฟฟ้า'!AJ42</f>
        <v>0</v>
      </c>
    </row>
    <row r="14" spans="2:8" x14ac:dyDescent="0.5">
      <c r="B14" s="70" t="s">
        <v>63</v>
      </c>
      <c r="C14" s="71">
        <f>'2568-บิลค่าไฟฟ้า'!AN40</f>
        <v>4344.8</v>
      </c>
      <c r="D14" s="71">
        <f>'2569-บิลค่าไฟฟ้า'!AN40</f>
        <v>0</v>
      </c>
      <c r="E14" s="71">
        <f>'2568-บิลค่าไฟฟ้า'!AN41</f>
        <v>5298.5</v>
      </c>
      <c r="F14" s="71">
        <f>'2569-บิลค่าไฟฟ้า'!AN41</f>
        <v>0</v>
      </c>
      <c r="G14" s="71">
        <f>'2568-บิลค่าไฟฟ้า'!AN42</f>
        <v>480</v>
      </c>
      <c r="H14" s="71">
        <f>'2569-บิลค่าไฟฟ้า'!AN42</f>
        <v>0</v>
      </c>
    </row>
    <row r="15" spans="2:8" x14ac:dyDescent="0.5">
      <c r="B15" s="70" t="s">
        <v>64</v>
      </c>
      <c r="C15" s="71">
        <f>'2568-บิลค่าไฟฟ้า'!AR40</f>
        <v>2928</v>
      </c>
      <c r="D15" s="71">
        <f>'2569-บิลค่าไฟฟ้า'!AR40</f>
        <v>0</v>
      </c>
      <c r="E15" s="71">
        <f>'2568-บิลค่าไฟฟ้า'!AR41</f>
        <v>4580</v>
      </c>
      <c r="F15" s="71">
        <f>'2569-บิลค่าไฟฟ้า'!AR41</f>
        <v>0</v>
      </c>
      <c r="G15" s="71">
        <f>'2568-บิลค่าไฟฟ้า'!AR42</f>
        <v>202.5</v>
      </c>
      <c r="H15" s="71">
        <f>'2569-บิลค่าไฟฟ้า'!AR42</f>
        <v>0</v>
      </c>
    </row>
    <row r="16" spans="2:8" x14ac:dyDescent="0.5">
      <c r="B16" s="70" t="s">
        <v>65</v>
      </c>
      <c r="C16" s="71">
        <f>'2568-บิลค่าไฟฟ้า'!AV40</f>
        <v>4507.2</v>
      </c>
      <c r="D16" s="71">
        <f>'2569-บิลค่าไฟฟ้า'!AV40</f>
        <v>0</v>
      </c>
      <c r="E16" s="71">
        <f>'2568-บิลค่าไฟฟ้า'!AV41</f>
        <v>4645</v>
      </c>
      <c r="F16" s="71">
        <f>'2569-บิลค่าไฟฟ้า'!AV41</f>
        <v>0</v>
      </c>
      <c r="G16" s="71">
        <f>'2568-บิลค่าไฟฟ้า'!AV42</f>
        <v>174</v>
      </c>
      <c r="H16" s="71">
        <f>'2569-บิลค่าไฟฟ้า'!AV42</f>
        <v>0</v>
      </c>
    </row>
    <row r="33" spans="2:8" hidden="1" x14ac:dyDescent="0.5">
      <c r="B33" s="65" t="s">
        <v>46</v>
      </c>
      <c r="C33" s="66" t="s">
        <v>39</v>
      </c>
      <c r="D33" s="67"/>
      <c r="E33" s="66" t="s">
        <v>41</v>
      </c>
      <c r="F33" s="67"/>
      <c r="G33" s="66" t="s">
        <v>47</v>
      </c>
      <c r="H33" s="67"/>
    </row>
    <row r="34" spans="2:8" x14ac:dyDescent="0.5">
      <c r="B34" s="65" t="s">
        <v>46</v>
      </c>
      <c r="C34" s="66" t="s">
        <v>37</v>
      </c>
      <c r="D34" s="67"/>
      <c r="E34" s="66" t="s">
        <v>40</v>
      </c>
      <c r="F34" s="67"/>
      <c r="G34" s="66" t="s">
        <v>37</v>
      </c>
      <c r="H34" s="67"/>
    </row>
    <row r="35" spans="2:8" ht="21.6" x14ac:dyDescent="0.5">
      <c r="B35" s="68"/>
      <c r="C35" s="69" t="s">
        <v>152</v>
      </c>
      <c r="D35" s="69" t="s">
        <v>176</v>
      </c>
      <c r="E35" s="69" t="s">
        <v>152</v>
      </c>
      <c r="F35" s="69" t="s">
        <v>176</v>
      </c>
      <c r="G35" s="69" t="s">
        <v>152</v>
      </c>
      <c r="H35" s="69" t="s">
        <v>176</v>
      </c>
    </row>
    <row r="36" spans="2:8" x14ac:dyDescent="0.5">
      <c r="B36" s="70" t="s">
        <v>54</v>
      </c>
      <c r="C36" s="71">
        <f>'2568-บิลค่าไฟฟ้า'!E40</f>
        <v>14685.28</v>
      </c>
      <c r="D36" s="71">
        <f>'2569-บิลค่าไฟฟ้า'!E40</f>
        <v>17712.099999999999</v>
      </c>
      <c r="E36" s="71">
        <f>'2568-บิลค่าไฟฟ้า'!E41</f>
        <v>17456.439999999999</v>
      </c>
      <c r="F36" s="71">
        <f>'2569-บิลค่าไฟฟ้า'!E41</f>
        <v>20082.79</v>
      </c>
      <c r="G36" s="71">
        <f>'2568-บิลค่าไฟฟ้า'!E42</f>
        <v>835.07</v>
      </c>
      <c r="H36" s="71">
        <f>'2569-บิลค่าไฟฟ้า'!E42</f>
        <v>1465.65</v>
      </c>
    </row>
    <row r="37" spans="2:8" x14ac:dyDescent="0.5">
      <c r="B37" s="70" t="s">
        <v>55</v>
      </c>
      <c r="C37" s="71">
        <f>'2568-บิลค่าไฟฟ้า'!I40</f>
        <v>14465.68</v>
      </c>
      <c r="D37" s="71">
        <f>'2569-บิลค่าไฟฟ้า'!I40</f>
        <v>18020.689999999999</v>
      </c>
      <c r="E37" s="71">
        <f>'2568-บิลค่าไฟฟ้า'!I41</f>
        <v>18707.72</v>
      </c>
      <c r="F37" s="71">
        <f>'2569-บิลค่าไฟฟ้า'!I41</f>
        <v>21276.5</v>
      </c>
      <c r="G37" s="71">
        <f>'2568-บิลค่าไฟฟ้า'!I42</f>
        <v>709.26</v>
      </c>
      <c r="H37" s="71">
        <f>'2569-บิลค่าไฟฟ้า'!I42</f>
        <v>1182.78</v>
      </c>
    </row>
    <row r="38" spans="2:8" x14ac:dyDescent="0.5">
      <c r="B38" s="70" t="s">
        <v>56</v>
      </c>
      <c r="C38" s="71">
        <f>'2568-บิลค่าไฟฟ้า'!M40</f>
        <v>15702.8</v>
      </c>
      <c r="D38" s="71">
        <f>'2569-บิลค่าไฟฟ้า'!M40</f>
        <v>0</v>
      </c>
      <c r="E38" s="71">
        <f>'2568-บิลค่าไฟฟ้า'!M41</f>
        <v>27537.68</v>
      </c>
      <c r="F38" s="71">
        <f>'2569-บิลค่าไฟฟ้า'!M41</f>
        <v>0</v>
      </c>
      <c r="G38" s="71">
        <f>'2568-บิลค่าไฟฟ้า'!M42</f>
        <v>514.82000000000005</v>
      </c>
      <c r="H38" s="71">
        <f>'2569-บิลค่าไฟฟ้า'!M42</f>
        <v>0</v>
      </c>
    </row>
    <row r="39" spans="2:8" x14ac:dyDescent="0.5">
      <c r="B39" s="70" t="s">
        <v>57</v>
      </c>
      <c r="C39" s="71">
        <f>'2568-บิลค่าไฟฟ้า'!Q40</f>
        <v>8821.84</v>
      </c>
      <c r="D39" s="71">
        <f>'2569-บิลค่าไฟฟ้า'!Q40</f>
        <v>0</v>
      </c>
      <c r="E39" s="71">
        <f>'2568-บิลค่าไฟฟ้า'!Q41</f>
        <v>23815.82</v>
      </c>
      <c r="F39" s="71">
        <f>'2569-บิลค่าไฟฟ้า'!Q41</f>
        <v>0</v>
      </c>
      <c r="G39" s="71">
        <f>'2568-บิลค่าไฟฟ้า'!Q42</f>
        <v>583.44000000000005</v>
      </c>
      <c r="H39" s="71">
        <f>'2569-บิลค่าไฟฟ้า'!Q42</f>
        <v>0</v>
      </c>
    </row>
    <row r="40" spans="2:8" x14ac:dyDescent="0.5">
      <c r="B40" s="70" t="s">
        <v>58</v>
      </c>
      <c r="C40" s="71">
        <f>'2568-บิลค่าไฟฟ้า'!U40</f>
        <v>6270.2</v>
      </c>
      <c r="D40" s="71">
        <f>'2569-บิลค่าไฟฟ้า'!U40</f>
        <v>0</v>
      </c>
      <c r="E40" s="71">
        <f>'2568-บิลค่าไฟฟ้า'!U41</f>
        <v>25100.799999999999</v>
      </c>
      <c r="F40" s="71">
        <f>'2569-บิลค่าไฟฟ้า'!U41</f>
        <v>0</v>
      </c>
      <c r="G40" s="71">
        <f>'2568-บิลค่าไฟฟ้า'!U42</f>
        <v>454.9</v>
      </c>
      <c r="H40" s="71">
        <f>'2569-บิลค่าไฟฟ้า'!U42</f>
        <v>0</v>
      </c>
    </row>
    <row r="41" spans="2:8" x14ac:dyDescent="0.5">
      <c r="B41" s="70" t="s">
        <v>59</v>
      </c>
      <c r="C41" s="71">
        <f>'2568-บิลค่าไฟฟ้า'!Y40</f>
        <v>6646.25</v>
      </c>
      <c r="D41" s="71">
        <f>'2569-บิลค่าไฟฟ้า'!Y40</f>
        <v>0</v>
      </c>
      <c r="E41" s="71">
        <f>'2568-บิลค่าไฟฟ้า'!Y41</f>
        <v>22113.41</v>
      </c>
      <c r="F41" s="71">
        <f>'2569-บิลค่าไฟฟ้า'!Y41</f>
        <v>0</v>
      </c>
      <c r="G41" s="71">
        <f>'2568-บิลค่าไฟฟ้า'!Y42</f>
        <v>487.87</v>
      </c>
      <c r="H41" s="71">
        <f>'2569-บิลค่าไฟฟ้า'!Y42</f>
        <v>0</v>
      </c>
    </row>
    <row r="42" spans="2:8" x14ac:dyDescent="0.5">
      <c r="B42" s="70" t="s">
        <v>60</v>
      </c>
      <c r="C42" s="71">
        <f>'2568-บิลค่าไฟฟ้า'!AC40</f>
        <v>18546.57</v>
      </c>
      <c r="D42" s="71">
        <f>'2569-บิลค่าไฟฟ้า'!AC40</f>
        <v>0</v>
      </c>
      <c r="E42" s="71">
        <f>'2568-บิลค่าไฟฟ้า'!AC41</f>
        <v>23807</v>
      </c>
      <c r="F42" s="71">
        <f>'2569-บิลค่าไฟฟ้า'!AC41</f>
        <v>0</v>
      </c>
      <c r="G42" s="71">
        <f>'2568-บิลค่าไฟฟ้า'!AC42</f>
        <v>1311.58</v>
      </c>
      <c r="H42" s="71">
        <f>'2569-บิลค่าไฟฟ้า'!AC42</f>
        <v>0</v>
      </c>
    </row>
    <row r="43" spans="2:8" x14ac:dyDescent="0.5">
      <c r="B43" s="70" t="s">
        <v>61</v>
      </c>
      <c r="C43" s="71">
        <f>'2568-บิลค่าไฟฟ้า'!AG40</f>
        <v>20346.04</v>
      </c>
      <c r="D43" s="71">
        <f>'2569-บิลค่าไฟฟ้า'!AG40</f>
        <v>0</v>
      </c>
      <c r="E43" s="71">
        <f>'2568-บิลค่าไฟฟ้า'!AG41</f>
        <v>24200.19</v>
      </c>
      <c r="F43" s="71">
        <f>'2569-บิลค่าไฟฟ้า'!AG41</f>
        <v>0</v>
      </c>
      <c r="G43" s="71">
        <f>'2568-บิลค่าไฟฟ้า'!AG42</f>
        <v>3380.78</v>
      </c>
      <c r="H43" s="71">
        <f>'2569-บิลค่าไฟฟ้า'!AG42</f>
        <v>0</v>
      </c>
    </row>
    <row r="44" spans="2:8" x14ac:dyDescent="0.5">
      <c r="B44" s="70" t="s">
        <v>62</v>
      </c>
      <c r="C44" s="71">
        <f>'2568-บิลค่าไฟฟ้า'!AK40</f>
        <v>19695.150000000001</v>
      </c>
      <c r="D44" s="71">
        <f>'2569-บิลค่าไฟฟ้า'!AK40</f>
        <v>0</v>
      </c>
      <c r="E44" s="71">
        <f>'2568-บิลค่าไฟฟ้า'!AK41</f>
        <v>20963.73</v>
      </c>
      <c r="F44" s="71">
        <f>'2569-บิลค่าไฟฟ้า'!AK41</f>
        <v>0</v>
      </c>
      <c r="G44" s="71">
        <f>'2568-บิลค่าไฟฟ้า'!AK42</f>
        <v>2602.83</v>
      </c>
      <c r="H44" s="71">
        <f>'2569-บิลค่าไฟฟ้า'!AK42</f>
        <v>0</v>
      </c>
    </row>
    <row r="45" spans="2:8" x14ac:dyDescent="0.5">
      <c r="B45" s="70" t="s">
        <v>63</v>
      </c>
      <c r="C45" s="71">
        <f>'2568-บิลค่าไฟฟ้า'!AO40</f>
        <v>19235.73</v>
      </c>
      <c r="D45" s="71">
        <f>'2569-บิลค่าไฟฟ้า'!AO40</f>
        <v>0</v>
      </c>
      <c r="E45" s="71">
        <f>'2568-บิลค่าไฟฟ้า'!AO41</f>
        <v>23387.72</v>
      </c>
      <c r="F45" s="71">
        <f>'2569-บิลค่าไฟฟ้า'!AO41</f>
        <v>0</v>
      </c>
      <c r="G45" s="71">
        <f>'2568-บิลค่าไฟฟ้า'!AO42</f>
        <v>2422.3000000000002</v>
      </c>
      <c r="H45" s="71">
        <f>'2569-บิลค่าไฟฟ้า'!AO42</f>
        <v>0</v>
      </c>
    </row>
    <row r="46" spans="2:8" x14ac:dyDescent="0.5">
      <c r="B46" s="70" t="s">
        <v>64</v>
      </c>
      <c r="C46" s="71">
        <f>'2568-บิลค่าไฟฟ้า'!AS40</f>
        <v>13072.09</v>
      </c>
      <c r="D46" s="71">
        <f>'2569-บิลค่าไฟฟ้า'!AS40</f>
        <v>0</v>
      </c>
      <c r="E46" s="71">
        <f>'2568-บิลค่าไฟฟ้า'!AS41</f>
        <v>20258.96</v>
      </c>
      <c r="F46" s="71">
        <f>'2569-บิลค่าไฟฟ้า'!AS41</f>
        <v>0</v>
      </c>
      <c r="G46" s="71">
        <f>'2568-บิลค่าไฟฟ้า'!AS42</f>
        <v>1215.04</v>
      </c>
      <c r="H46" s="71">
        <f>'2569-บิลค่าไฟฟ้า'!AS42</f>
        <v>0</v>
      </c>
    </row>
    <row r="47" spans="2:8" x14ac:dyDescent="0.5">
      <c r="B47" s="70" t="s">
        <v>65</v>
      </c>
      <c r="C47" s="71">
        <f>'2568-บิลค่าไฟฟ้า'!AW40</f>
        <v>19942.25</v>
      </c>
      <c r="D47" s="71">
        <f>'2569-บิลค่าไฟฟ้า'!AW40</f>
        <v>0</v>
      </c>
      <c r="E47" s="71">
        <f>'2568-บิลค่าไฟฟ้า'!AW41</f>
        <v>20541.73</v>
      </c>
      <c r="F47" s="71">
        <f>'2569-บิลค่าไฟฟ้า'!AW41</f>
        <v>0</v>
      </c>
      <c r="G47" s="71">
        <f>'2568-บิลค่าไฟฟ้า'!AW42</f>
        <v>1091.06</v>
      </c>
      <c r="H47" s="71">
        <f>'2569-บิลค่าไฟฟ้า'!AW42</f>
        <v>0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M63"/>
  <sheetViews>
    <sheetView showGridLines="0" view="pageBreakPreview" zoomScaleNormal="100" zoomScaleSheetLayoutView="100" workbookViewId="0">
      <pane xSplit="6324" ySplit="1740" topLeftCell="A6" activePane="bottomRight"/>
      <selection sqref="A1:XFD1048576"/>
      <selection pane="topRight" activeCell="AG2" sqref="AG2"/>
      <selection pane="bottomLeft" activeCell="C19" sqref="C19"/>
      <selection pane="bottomRight" activeCell="B14" sqref="B14"/>
    </sheetView>
  </sheetViews>
  <sheetFormatPr defaultColWidth="9.109375" defaultRowHeight="20.399999999999999" x14ac:dyDescent="0.55000000000000004"/>
  <cols>
    <col min="1" max="1" width="6.6640625" style="39" customWidth="1"/>
    <col min="2" max="2" width="29.6640625" style="2" customWidth="1"/>
    <col min="3" max="3" width="18.33203125" style="217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48" customWidth="1"/>
    <col min="8" max="8" width="10.77734375" style="5" customWidth="1"/>
    <col min="9" max="9" width="10.77734375" style="6" customWidth="1"/>
    <col min="10" max="10" width="7.44140625" style="6" hidden="1" customWidth="1"/>
    <col min="11" max="11" width="6.77734375" style="48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48" customWidth="1"/>
    <col min="16" max="16" width="10.77734375" style="40" customWidth="1"/>
    <col min="17" max="17" width="10.77734375" style="41" customWidth="1"/>
    <col min="18" max="18" width="4" style="6" hidden="1" customWidth="1"/>
    <col min="19" max="19" width="6.77734375" style="48" customWidth="1"/>
    <col min="20" max="20" width="10.77734375" style="40" customWidth="1"/>
    <col min="21" max="21" width="10.77734375" style="41" customWidth="1"/>
    <col min="22" max="22" width="5.21875" style="6" hidden="1" customWidth="1"/>
    <col min="23" max="23" width="6.77734375" style="48" customWidth="1"/>
    <col min="24" max="24" width="10.77734375" style="5" customWidth="1"/>
    <col min="25" max="25" width="10.77734375" style="228" customWidth="1"/>
    <col min="26" max="26" width="6.6640625" style="6" hidden="1" customWidth="1"/>
    <col min="27" max="27" width="6.77734375" style="48" customWidth="1"/>
    <col min="28" max="28" width="10.77734375" style="5" customWidth="1"/>
    <col min="29" max="29" width="10.77734375" style="267" customWidth="1"/>
    <col min="30" max="30" width="5.21875" style="6" hidden="1" customWidth="1"/>
    <col min="31" max="31" width="6.77734375" style="48" customWidth="1"/>
    <col min="32" max="32" width="10.77734375" style="5" customWidth="1"/>
    <col min="33" max="33" width="10.77734375" style="267" customWidth="1"/>
    <col min="34" max="34" width="5.21875" style="6" hidden="1" customWidth="1"/>
    <col min="35" max="35" width="6.77734375" style="48" customWidth="1"/>
    <col min="36" max="36" width="10.77734375" style="5" customWidth="1"/>
    <col min="37" max="37" width="10.77734375" style="267" customWidth="1"/>
    <col min="38" max="38" width="5.21875" style="6" hidden="1" customWidth="1"/>
    <col min="39" max="39" width="6.77734375" style="48" customWidth="1"/>
    <col min="40" max="40" width="10.77734375" style="5" customWidth="1"/>
    <col min="41" max="41" width="10.77734375" style="228" customWidth="1"/>
    <col min="42" max="42" width="5.21875" style="6" hidden="1" customWidth="1"/>
    <col min="43" max="43" width="6.77734375" style="48" customWidth="1"/>
    <col min="44" max="44" width="10.77734375" style="5" customWidth="1"/>
    <col min="45" max="45" width="10.77734375" style="228" customWidth="1"/>
    <col min="46" max="46" width="5.21875" style="6" hidden="1" customWidth="1"/>
    <col min="47" max="47" width="6.77734375" style="48" customWidth="1"/>
    <col min="48" max="48" width="10.77734375" style="5" customWidth="1"/>
    <col min="49" max="49" width="10.77734375" style="267" customWidth="1"/>
    <col min="50" max="50" width="5.21875" style="6" hidden="1" customWidth="1"/>
    <col min="51" max="51" width="6.77734375" style="48" customWidth="1"/>
    <col min="52" max="52" width="13.6640625" style="267" hidden="1" customWidth="1"/>
    <col min="53" max="53" width="12.88671875" style="267" hidden="1" customWidth="1"/>
    <col min="54" max="59" width="12.77734375" style="267" hidden="1" customWidth="1"/>
    <col min="60" max="61" width="9.109375" style="267" customWidth="1"/>
    <col min="62" max="63" width="10.109375" style="267" customWidth="1"/>
    <col min="64" max="64" width="9.109375" style="267" customWidth="1"/>
    <col min="65" max="65" width="9.33203125" style="267" customWidth="1"/>
    <col min="66" max="92" width="9.109375" style="267" customWidth="1"/>
    <col min="93" max="16384" width="9.109375" style="267"/>
  </cols>
  <sheetData>
    <row r="1" spans="1:59" ht="31.5" customHeight="1" x14ac:dyDescent="0.6">
      <c r="A1" s="1" t="s">
        <v>18</v>
      </c>
      <c r="E1" s="46"/>
      <c r="F1" s="46"/>
      <c r="I1" s="7"/>
      <c r="J1" s="46"/>
      <c r="L1" s="8"/>
      <c r="N1" s="46"/>
      <c r="P1" s="9"/>
      <c r="Q1" s="10"/>
      <c r="R1" s="46"/>
      <c r="T1" s="9"/>
      <c r="U1" s="10"/>
      <c r="V1" s="46"/>
      <c r="Z1" s="46"/>
      <c r="AD1" s="46"/>
      <c r="AH1" s="46"/>
      <c r="AL1" s="46"/>
      <c r="AP1" s="46"/>
      <c r="AT1" s="46"/>
      <c r="AX1" s="46"/>
    </row>
    <row r="2" spans="1:59" s="228" customFormat="1" x14ac:dyDescent="0.55000000000000004">
      <c r="A2" s="233" t="s">
        <v>0</v>
      </c>
      <c r="B2" s="234" t="s">
        <v>1</v>
      </c>
      <c r="C2" s="218" t="s">
        <v>2</v>
      </c>
      <c r="D2" s="43" t="s">
        <v>135</v>
      </c>
      <c r="E2" s="14"/>
      <c r="F2" s="45"/>
      <c r="G2" s="49"/>
      <c r="H2" s="13" t="s">
        <v>136</v>
      </c>
      <c r="I2" s="14"/>
      <c r="J2" s="45"/>
      <c r="K2" s="49"/>
      <c r="L2" s="13" t="s">
        <v>137</v>
      </c>
      <c r="M2" s="14"/>
      <c r="N2" s="45"/>
      <c r="O2" s="49"/>
      <c r="P2" s="16" t="s">
        <v>138</v>
      </c>
      <c r="Q2" s="15"/>
      <c r="R2" s="45"/>
      <c r="S2" s="49"/>
      <c r="T2" s="16" t="s">
        <v>139</v>
      </c>
      <c r="U2" s="15"/>
      <c r="V2" s="45"/>
      <c r="W2" s="49"/>
      <c r="X2" s="13" t="s">
        <v>140</v>
      </c>
      <c r="Y2" s="14"/>
      <c r="Z2" s="45"/>
      <c r="AA2" s="49"/>
      <c r="AB2" s="13" t="s">
        <v>141</v>
      </c>
      <c r="AC2" s="14"/>
      <c r="AD2" s="45"/>
      <c r="AE2" s="49"/>
      <c r="AF2" s="13" t="s">
        <v>142</v>
      </c>
      <c r="AG2" s="14"/>
      <c r="AH2" s="45"/>
      <c r="AI2" s="49"/>
      <c r="AJ2" s="13" t="s">
        <v>143</v>
      </c>
      <c r="AK2" s="14"/>
      <c r="AL2" s="45"/>
      <c r="AM2" s="49"/>
      <c r="AN2" s="13" t="s">
        <v>144</v>
      </c>
      <c r="AO2" s="14"/>
      <c r="AP2" s="45"/>
      <c r="AQ2" s="49"/>
      <c r="AR2" s="13" t="s">
        <v>145</v>
      </c>
      <c r="AS2" s="14"/>
      <c r="AT2" s="45"/>
      <c r="AU2" s="49"/>
      <c r="AV2" s="13" t="s">
        <v>146</v>
      </c>
      <c r="AW2" s="14"/>
      <c r="AX2" s="45"/>
      <c r="AY2" s="49"/>
      <c r="AZ2" s="53" t="s">
        <v>51</v>
      </c>
      <c r="BA2" s="54"/>
      <c r="BB2" s="53" t="s">
        <v>147</v>
      </c>
      <c r="BC2" s="54"/>
      <c r="BD2" s="53" t="s">
        <v>148</v>
      </c>
      <c r="BE2" s="54"/>
      <c r="BF2" s="53" t="s">
        <v>44</v>
      </c>
      <c r="BG2" s="54"/>
    </row>
    <row r="3" spans="1:59" x14ac:dyDescent="0.55000000000000004">
      <c r="A3" s="17"/>
      <c r="B3" s="18"/>
      <c r="C3" s="219" t="s">
        <v>17</v>
      </c>
      <c r="D3" s="44" t="s">
        <v>3</v>
      </c>
      <c r="E3" s="20" t="s">
        <v>4</v>
      </c>
      <c r="F3" s="60" t="s">
        <v>44</v>
      </c>
      <c r="G3" s="61" t="s">
        <v>43</v>
      </c>
      <c r="H3" s="19" t="s">
        <v>3</v>
      </c>
      <c r="I3" s="20" t="s">
        <v>4</v>
      </c>
      <c r="J3" s="60" t="s">
        <v>44</v>
      </c>
      <c r="K3" s="61" t="s">
        <v>43</v>
      </c>
      <c r="L3" s="19" t="s">
        <v>3</v>
      </c>
      <c r="M3" s="20" t="s">
        <v>4</v>
      </c>
      <c r="N3" s="60" t="s">
        <v>44</v>
      </c>
      <c r="O3" s="61" t="s">
        <v>43</v>
      </c>
      <c r="P3" s="21" t="s">
        <v>3</v>
      </c>
      <c r="Q3" s="20" t="s">
        <v>4</v>
      </c>
      <c r="R3" s="60" t="s">
        <v>44</v>
      </c>
      <c r="S3" s="61" t="s">
        <v>43</v>
      </c>
      <c r="T3" s="21" t="s">
        <v>3</v>
      </c>
      <c r="U3" s="20" t="s">
        <v>4</v>
      </c>
      <c r="V3" s="60" t="s">
        <v>44</v>
      </c>
      <c r="W3" s="61" t="s">
        <v>43</v>
      </c>
      <c r="X3" s="19" t="s">
        <v>3</v>
      </c>
      <c r="Y3" s="20" t="s">
        <v>4</v>
      </c>
      <c r="Z3" s="60" t="s">
        <v>44</v>
      </c>
      <c r="AA3" s="61" t="s">
        <v>43</v>
      </c>
      <c r="AB3" s="19" t="s">
        <v>3</v>
      </c>
      <c r="AC3" s="20" t="s">
        <v>4</v>
      </c>
      <c r="AD3" s="60" t="s">
        <v>44</v>
      </c>
      <c r="AE3" s="61" t="s">
        <v>43</v>
      </c>
      <c r="AF3" s="19" t="s">
        <v>3</v>
      </c>
      <c r="AG3" s="20" t="s">
        <v>4</v>
      </c>
      <c r="AH3" s="60" t="s">
        <v>44</v>
      </c>
      <c r="AI3" s="61" t="s">
        <v>43</v>
      </c>
      <c r="AJ3" s="19" t="s">
        <v>3</v>
      </c>
      <c r="AK3" s="20" t="s">
        <v>4</v>
      </c>
      <c r="AL3" s="60" t="s">
        <v>44</v>
      </c>
      <c r="AM3" s="61" t="s">
        <v>43</v>
      </c>
      <c r="AN3" s="19" t="s">
        <v>3</v>
      </c>
      <c r="AO3" s="20" t="s">
        <v>4</v>
      </c>
      <c r="AP3" s="60" t="s">
        <v>44</v>
      </c>
      <c r="AQ3" s="61" t="s">
        <v>43</v>
      </c>
      <c r="AR3" s="19" t="s">
        <v>3</v>
      </c>
      <c r="AS3" s="20" t="s">
        <v>4</v>
      </c>
      <c r="AT3" s="60" t="s">
        <v>44</v>
      </c>
      <c r="AU3" s="61" t="s">
        <v>43</v>
      </c>
      <c r="AV3" s="19" t="s">
        <v>3</v>
      </c>
      <c r="AW3" s="20" t="s">
        <v>4</v>
      </c>
      <c r="AX3" s="60" t="s">
        <v>44</v>
      </c>
      <c r="AY3" s="61" t="s">
        <v>43</v>
      </c>
      <c r="AZ3" s="62" t="s">
        <v>3</v>
      </c>
      <c r="BA3" s="20" t="s">
        <v>4</v>
      </c>
      <c r="BB3" s="52" t="s">
        <v>3</v>
      </c>
      <c r="BC3" s="20" t="s">
        <v>4</v>
      </c>
      <c r="BD3" s="52" t="s">
        <v>3</v>
      </c>
      <c r="BE3" s="20" t="s">
        <v>4</v>
      </c>
      <c r="BF3" s="52" t="s">
        <v>3</v>
      </c>
      <c r="BG3" s="20" t="s">
        <v>4</v>
      </c>
    </row>
    <row r="4" spans="1:59" x14ac:dyDescent="0.55000000000000004">
      <c r="A4" s="28" t="s">
        <v>19</v>
      </c>
      <c r="B4" s="22"/>
      <c r="C4" s="220"/>
      <c r="D4" s="29"/>
      <c r="E4" s="229"/>
      <c r="F4" s="229"/>
      <c r="G4" s="230"/>
      <c r="H4" s="29"/>
      <c r="I4" s="229"/>
      <c r="J4" s="229"/>
      <c r="K4" s="230"/>
      <c r="L4" s="29"/>
      <c r="M4" s="229"/>
      <c r="N4" s="229"/>
      <c r="O4" s="230"/>
      <c r="P4" s="29"/>
      <c r="Q4" s="229"/>
      <c r="R4" s="229"/>
      <c r="S4" s="230"/>
      <c r="T4" s="29"/>
      <c r="U4" s="229"/>
      <c r="V4" s="229"/>
      <c r="W4" s="230"/>
      <c r="X4" s="29"/>
      <c r="Y4" s="229"/>
      <c r="Z4" s="229"/>
      <c r="AA4" s="230"/>
      <c r="AB4" s="29"/>
      <c r="AC4" s="29"/>
      <c r="AD4" s="229"/>
      <c r="AE4" s="230"/>
      <c r="AF4" s="29"/>
      <c r="AG4" s="29"/>
      <c r="AH4" s="229"/>
      <c r="AI4" s="230"/>
      <c r="AJ4" s="29"/>
      <c r="AK4" s="29"/>
      <c r="AL4" s="229"/>
      <c r="AM4" s="230"/>
      <c r="AN4" s="29"/>
      <c r="AO4" s="229"/>
      <c r="AP4" s="229"/>
      <c r="AQ4" s="230"/>
      <c r="AR4" s="29"/>
      <c r="AS4" s="229"/>
      <c r="AT4" s="229"/>
      <c r="AU4" s="230"/>
      <c r="AV4" s="29"/>
      <c r="AW4" s="29"/>
      <c r="AX4" s="229"/>
      <c r="AY4" s="230"/>
      <c r="AZ4" s="57"/>
      <c r="BA4" s="57"/>
      <c r="BF4" s="193"/>
      <c r="BG4" s="194"/>
    </row>
    <row r="5" spans="1:59" x14ac:dyDescent="0.55000000000000004">
      <c r="A5" s="30">
        <v>1</v>
      </c>
      <c r="B5" s="31" t="s">
        <v>19</v>
      </c>
      <c r="C5" s="221" t="s">
        <v>7</v>
      </c>
      <c r="D5" s="32">
        <v>621643</v>
      </c>
      <c r="E5" s="33">
        <v>2608168.0499999998</v>
      </c>
      <c r="F5" s="42">
        <f>E5-(G5*D5)</f>
        <v>-8.1330537796020508E-5</v>
      </c>
      <c r="G5" s="51">
        <f>ROUND(E5/D5,8)</f>
        <v>4.1956043100000002</v>
      </c>
      <c r="H5" s="32">
        <v>723443</v>
      </c>
      <c r="I5" s="33">
        <v>3143026.74</v>
      </c>
      <c r="J5" s="42">
        <f>I5-(K5*H5)</f>
        <v>-1.3950979337096214E-4</v>
      </c>
      <c r="K5" s="51">
        <f>ROUND(I5/H5,8)</f>
        <v>4.3445395700000002</v>
      </c>
      <c r="L5" s="32">
        <v>854947</v>
      </c>
      <c r="M5" s="33">
        <v>3673806.97</v>
      </c>
      <c r="N5" s="42">
        <f>M5-(O5*L5)</f>
        <v>-1.4686095528304577E-3</v>
      </c>
      <c r="O5" s="51">
        <f>ROUND(M5/L5,8)</f>
        <v>4.2971166299999997</v>
      </c>
      <c r="P5" s="32">
        <v>713467</v>
      </c>
      <c r="Q5" s="33">
        <v>3142174.05</v>
      </c>
      <c r="R5" s="42">
        <f>Q5-(S5*P5)</f>
        <v>-1.1588027700781822E-4</v>
      </c>
      <c r="S5" s="51">
        <f>ROUND(Q5/P5,8)</f>
        <v>4.4040916399999999</v>
      </c>
      <c r="T5" s="32">
        <v>703971.99</v>
      </c>
      <c r="U5" s="33">
        <v>2899419.45</v>
      </c>
      <c r="V5" s="42">
        <f>U5-(W5*T5)</f>
        <v>-3.0459454283118248E-3</v>
      </c>
      <c r="W5" s="51">
        <f>ROUND(U5/T5,8)</f>
        <v>4.11865741</v>
      </c>
      <c r="X5" s="32">
        <v>897765</v>
      </c>
      <c r="Y5" s="33">
        <v>3748635.91</v>
      </c>
      <c r="Z5" s="42">
        <f>Y5-(AA5*X5)</f>
        <v>-3.0829990282654762E-4</v>
      </c>
      <c r="AA5" s="51">
        <f>ROUND(Y5/X5,8)</f>
        <v>4.1755202200000001</v>
      </c>
      <c r="AB5" s="32">
        <v>1065556.5</v>
      </c>
      <c r="AC5" s="33">
        <v>4495970.6500000004</v>
      </c>
      <c r="AD5" s="42">
        <f>AC5-(AE5*AB5)</f>
        <v>-8.2147959619760513E-4</v>
      </c>
      <c r="AE5" s="51">
        <f>ROUND(AC5/AB5,8)</f>
        <v>4.2193639200000002</v>
      </c>
      <c r="AF5" s="32">
        <v>1058378.5</v>
      </c>
      <c r="AG5" s="33">
        <v>4389811.29</v>
      </c>
      <c r="AH5" s="42">
        <f>AG5-(AI5*AF5)</f>
        <v>-3.8741305470466614E-3</v>
      </c>
      <c r="AI5" s="51">
        <f>ROUND(AG5/AF5,8)</f>
        <v>4.1476761800000004</v>
      </c>
      <c r="AJ5" s="32">
        <v>1078213</v>
      </c>
      <c r="AK5" s="33">
        <v>4521903.2</v>
      </c>
      <c r="AL5" s="42">
        <f>AK5-(AM5*AJ5)</f>
        <v>-3.5956194624304771E-3</v>
      </c>
      <c r="AM5" s="51">
        <f>ROUND(AK5/AJ5,8)</f>
        <v>4.1938867399999999</v>
      </c>
      <c r="AN5" s="32">
        <v>928769</v>
      </c>
      <c r="AO5" s="33">
        <v>3849488.37</v>
      </c>
      <c r="AP5" s="42">
        <f>AO5-(AQ5*AV5)</f>
        <v>1111145.4024127214</v>
      </c>
      <c r="AQ5" s="51">
        <f>ROUND(AO5/AN5,8)</f>
        <v>4.1447209899999997</v>
      </c>
      <c r="AR5" s="34">
        <v>699110.6</v>
      </c>
      <c r="AS5" s="33">
        <v>2792408.92</v>
      </c>
      <c r="AT5" s="42">
        <f>AS5-(AU5*AR5)</f>
        <v>-3.3399360254406929E-3</v>
      </c>
      <c r="AU5" s="51">
        <f>ROUND(AS5/AR5,8)</f>
        <v>3.9942305600000001</v>
      </c>
      <c r="AV5" s="34">
        <v>660682.1</v>
      </c>
      <c r="AW5" s="33">
        <v>2639317.15</v>
      </c>
      <c r="AX5" s="42">
        <f>AW5-(AY5*AV5)</f>
        <v>-2.9676379635930061E-3</v>
      </c>
      <c r="AY5" s="51">
        <f>ROUND(AW5/AV5,8)</f>
        <v>3.99483678</v>
      </c>
      <c r="AZ5" s="34">
        <f>AV5+AR5+AV5+AJ5+AF5+AB5+X5+AB5+P5+L5+H5+D5</f>
        <v>10099444.300000001</v>
      </c>
      <c r="BA5" s="34">
        <f>AW5+AS5+AO5+AK5+AG5+AC5+Y5+U5+Q5+M5+I5+E5</f>
        <v>41904130.75</v>
      </c>
      <c r="BB5" s="268">
        <f>AJ5+AF5+AB5+X5+AB5+P5+L5+H5+D5</f>
        <v>8078969.5</v>
      </c>
      <c r="BC5" s="269">
        <f>AK5+AG5+AC5+Y5+U5+Q5+M5+I5+E5</f>
        <v>32622916.309999999</v>
      </c>
      <c r="BD5" s="268">
        <f>AV5+AR5+AV5</f>
        <v>2020474.7999999998</v>
      </c>
      <c r="BE5" s="271">
        <f>AW5+AS5+AO5</f>
        <v>9281214.4400000013</v>
      </c>
      <c r="BF5" s="195">
        <f>(BD5+BB5)-AZ5</f>
        <v>0</v>
      </c>
      <c r="BG5" s="195">
        <f>(BE5+BC5)-BA5</f>
        <v>0</v>
      </c>
    </row>
    <row r="6" spans="1:59" x14ac:dyDescent="0.55000000000000004">
      <c r="A6" s="28" t="s">
        <v>16</v>
      </c>
      <c r="B6" s="22"/>
      <c r="C6" s="220"/>
      <c r="D6" s="29"/>
      <c r="E6" s="229"/>
      <c r="F6" s="229"/>
      <c r="G6" s="230"/>
      <c r="H6" s="29"/>
      <c r="I6" s="229"/>
      <c r="J6" s="229"/>
      <c r="K6" s="230"/>
      <c r="L6" s="29"/>
      <c r="M6" s="229"/>
      <c r="N6" s="229"/>
      <c r="O6" s="230"/>
      <c r="P6" s="29"/>
      <c r="Q6" s="229"/>
      <c r="R6" s="229"/>
      <c r="S6" s="230"/>
      <c r="T6" s="29"/>
      <c r="U6" s="229"/>
      <c r="V6" s="229"/>
      <c r="W6" s="230"/>
      <c r="X6" s="29"/>
      <c r="Y6" s="229"/>
      <c r="Z6" s="229"/>
      <c r="AA6" s="230"/>
      <c r="AB6" s="29"/>
      <c r="AC6" s="229"/>
      <c r="AD6" s="229"/>
      <c r="AE6" s="230"/>
      <c r="AF6" s="29"/>
      <c r="AG6" s="229"/>
      <c r="AH6" s="229"/>
      <c r="AI6" s="230"/>
      <c r="AJ6" s="29"/>
      <c r="AK6" s="229"/>
      <c r="AL6" s="229"/>
      <c r="AM6" s="230"/>
      <c r="AN6" s="29"/>
      <c r="AO6" s="229"/>
      <c r="AP6" s="229"/>
      <c r="AQ6" s="230"/>
      <c r="AR6" s="29"/>
      <c r="AS6" s="229"/>
      <c r="AT6" s="229"/>
      <c r="AU6" s="230"/>
      <c r="AV6" s="29"/>
      <c r="AW6" s="29"/>
      <c r="AX6" s="229"/>
      <c r="AY6" s="230"/>
      <c r="AZ6" s="57"/>
      <c r="BA6" s="57"/>
    </row>
    <row r="7" spans="1:59" x14ac:dyDescent="0.55000000000000004">
      <c r="A7" s="30">
        <v>1</v>
      </c>
      <c r="B7" s="31" t="s">
        <v>8</v>
      </c>
      <c r="C7" s="221" t="s">
        <v>9</v>
      </c>
      <c r="D7" s="32">
        <v>47268.01</v>
      </c>
      <c r="E7" s="33">
        <v>208113.87</v>
      </c>
      <c r="F7" s="42">
        <f>E7-(G7*D7)</f>
        <v>8.999858982861042E-5</v>
      </c>
      <c r="G7" s="51">
        <f>ROUND(E7/D7,8)</f>
        <v>4.4028481399999997</v>
      </c>
      <c r="H7" s="32">
        <v>53628</v>
      </c>
      <c r="I7" s="33">
        <v>241001.73</v>
      </c>
      <c r="J7" s="42">
        <f>I7-(K7*H7)</f>
        <v>-2.5379998260177672E-4</v>
      </c>
      <c r="K7" s="51">
        <f>ROUND(I7/H7,8)</f>
        <v>4.49395335</v>
      </c>
      <c r="L7" s="32">
        <v>70820</v>
      </c>
      <c r="M7" s="33">
        <v>319021.92</v>
      </c>
      <c r="N7" s="42">
        <f>M7-(O7*L7)</f>
        <v>1.1580000864341855E-4</v>
      </c>
      <c r="O7" s="51">
        <f>ROUND(M7/L7,8)</f>
        <v>4.5046868099999999</v>
      </c>
      <c r="P7" s="32">
        <v>65476</v>
      </c>
      <c r="Q7" s="33">
        <v>290323.83</v>
      </c>
      <c r="R7" s="42">
        <f>Q7-(S7*P7)</f>
        <v>-3.000799915753305E-4</v>
      </c>
      <c r="S7" s="51">
        <f>ROUND(Q7/P7,8)</f>
        <v>4.4340495799999999</v>
      </c>
      <c r="T7" s="32">
        <v>54860.01</v>
      </c>
      <c r="U7" s="33">
        <v>235726.16</v>
      </c>
      <c r="V7" s="42">
        <f>U7-(W7*T7)</f>
        <v>-5.4687843658030033E-6</v>
      </c>
      <c r="W7" s="51">
        <f>ROUND(U7/T7,8)</f>
        <v>4.2968668799999996</v>
      </c>
      <c r="X7" s="32">
        <v>50527.99</v>
      </c>
      <c r="Y7" s="33">
        <v>215174.85</v>
      </c>
      <c r="Z7" s="42">
        <f>Y7-(AA7*X7)</f>
        <v>-9.3122012913227081E-5</v>
      </c>
      <c r="AA7" s="51">
        <f>ROUND(Y7/X7,8)</f>
        <v>4.2585278000000004</v>
      </c>
      <c r="AB7" s="32">
        <v>59984.01</v>
      </c>
      <c r="AC7" s="33">
        <v>247528.69</v>
      </c>
      <c r="AD7" s="42">
        <f>AC7-(AE7*AB7)</f>
        <v>-1.937901834025979E-5</v>
      </c>
      <c r="AE7" s="51">
        <f>ROUND(AC7/AB7,8)</f>
        <v>4.1265779</v>
      </c>
      <c r="AF7" s="32">
        <v>54847.99</v>
      </c>
      <c r="AG7" s="33">
        <v>235210.89</v>
      </c>
      <c r="AH7" s="42">
        <f>AG7-(AI7*AF7)</f>
        <v>1.6670030890963972E-4</v>
      </c>
      <c r="AI7" s="51">
        <f>ROUND(AG7/AF7,8)</f>
        <v>4.2884140300000002</v>
      </c>
      <c r="AJ7" s="32">
        <v>59884</v>
      </c>
      <c r="AK7" s="33">
        <v>251710.22</v>
      </c>
      <c r="AL7" s="42">
        <f>AK7-(AM7*AJ7)</f>
        <v>-1.8164000357501209E-4</v>
      </c>
      <c r="AM7" s="51">
        <f>ROUND(AK7/AJ7,8)</f>
        <v>4.20329671</v>
      </c>
      <c r="AN7" s="32">
        <v>51100</v>
      </c>
      <c r="AO7" s="33">
        <v>211628.95</v>
      </c>
      <c r="AP7" s="42">
        <f>AO7-(AQ7*AV7)</f>
        <v>47510.865008892695</v>
      </c>
      <c r="AQ7" s="51">
        <f>ROUND(AO7/AN7,8)</f>
        <v>4.1414667300000003</v>
      </c>
      <c r="AR7" s="32">
        <v>40088</v>
      </c>
      <c r="AS7" s="33">
        <v>167800.01</v>
      </c>
      <c r="AT7" s="42">
        <f>AS7-(AU7*AR7)</f>
        <v>-5.2879971917718649E-5</v>
      </c>
      <c r="AU7" s="51">
        <f>ROUND(AS7/AR7,8)</f>
        <v>4.1857915099999996</v>
      </c>
      <c r="AV7" s="32">
        <v>39628.01</v>
      </c>
      <c r="AW7" s="33">
        <v>163900.13</v>
      </c>
      <c r="AX7" s="42">
        <f>AW7-(AY7*AV7)</f>
        <v>-1.435471058357507E-4</v>
      </c>
      <c r="AY7" s="51">
        <f>ROUND(AW7/AV7,8)</f>
        <v>4.1359667099999999</v>
      </c>
      <c r="AZ7" s="34">
        <f>AV7+AR7+AV7+AJ7+AF7+AB7+X7+AB7+P7+L7+H7+D7</f>
        <v>641764.03</v>
      </c>
      <c r="BA7" s="34">
        <f>AW7+AS7+AO7+AK7+AG7+AC7+Y7+U7+Q7+M7+I7+E7</f>
        <v>2787141.2500000005</v>
      </c>
      <c r="BB7" s="268">
        <f>AJ7+AF7+AB7+X7+AB7+P7+L7+H7+D7</f>
        <v>522420.01</v>
      </c>
      <c r="BC7" s="269">
        <f>AK7+AG7+AC7+Y7+U7+Q7+M7+I7+E7</f>
        <v>2243812.16</v>
      </c>
      <c r="BD7" s="268">
        <f>AV7+AR7+AV7</f>
        <v>119344.02000000002</v>
      </c>
      <c r="BE7" s="271">
        <f>AW7+AS7+AO7</f>
        <v>543329.09000000008</v>
      </c>
      <c r="BF7" s="195">
        <f>(BD7+BB7)-AZ7</f>
        <v>0</v>
      </c>
      <c r="BG7" s="195">
        <f>(BE7+BC7)-BA7</f>
        <v>0</v>
      </c>
    </row>
    <row r="8" spans="1:59" x14ac:dyDescent="0.55000000000000004">
      <c r="A8" s="36" t="s">
        <v>20</v>
      </c>
      <c r="B8" s="37"/>
      <c r="C8" s="222"/>
      <c r="D8" s="29"/>
      <c r="E8" s="229"/>
      <c r="F8" s="229"/>
      <c r="G8" s="230"/>
      <c r="H8" s="29"/>
      <c r="I8" s="229"/>
      <c r="J8" s="229"/>
      <c r="K8" s="230"/>
      <c r="L8" s="29"/>
      <c r="M8" s="229"/>
      <c r="N8" s="229"/>
      <c r="O8" s="230"/>
      <c r="P8" s="29"/>
      <c r="Q8" s="229"/>
      <c r="R8" s="229"/>
      <c r="S8" s="230"/>
      <c r="T8" s="29"/>
      <c r="U8" s="229"/>
      <c r="V8" s="229"/>
      <c r="W8" s="230"/>
      <c r="X8" s="29"/>
      <c r="Y8" s="229"/>
      <c r="Z8" s="229"/>
      <c r="AA8" s="230"/>
      <c r="AB8" s="29"/>
      <c r="AC8" s="229"/>
      <c r="AD8" s="229"/>
      <c r="AE8" s="230"/>
      <c r="AF8" s="29"/>
      <c r="AG8" s="229"/>
      <c r="AH8" s="229"/>
      <c r="AI8" s="230"/>
      <c r="AJ8" s="29"/>
      <c r="AK8" s="229"/>
      <c r="AL8" s="229"/>
      <c r="AM8" s="230"/>
      <c r="AN8" s="29"/>
      <c r="AO8" s="229"/>
      <c r="AP8" s="229"/>
      <c r="AQ8" s="230"/>
      <c r="AR8" s="29"/>
      <c r="AS8" s="229"/>
      <c r="AT8" s="229"/>
      <c r="AU8" s="230"/>
      <c r="AV8" s="29"/>
      <c r="AW8" s="29"/>
      <c r="AX8" s="229"/>
      <c r="AY8" s="230"/>
      <c r="AZ8" s="57"/>
      <c r="BA8" s="57"/>
    </row>
    <row r="9" spans="1:59" x14ac:dyDescent="0.55000000000000004">
      <c r="A9" s="30">
        <v>1</v>
      </c>
      <c r="B9" s="31" t="s">
        <v>10</v>
      </c>
      <c r="C9" s="221" t="s">
        <v>69</v>
      </c>
      <c r="D9" s="32">
        <v>9220</v>
      </c>
      <c r="E9" s="33">
        <v>40019.97</v>
      </c>
      <c r="F9" s="42">
        <f>E9-(G9*D9)</f>
        <v>-2.2799998987466097E-5</v>
      </c>
      <c r="G9" s="51">
        <f>ROUND(E9/D9,8)</f>
        <v>4.3405607399999999</v>
      </c>
      <c r="H9" s="32">
        <v>8760</v>
      </c>
      <c r="I9" s="33">
        <v>38733.29</v>
      </c>
      <c r="J9" s="42">
        <f>I9-(K9*H9)</f>
        <v>-2.2000000171829015E-5</v>
      </c>
      <c r="K9" s="51">
        <f>ROUND(I9/H9,8)</f>
        <v>4.4216084499999999</v>
      </c>
      <c r="L9" s="32">
        <v>10620</v>
      </c>
      <c r="M9" s="33">
        <v>46870.35</v>
      </c>
      <c r="N9" s="42">
        <f>M9-(O9*L9)</f>
        <v>5.0999995437450707E-5</v>
      </c>
      <c r="O9" s="51">
        <f>ROUND(M9/L9,8)</f>
        <v>4.4134039500000002</v>
      </c>
      <c r="P9" s="32">
        <v>10340</v>
      </c>
      <c r="Q9" s="33">
        <v>46649.1</v>
      </c>
      <c r="R9" s="42">
        <f>Q9-(S9*P9)</f>
        <v>-4.9200003559235483E-5</v>
      </c>
      <c r="S9" s="51">
        <f>ROUND(Q9/P9,8)</f>
        <v>4.5115183800000001</v>
      </c>
      <c r="T9" s="32">
        <v>11280</v>
      </c>
      <c r="U9" s="33">
        <v>49903.72</v>
      </c>
      <c r="V9" s="42">
        <f>U9-(W9*T9)</f>
        <v>2.800000220304355E-5</v>
      </c>
      <c r="W9" s="51">
        <f>ROUND(U9/T9,8)</f>
        <v>4.4240886499999998</v>
      </c>
      <c r="X9" s="32">
        <v>11520</v>
      </c>
      <c r="Y9" s="33">
        <v>53192.2</v>
      </c>
      <c r="Z9" s="42">
        <f>Y9-(AA9*X9)</f>
        <v>2.5599991204217076E-5</v>
      </c>
      <c r="AA9" s="51">
        <f>ROUND(Y9/X9,8)</f>
        <v>4.6173784700000002</v>
      </c>
      <c r="AB9" s="32">
        <v>15020</v>
      </c>
      <c r="AC9" s="33">
        <v>73281.789999999994</v>
      </c>
      <c r="AD9" s="42">
        <f>AC9-(AE9*AB9)</f>
        <v>5.1999988500028849E-5</v>
      </c>
      <c r="AE9" s="51">
        <f>ROUND(AC9/AB9,8)</f>
        <v>4.8789474000000004</v>
      </c>
      <c r="AF9" s="32">
        <v>13680</v>
      </c>
      <c r="AG9" s="33">
        <v>63666.03</v>
      </c>
      <c r="AH9" s="42">
        <f>AG9-(AI9*AF9)</f>
        <v>1.9200000679120421E-5</v>
      </c>
      <c r="AI9" s="51">
        <f>ROUND(AG9/AF9,8)</f>
        <v>4.65394956</v>
      </c>
      <c r="AJ9" s="32">
        <v>14400</v>
      </c>
      <c r="AK9" s="33">
        <v>67664.240000000005</v>
      </c>
      <c r="AL9" s="42">
        <f>AK9-(AM9*AJ9)</f>
        <v>-6.3999992562457919E-5</v>
      </c>
      <c r="AM9" s="51">
        <f>ROUND(AK9/AJ9,8)</f>
        <v>4.69890556</v>
      </c>
      <c r="AN9" s="32">
        <v>14320</v>
      </c>
      <c r="AO9" s="33">
        <v>63364.12</v>
      </c>
      <c r="AP9" s="42">
        <f>AO9-(AQ9*AV9)</f>
        <v>-19823.411935999997</v>
      </c>
      <c r="AQ9" s="51">
        <f>ROUND(AO9/AN9,8)</f>
        <v>4.4248687200000001</v>
      </c>
      <c r="AR9" s="32">
        <v>13640</v>
      </c>
      <c r="AS9" s="33">
        <v>58005.04</v>
      </c>
      <c r="AT9" s="42">
        <f>AS9-(AU9*AR9)</f>
        <v>6.7600005422718823E-5</v>
      </c>
      <c r="AU9" s="51">
        <f>ROUND(AS9/AR9,8)</f>
        <v>4.2525689099999999</v>
      </c>
      <c r="AV9" s="32">
        <v>18800</v>
      </c>
      <c r="AW9" s="33">
        <v>74465.91</v>
      </c>
      <c r="AX9" s="42">
        <f>AW9-(AY9*AV9)</f>
        <v>-7.9999881563708186E-6</v>
      </c>
      <c r="AY9" s="51">
        <f>ROUND(AW9/AV9,8)</f>
        <v>3.9609526599999998</v>
      </c>
      <c r="AZ9" s="34">
        <f>AV9+AR9+AV9+AJ9+AF9+AB9+X9+AB9+P9+L9+H9+D9</f>
        <v>159820</v>
      </c>
      <c r="BA9" s="34">
        <f>AW9+AS9+AO9+AK9+AG9+AC9+Y9+U9+Q9+M9+I9+E9</f>
        <v>675815.75999999989</v>
      </c>
      <c r="BB9" s="268">
        <f>AJ9+AF9+AB9+X9+AB9+P9+L9+H9+D9</f>
        <v>108580</v>
      </c>
      <c r="BC9" s="269">
        <f>AK9+AG9+AC9+Y9+U9+Q9+M9+I9+E9</f>
        <v>479980.68999999994</v>
      </c>
      <c r="BD9" s="268">
        <f>AV9+AR9+AV9</f>
        <v>51240</v>
      </c>
      <c r="BE9" s="271">
        <f>AW9+AS9+AO9</f>
        <v>195835.07</v>
      </c>
      <c r="BF9" s="195">
        <f>(BD9+BB9)-AZ9</f>
        <v>0</v>
      </c>
      <c r="BG9" s="195">
        <f>(BE9+BC9)-BA9</f>
        <v>0</v>
      </c>
    </row>
    <row r="10" spans="1:59" x14ac:dyDescent="0.55000000000000004">
      <c r="A10" s="28" t="s">
        <v>21</v>
      </c>
      <c r="B10" s="22"/>
      <c r="C10" s="220"/>
      <c r="D10" s="29"/>
      <c r="E10" s="229"/>
      <c r="F10" s="229"/>
      <c r="G10" s="230"/>
      <c r="H10" s="29"/>
      <c r="I10" s="229"/>
      <c r="J10" s="229"/>
      <c r="K10" s="230"/>
      <c r="L10" s="29"/>
      <c r="M10" s="229"/>
      <c r="N10" s="229"/>
      <c r="O10" s="230"/>
      <c r="P10" s="29"/>
      <c r="Q10" s="229"/>
      <c r="R10" s="229"/>
      <c r="S10" s="230"/>
      <c r="T10" s="29"/>
      <c r="U10" s="229"/>
      <c r="V10" s="229"/>
      <c r="W10" s="230"/>
      <c r="X10" s="29"/>
      <c r="Y10" s="229"/>
      <c r="Z10" s="229"/>
      <c r="AA10" s="230"/>
      <c r="AB10" s="29"/>
      <c r="AC10" s="229"/>
      <c r="AD10" s="229"/>
      <c r="AE10" s="230"/>
      <c r="AF10" s="29"/>
      <c r="AG10" s="229"/>
      <c r="AH10" s="229"/>
      <c r="AI10" s="230"/>
      <c r="AJ10" s="29"/>
      <c r="AK10" s="229"/>
      <c r="AL10" s="229"/>
      <c r="AM10" s="230"/>
      <c r="AN10" s="29"/>
      <c r="AO10" s="229"/>
      <c r="AP10" s="229"/>
      <c r="AQ10" s="230"/>
      <c r="AR10" s="29"/>
      <c r="AS10" s="229"/>
      <c r="AT10" s="229"/>
      <c r="AU10" s="230"/>
      <c r="AV10" s="29"/>
      <c r="AW10" s="29"/>
      <c r="AX10" s="229"/>
      <c r="AY10" s="230"/>
      <c r="AZ10" s="57"/>
      <c r="BA10" s="57"/>
    </row>
    <row r="11" spans="1:59" x14ac:dyDescent="0.55000000000000004">
      <c r="A11" s="30">
        <v>1</v>
      </c>
      <c r="B11" s="31" t="s">
        <v>14</v>
      </c>
      <c r="C11" s="221" t="s">
        <v>15</v>
      </c>
      <c r="D11" s="32">
        <v>1675.5</v>
      </c>
      <c r="E11" s="33">
        <v>7999.68</v>
      </c>
      <c r="F11" s="42">
        <f>E11-(G11*D11)</f>
        <v>5.6849994507501833E-6</v>
      </c>
      <c r="G11" s="51">
        <f>ROUND(E11/D11,8)</f>
        <v>4.7745031300000003</v>
      </c>
      <c r="H11" s="32">
        <v>2438</v>
      </c>
      <c r="I11" s="33">
        <v>11488.19</v>
      </c>
      <c r="J11" s="42">
        <f>I11-(K11*H11)</f>
        <v>-6.0000002122251317E-6</v>
      </c>
      <c r="K11" s="51">
        <f>ROUND(I11/H11,8)</f>
        <v>4.7121370000000002</v>
      </c>
      <c r="L11" s="32">
        <v>2387.5</v>
      </c>
      <c r="M11" s="33">
        <v>11257.17</v>
      </c>
      <c r="N11" s="42">
        <f>M11-(O11*L11)</f>
        <v>-9.1249985416652635E-6</v>
      </c>
      <c r="O11" s="51">
        <f>ROUND(M11/L11,8)</f>
        <v>4.7150450299999997</v>
      </c>
      <c r="P11" s="32">
        <v>1187.51</v>
      </c>
      <c r="Q11" s="33">
        <v>5767.08</v>
      </c>
      <c r="R11" s="42">
        <f>Q11-(S11*P11)</f>
        <v>5.524800144485198E-6</v>
      </c>
      <c r="S11" s="51">
        <f>ROUND(Q11/P11,8)</f>
        <v>4.8564475199999997</v>
      </c>
      <c r="T11" s="32">
        <v>765.5</v>
      </c>
      <c r="U11" s="33">
        <v>3697.1</v>
      </c>
      <c r="V11" s="42">
        <f>U11-(W11*T11)</f>
        <v>7.8999983088579029E-7</v>
      </c>
      <c r="W11" s="51">
        <f>ROUND(U11/T11,8)</f>
        <v>4.8296538199999999</v>
      </c>
      <c r="X11" s="32">
        <v>806</v>
      </c>
      <c r="Y11" s="33">
        <v>3875.02</v>
      </c>
      <c r="Z11" s="42">
        <f>Y11-(AA11*X11)</f>
        <v>1.279999651160324E-6</v>
      </c>
      <c r="AA11" s="51">
        <f>ROUND(Y11/X11,8)</f>
        <v>4.8077171200000004</v>
      </c>
      <c r="AB11" s="32">
        <v>721</v>
      </c>
      <c r="AC11" s="33">
        <v>3501.6</v>
      </c>
      <c r="AD11" s="42">
        <f>AC11-(AE11*AB11)</f>
        <v>1.5300001905416138E-6</v>
      </c>
      <c r="AE11" s="51">
        <f>ROUND(AC11/AB11,8)</f>
        <v>4.8565880699999999</v>
      </c>
      <c r="AF11" s="32">
        <v>850.51</v>
      </c>
      <c r="AG11" s="33">
        <v>4070.57</v>
      </c>
      <c r="AH11" s="42">
        <f>AG11-(AI11*AF11)</f>
        <v>1.527399945189245E-6</v>
      </c>
      <c r="AI11" s="51">
        <f>ROUND(AG11/AF11,8)</f>
        <v>4.7860342600000001</v>
      </c>
      <c r="AJ11" s="32">
        <v>975.51</v>
      </c>
      <c r="AK11" s="33">
        <v>4577.97</v>
      </c>
      <c r="AL11" s="42">
        <f>AK11-(AM11*AJ11)</f>
        <v>-1.0409994501969777E-6</v>
      </c>
      <c r="AM11" s="51">
        <f>ROUND(AK11/AJ11,8)</f>
        <v>4.6928991</v>
      </c>
      <c r="AN11" s="32">
        <v>1162.5</v>
      </c>
      <c r="AO11" s="33">
        <v>5391.45</v>
      </c>
      <c r="AP11" s="42">
        <f>AO11-(AQ11*AV11)</f>
        <v>2437.2136694144997</v>
      </c>
      <c r="AQ11" s="51">
        <f>ROUND(AO11/AN11,8)</f>
        <v>4.6378064500000002</v>
      </c>
      <c r="AR11" s="34">
        <v>957.5</v>
      </c>
      <c r="AS11" s="33">
        <v>4499.6099999999997</v>
      </c>
      <c r="AT11" s="42">
        <f>AS11-(AU11*AR11)</f>
        <v>2.5749995984369889E-6</v>
      </c>
      <c r="AU11" s="51">
        <f>ROUND(AS11/AR11,8)</f>
        <v>4.6993315899999999</v>
      </c>
      <c r="AV11" s="34">
        <v>636.99</v>
      </c>
      <c r="AW11" s="33">
        <v>3105.26</v>
      </c>
      <c r="AX11" s="42">
        <f>AW11-(AY11*AV11)</f>
        <v>-3.0399996830965392E-6</v>
      </c>
      <c r="AY11" s="51">
        <f>ROUND(AW11/AV11,8)</f>
        <v>4.8748959999999997</v>
      </c>
      <c r="AZ11" s="34">
        <f>AV11+AR11+AV11+AJ11+AF11+AB11+X11+AB11+P11+L11+H11+D11</f>
        <v>13994.01</v>
      </c>
      <c r="BA11" s="34">
        <f>AW11+AS11+AO11+AK11+AG11+AC11+Y11+U11+Q11+M11+I11+E11</f>
        <v>69230.7</v>
      </c>
      <c r="BB11" s="268">
        <f>AJ11+AF11+AB11+X11+AB11+P11+L11+H11+D11</f>
        <v>11762.529999999999</v>
      </c>
      <c r="BC11" s="269">
        <f>AK11+AG11+AC11+Y11+U11+Q11+M11+I11+E11</f>
        <v>56234.380000000005</v>
      </c>
      <c r="BD11" s="268">
        <f>AV11+AR11+AV11</f>
        <v>2231.48</v>
      </c>
      <c r="BE11" s="271">
        <f>AW11+AS11+AO11</f>
        <v>12996.32</v>
      </c>
      <c r="BF11" s="195">
        <f>(BD11+BB11)-AZ11</f>
        <v>0</v>
      </c>
      <c r="BG11" s="195">
        <f>(BE11+BC11)-BA11</f>
        <v>0</v>
      </c>
    </row>
    <row r="12" spans="1:59" x14ac:dyDescent="0.55000000000000004">
      <c r="A12" s="28" t="s">
        <v>24</v>
      </c>
      <c r="B12" s="22"/>
      <c r="C12" s="220"/>
      <c r="D12" s="29"/>
      <c r="E12" s="229"/>
      <c r="F12" s="229"/>
      <c r="G12" s="230"/>
      <c r="H12" s="29"/>
      <c r="I12" s="229"/>
      <c r="J12" s="229"/>
      <c r="K12" s="230"/>
      <c r="L12" s="29"/>
      <c r="M12" s="229"/>
      <c r="N12" s="229"/>
      <c r="O12" s="230"/>
      <c r="P12" s="29"/>
      <c r="Q12" s="229"/>
      <c r="R12" s="229"/>
      <c r="S12" s="230"/>
      <c r="T12" s="29"/>
      <c r="U12" s="229"/>
      <c r="V12" s="229"/>
      <c r="W12" s="230"/>
      <c r="X12" s="29"/>
      <c r="Y12" s="229"/>
      <c r="Z12" s="229"/>
      <c r="AA12" s="230"/>
      <c r="AB12" s="29"/>
      <c r="AC12" s="229"/>
      <c r="AD12" s="229"/>
      <c r="AE12" s="230"/>
      <c r="AF12" s="29"/>
      <c r="AG12" s="229"/>
      <c r="AH12" s="229"/>
      <c r="AI12" s="230"/>
      <c r="AJ12" s="29"/>
      <c r="AK12" s="229"/>
      <c r="AL12" s="229"/>
      <c r="AM12" s="230"/>
      <c r="AN12" s="29"/>
      <c r="AO12" s="229"/>
      <c r="AP12" s="229"/>
      <c r="AQ12" s="230"/>
      <c r="AR12" s="29"/>
      <c r="AS12" s="229"/>
      <c r="AT12" s="229"/>
      <c r="AU12" s="230"/>
      <c r="AV12" s="29"/>
      <c r="AW12" s="29"/>
      <c r="AX12" s="229"/>
      <c r="AY12" s="230"/>
      <c r="AZ12" s="57"/>
      <c r="BA12" s="57"/>
    </row>
    <row r="13" spans="1:59" x14ac:dyDescent="0.55000000000000004">
      <c r="A13" s="23">
        <v>1</v>
      </c>
      <c r="B13" s="38" t="s">
        <v>66</v>
      </c>
      <c r="C13" s="223" t="s">
        <v>85</v>
      </c>
      <c r="D13" s="24">
        <v>28131.279999999999</v>
      </c>
      <c r="E13" s="25">
        <v>123983.37</v>
      </c>
      <c r="F13" s="42">
        <f>E13-(G13*D13)</f>
        <v>-1.16279989015311E-4</v>
      </c>
      <c r="G13" s="50">
        <f>ROUND(E13/D13,8)</f>
        <v>4.4073134999999999</v>
      </c>
      <c r="H13" s="24">
        <v>32671.18</v>
      </c>
      <c r="I13" s="25">
        <v>146407.42000000001</v>
      </c>
      <c r="J13" s="42">
        <f>I13-(K13*H13)</f>
        <v>1.0053301230072975E-4</v>
      </c>
      <c r="K13" s="50">
        <f>ROUND(I13/H13,8)</f>
        <v>4.4812406500000002</v>
      </c>
      <c r="L13" s="24">
        <v>41678.71</v>
      </c>
      <c r="M13" s="25">
        <v>184611.74</v>
      </c>
      <c r="N13" s="42">
        <f>M13-(O13*L13)</f>
        <v>-1.752779062371701E-4</v>
      </c>
      <c r="O13" s="50">
        <f>ROUND(M13/L13,8)</f>
        <v>4.4294014900000001</v>
      </c>
      <c r="P13" s="24">
        <v>39121.120000000003</v>
      </c>
      <c r="Q13" s="25">
        <v>174589.24</v>
      </c>
      <c r="R13" s="42">
        <f>Q13-(S13*P13)</f>
        <v>1.5495676780119538E-4</v>
      </c>
      <c r="S13" s="50">
        <f>ROUND(Q13/P13,8)</f>
        <v>4.4627873600000001</v>
      </c>
      <c r="T13" s="24">
        <v>41111.360000000001</v>
      </c>
      <c r="U13" s="25">
        <v>174546.29</v>
      </c>
      <c r="V13" s="42">
        <f>U13-(W13*T13)</f>
        <v>1.6039039473980665E-4</v>
      </c>
      <c r="W13" s="50">
        <f>ROUND(U13/T13,8)</f>
        <v>4.2456948600000004</v>
      </c>
      <c r="X13" s="24">
        <v>31015.35</v>
      </c>
      <c r="Y13" s="25">
        <v>132324.69</v>
      </c>
      <c r="Z13" s="42">
        <f>Y13-(AA13*X13)</f>
        <v>-5.6337012210860848E-5</v>
      </c>
      <c r="AA13" s="50">
        <f>ROUND(Y13/X13,8)</f>
        <v>4.2664258200000003</v>
      </c>
      <c r="AB13" s="24">
        <v>27788.48</v>
      </c>
      <c r="AC13" s="25">
        <v>115968.72</v>
      </c>
      <c r="AD13" s="42">
        <f>AC13-(AE13*AB13)</f>
        <v>1.1278080637566745E-4</v>
      </c>
      <c r="AE13" s="50">
        <f>ROUND(AC13/AB13,8)</f>
        <v>4.1732660399999997</v>
      </c>
      <c r="AF13" s="24">
        <v>28100.97</v>
      </c>
      <c r="AG13" s="25">
        <v>117799.05</v>
      </c>
      <c r="AH13" s="42">
        <f>AG13-(AI13*AF13)</f>
        <v>1.3746900367550552E-4</v>
      </c>
      <c r="AI13" s="50">
        <f>ROUND(AG13/AF13,8)</f>
        <v>4.1919922999999999</v>
      </c>
      <c r="AJ13" s="24">
        <v>29992.3</v>
      </c>
      <c r="AK13" s="25">
        <v>126048.1</v>
      </c>
      <c r="AL13" s="42">
        <f>AK13-(AM13*AJ13)</f>
        <v>5.1554001402109861E-5</v>
      </c>
      <c r="AM13" s="50">
        <f>ROUND(AK13/AJ13,8)</f>
        <v>4.2026820200000001</v>
      </c>
      <c r="AN13" s="24">
        <v>33133.07</v>
      </c>
      <c r="AO13" s="25">
        <v>138860.88</v>
      </c>
      <c r="AP13" s="42">
        <f>AO13-(AQ13*AV13)</f>
        <v>42341.14230263661</v>
      </c>
      <c r="AQ13" s="50">
        <f>ROUND(AO13/AN13,8)</f>
        <v>4.1910055399999999</v>
      </c>
      <c r="AR13" s="24">
        <v>23641.13</v>
      </c>
      <c r="AS13" s="25">
        <v>99147.7</v>
      </c>
      <c r="AT13" s="42">
        <f>AS13-(AU13*AR13)</f>
        <v>-1.0228840983472764E-4</v>
      </c>
      <c r="AU13" s="50">
        <f>ROUND(AS13/AR13,8)</f>
        <v>4.1938646799999999</v>
      </c>
      <c r="AV13" s="24">
        <v>23030.21</v>
      </c>
      <c r="AW13" s="25">
        <v>94057.89</v>
      </c>
      <c r="AX13" s="42">
        <f>AW13-(AY13*AV13)</f>
        <v>-5.6089047575369477E-6</v>
      </c>
      <c r="AY13" s="50">
        <f>ROUND(AW13/AV13,8)</f>
        <v>4.0841090900000001</v>
      </c>
      <c r="AZ13" s="57"/>
      <c r="BA13" s="57"/>
    </row>
    <row r="14" spans="1:59" x14ac:dyDescent="0.55000000000000004">
      <c r="A14" s="23">
        <v>2</v>
      </c>
      <c r="B14" s="38" t="s">
        <v>11</v>
      </c>
      <c r="C14" s="223" t="s">
        <v>12</v>
      </c>
      <c r="D14" s="24">
        <v>498</v>
      </c>
      <c r="E14" s="25">
        <v>2345.65</v>
      </c>
      <c r="F14" s="42">
        <f>E14-(G14*D14)</f>
        <v>1.1199999789823778E-6</v>
      </c>
      <c r="G14" s="50">
        <f>ROUND(E14/D14,8)</f>
        <v>4.7101405600000001</v>
      </c>
      <c r="H14" s="24">
        <v>553</v>
      </c>
      <c r="I14" s="25">
        <v>2627.47</v>
      </c>
      <c r="J14" s="42">
        <f>I14-(K14*H14)</f>
        <v>-4.7000003178254701E-7</v>
      </c>
      <c r="K14" s="50">
        <f>ROUND(I14/H14,8)</f>
        <v>4.75130199</v>
      </c>
      <c r="L14" s="24">
        <v>606</v>
      </c>
      <c r="M14" s="25">
        <v>2899.05</v>
      </c>
      <c r="N14" s="42">
        <f>M14-(O14*L14)</f>
        <v>6.6000029619317502E-7</v>
      </c>
      <c r="O14" s="50">
        <f>ROUND(M14/L14,8)</f>
        <v>4.7839108899999996</v>
      </c>
      <c r="P14" s="24">
        <v>606</v>
      </c>
      <c r="Q14" s="25">
        <v>2899.05</v>
      </c>
      <c r="R14" s="42">
        <f>Q14-(S14*P14)</f>
        <v>6.6000029619317502E-7</v>
      </c>
      <c r="S14" s="50">
        <f>ROUND(Q14/P14,8)</f>
        <v>4.7839108899999996</v>
      </c>
      <c r="T14" s="24">
        <v>469</v>
      </c>
      <c r="U14" s="25">
        <v>2111.7399999999998</v>
      </c>
      <c r="V14" s="42">
        <f>U14-(W14*T14)</f>
        <v>1.5199998415482696E-6</v>
      </c>
      <c r="W14" s="50">
        <f>ROUND(U14/T14,8)</f>
        <v>4.5026439199999997</v>
      </c>
      <c r="X14" s="24">
        <v>499</v>
      </c>
      <c r="Y14" s="25">
        <v>2260</v>
      </c>
      <c r="Z14" s="42">
        <f>Y14-(AA14*X14)</f>
        <v>-1.880000127130188E-6</v>
      </c>
      <c r="AA14" s="50">
        <f>ROUND(Y14/X14,8)</f>
        <v>4.5290581200000002</v>
      </c>
      <c r="AB14" s="24">
        <v>431</v>
      </c>
      <c r="AC14" s="25">
        <v>1923.92</v>
      </c>
      <c r="AD14" s="42">
        <f>AC14-(AE14*AB14)</f>
        <v>-8.0999984675145242E-7</v>
      </c>
      <c r="AE14" s="50">
        <f>ROUND(AC14/AB14,8)</f>
        <v>4.4638515099999996</v>
      </c>
      <c r="AF14" s="24">
        <v>445</v>
      </c>
      <c r="AG14" s="25">
        <v>1993.12</v>
      </c>
      <c r="AH14" s="42">
        <f>AG14-(AI14*AF14)</f>
        <v>-7.500002539018169E-7</v>
      </c>
      <c r="AI14" s="50">
        <f>ROUND(AG14/AF14,8)</f>
        <v>4.4789213500000002</v>
      </c>
      <c r="AJ14" s="24">
        <v>448</v>
      </c>
      <c r="AK14" s="25">
        <v>1988.78</v>
      </c>
      <c r="AL14" s="42">
        <f>AK14-(AM14*AJ14)</f>
        <v>6.4000028032751288E-7</v>
      </c>
      <c r="AM14" s="50">
        <f>ROUND(AK14/AJ14,8)</f>
        <v>4.4392410699999996</v>
      </c>
      <c r="AN14" s="24">
        <v>419</v>
      </c>
      <c r="AO14" s="25">
        <v>1846.69</v>
      </c>
      <c r="AP14" s="42">
        <f>AO14-(AQ14*AV14)</f>
        <v>-88.147493299999951</v>
      </c>
      <c r="AQ14" s="50">
        <f>ROUND(AO14/AN14,8)</f>
        <v>4.4073747000000001</v>
      </c>
      <c r="AR14" s="24">
        <v>380</v>
      </c>
      <c r="AS14" s="25">
        <v>1659.89</v>
      </c>
      <c r="AT14" s="42">
        <f>AS14-(AU14*AR14)</f>
        <v>-3.9999986256589182E-7</v>
      </c>
      <c r="AU14" s="50">
        <f>ROUND(AS14/AR14,8)</f>
        <v>4.36813158</v>
      </c>
      <c r="AV14" s="24">
        <v>439</v>
      </c>
      <c r="AW14" s="25">
        <v>1944.68</v>
      </c>
      <c r="AX14" s="42">
        <f>AW14-(AY14*AV14)</f>
        <v>-6.1000014284218196E-7</v>
      </c>
      <c r="AY14" s="50">
        <f>ROUND(AW14/AV14,8)</f>
        <v>4.4297949900000004</v>
      </c>
      <c r="AZ14" s="57"/>
      <c r="BA14" s="57"/>
      <c r="BB14" s="206"/>
    </row>
    <row r="15" spans="1:59" x14ac:dyDescent="0.55000000000000004">
      <c r="A15" s="23">
        <v>3</v>
      </c>
      <c r="B15" s="38" t="s">
        <v>11</v>
      </c>
      <c r="C15" s="223" t="s">
        <v>13</v>
      </c>
      <c r="D15" s="24">
        <v>0</v>
      </c>
      <c r="E15" s="25">
        <v>35.619999999999997</v>
      </c>
      <c r="F15" s="42" t="s">
        <v>42</v>
      </c>
      <c r="G15" s="50" t="s">
        <v>42</v>
      </c>
      <c r="H15" s="24">
        <v>0</v>
      </c>
      <c r="I15" s="25">
        <v>36.619999999999997</v>
      </c>
      <c r="J15" s="42" t="s">
        <v>42</v>
      </c>
      <c r="K15" s="50" t="s">
        <v>42</v>
      </c>
      <c r="L15" s="24">
        <v>0</v>
      </c>
      <c r="M15" s="25">
        <v>35.619999999999997</v>
      </c>
      <c r="N15" s="42" t="s">
        <v>42</v>
      </c>
      <c r="O15" s="50" t="s">
        <v>42</v>
      </c>
      <c r="P15" s="24">
        <v>0</v>
      </c>
      <c r="Q15" s="25">
        <v>35.619999999999997</v>
      </c>
      <c r="R15" s="42" t="s">
        <v>42</v>
      </c>
      <c r="S15" s="50" t="s">
        <v>42</v>
      </c>
      <c r="T15" s="24">
        <v>0</v>
      </c>
      <c r="U15" s="25">
        <v>35.619999999999997</v>
      </c>
      <c r="V15" s="42" t="s">
        <v>42</v>
      </c>
      <c r="W15" s="50" t="s">
        <v>42</v>
      </c>
      <c r="X15" s="24">
        <v>0</v>
      </c>
      <c r="Y15" s="25">
        <v>35.619999999999997</v>
      </c>
      <c r="Z15" s="42" t="s">
        <v>42</v>
      </c>
      <c r="AA15" s="50" t="s">
        <v>42</v>
      </c>
      <c r="AB15" s="24">
        <v>0</v>
      </c>
      <c r="AC15" s="25">
        <v>35.619999999999997</v>
      </c>
      <c r="AD15" s="42" t="s">
        <v>42</v>
      </c>
      <c r="AE15" s="50" t="s">
        <v>42</v>
      </c>
      <c r="AF15" s="24">
        <v>0</v>
      </c>
      <c r="AG15" s="25">
        <v>35.619999999999997</v>
      </c>
      <c r="AH15" s="42" t="s">
        <v>42</v>
      </c>
      <c r="AI15" s="50" t="s">
        <v>42</v>
      </c>
      <c r="AJ15" s="24">
        <v>0</v>
      </c>
      <c r="AK15" s="25">
        <v>35.619999999999997</v>
      </c>
      <c r="AL15" s="42" t="s">
        <v>42</v>
      </c>
      <c r="AM15" s="50" t="s">
        <v>42</v>
      </c>
      <c r="AN15" s="24">
        <v>0</v>
      </c>
      <c r="AO15" s="25">
        <v>35.619999999999997</v>
      </c>
      <c r="AP15" s="42" t="s">
        <v>42</v>
      </c>
      <c r="AQ15" s="50" t="s">
        <v>42</v>
      </c>
      <c r="AR15" s="24">
        <v>0</v>
      </c>
      <c r="AS15" s="25">
        <v>35.619999999999997</v>
      </c>
      <c r="AT15" s="42" t="s">
        <v>42</v>
      </c>
      <c r="AU15" s="50" t="s">
        <v>42</v>
      </c>
      <c r="AV15" s="24">
        <v>0</v>
      </c>
      <c r="AW15" s="25">
        <v>35.619999999999997</v>
      </c>
      <c r="AX15" s="42" t="s">
        <v>42</v>
      </c>
      <c r="AY15" s="50" t="s">
        <v>42</v>
      </c>
      <c r="AZ15" s="57"/>
      <c r="BA15" s="57"/>
    </row>
    <row r="16" spans="1:59" ht="61.2" hidden="1" x14ac:dyDescent="0.55000000000000004">
      <c r="A16" s="197">
        <v>4</v>
      </c>
      <c r="B16" s="196" t="s">
        <v>117</v>
      </c>
      <c r="C16" s="224" t="s">
        <v>118</v>
      </c>
      <c r="D16" s="199"/>
      <c r="E16" s="200"/>
      <c r="F16" s="201" t="e">
        <f>E16-(G16*D16)</f>
        <v>#DIV/0!</v>
      </c>
      <c r="G16" s="202" t="e">
        <f>ROUND(E16/D16,8)</f>
        <v>#DIV/0!</v>
      </c>
      <c r="H16" s="199"/>
      <c r="I16" s="200"/>
      <c r="J16" s="201" t="e">
        <f>I16-(K16*H16)</f>
        <v>#DIV/0!</v>
      </c>
      <c r="K16" s="202" t="e">
        <f>ROUND(I16/H16,8)</f>
        <v>#DIV/0!</v>
      </c>
      <c r="L16" s="199"/>
      <c r="M16" s="200"/>
      <c r="N16" s="201" t="e">
        <f>M16-(O16*L16)</f>
        <v>#DIV/0!</v>
      </c>
      <c r="O16" s="202" t="e">
        <f>ROUND(M16/L16,8)</f>
        <v>#DIV/0!</v>
      </c>
      <c r="P16" s="199"/>
      <c r="Q16" s="200"/>
      <c r="R16" s="201" t="e">
        <f>Q16-(S16*P16)</f>
        <v>#DIV/0!</v>
      </c>
      <c r="S16" s="202" t="e">
        <f>ROUND(Q16/P16,8)</f>
        <v>#DIV/0!</v>
      </c>
      <c r="T16" s="199"/>
      <c r="U16" s="200"/>
      <c r="V16" s="201" t="e">
        <f>U16-(W16*T16)</f>
        <v>#DIV/0!</v>
      </c>
      <c r="W16" s="202" t="e">
        <f>ROUND(U16/T16,8)</f>
        <v>#DIV/0!</v>
      </c>
      <c r="X16" s="199"/>
      <c r="Y16" s="200"/>
      <c r="Z16" s="201" t="e">
        <f>Y16-(AA16*X16)</f>
        <v>#DIV/0!</v>
      </c>
      <c r="AA16" s="202" t="e">
        <f>ROUND(Y16/X16,8)</f>
        <v>#DIV/0!</v>
      </c>
      <c r="AB16" s="199"/>
      <c r="AC16" s="200"/>
      <c r="AD16" s="255"/>
      <c r="AE16" s="256"/>
      <c r="AF16" s="199"/>
      <c r="AG16" s="200"/>
      <c r="AH16" s="255"/>
      <c r="AI16" s="256"/>
      <c r="AJ16" s="199"/>
      <c r="AK16" s="200"/>
      <c r="AL16" s="258"/>
      <c r="AM16" s="256"/>
      <c r="AN16" s="199"/>
      <c r="AO16" s="200"/>
      <c r="AP16" s="258"/>
      <c r="AQ16" s="256"/>
      <c r="AR16" s="257"/>
      <c r="AS16" s="254"/>
      <c r="AT16" s="258"/>
      <c r="AU16" s="256"/>
      <c r="AV16" s="257"/>
      <c r="AW16" s="254"/>
      <c r="AX16" s="258"/>
      <c r="AY16" s="256"/>
      <c r="AZ16" s="57"/>
      <c r="BA16" s="57"/>
    </row>
    <row r="17" spans="1:65" x14ac:dyDescent="0.55000000000000004">
      <c r="A17" s="26" t="s">
        <v>5</v>
      </c>
      <c r="B17" s="27"/>
      <c r="C17" s="225"/>
      <c r="D17" s="32">
        <f>SUM(D13:D16)</f>
        <v>28629.279999999999</v>
      </c>
      <c r="E17" s="33">
        <f>SUM(E13:E16)</f>
        <v>126364.63999999998</v>
      </c>
      <c r="F17" s="42"/>
      <c r="G17" s="51" t="s">
        <v>42</v>
      </c>
      <c r="H17" s="32">
        <f>SUM(H13:H16)</f>
        <v>33224.18</v>
      </c>
      <c r="I17" s="33">
        <f>SUM(I13:I16)</f>
        <v>149071.51</v>
      </c>
      <c r="J17" s="42"/>
      <c r="K17" s="51" t="s">
        <v>42</v>
      </c>
      <c r="L17" s="32">
        <f>SUM(L13:L16)</f>
        <v>42284.71</v>
      </c>
      <c r="M17" s="33">
        <f>SUM(M13:M16)</f>
        <v>187546.40999999997</v>
      </c>
      <c r="N17" s="42"/>
      <c r="O17" s="51" t="s">
        <v>42</v>
      </c>
      <c r="P17" s="32">
        <f>SUM(P13:P16)</f>
        <v>39727.120000000003</v>
      </c>
      <c r="Q17" s="33">
        <f>SUM(Q13:Q16)</f>
        <v>177523.90999999997</v>
      </c>
      <c r="R17" s="42"/>
      <c r="S17" s="51" t="s">
        <v>42</v>
      </c>
      <c r="T17" s="32">
        <f>SUM(AB13:AB16)</f>
        <v>28219.48</v>
      </c>
      <c r="U17" s="33">
        <f>SUM(U13:U16)</f>
        <v>176693.65</v>
      </c>
      <c r="V17" s="42"/>
      <c r="W17" s="51" t="s">
        <v>42</v>
      </c>
      <c r="X17" s="32">
        <f>SUM(X13:X16)</f>
        <v>31514.35</v>
      </c>
      <c r="Y17" s="33">
        <f>SUM(Y13:Y16)</f>
        <v>134620.31</v>
      </c>
      <c r="Z17" s="42"/>
      <c r="AA17" s="51" t="s">
        <v>42</v>
      </c>
      <c r="AB17" s="32">
        <f>SUM(AB13:AB16)</f>
        <v>28219.48</v>
      </c>
      <c r="AC17" s="33">
        <f>SUM(AC13:AC16)</f>
        <v>117928.26</v>
      </c>
      <c r="AD17" s="42"/>
      <c r="AE17" s="51" t="s">
        <v>42</v>
      </c>
      <c r="AF17" s="32">
        <f>SUM(AF13:AF16)</f>
        <v>28545.97</v>
      </c>
      <c r="AG17" s="33">
        <f>SUM(AG13:AG16)</f>
        <v>119827.79</v>
      </c>
      <c r="AH17" s="42"/>
      <c r="AI17" s="51" t="s">
        <v>42</v>
      </c>
      <c r="AJ17" s="32">
        <f>SUM(AJ13:AJ16)</f>
        <v>30440.3</v>
      </c>
      <c r="AK17" s="33">
        <f>SUM(AK13:AK16)</f>
        <v>128072.5</v>
      </c>
      <c r="AL17" s="42"/>
      <c r="AM17" s="51" t="s">
        <v>42</v>
      </c>
      <c r="AN17" s="32">
        <f>SUM(AN13:AN16)</f>
        <v>33552.07</v>
      </c>
      <c r="AO17" s="33">
        <f>SUM(AO13:AO16)</f>
        <v>140743.19</v>
      </c>
      <c r="AP17" s="42"/>
      <c r="AQ17" s="51" t="s">
        <v>42</v>
      </c>
      <c r="AR17" s="32">
        <f>SUM(AR13:AR16)</f>
        <v>24021.13</v>
      </c>
      <c r="AS17" s="33">
        <f>SUM(AS13:AS16)</f>
        <v>100843.20999999999</v>
      </c>
      <c r="AT17" s="42"/>
      <c r="AU17" s="51" t="s">
        <v>42</v>
      </c>
      <c r="AV17" s="32">
        <f>SUM(AV13:AV16)</f>
        <v>23469.21</v>
      </c>
      <c r="AW17" s="33">
        <f>SUM(AW13:AW16)</f>
        <v>96038.189999999988</v>
      </c>
      <c r="AX17" s="42"/>
      <c r="AY17" s="51" t="s">
        <v>42</v>
      </c>
      <c r="AZ17" s="34">
        <f>AV17+AR17+AV17+AJ17+AF17+AB17+X17+AB17+P17+L17+H17+D17</f>
        <v>361764.42000000004</v>
      </c>
      <c r="BA17" s="34">
        <f>AW17+AS17+AO17+AK17+AG17+AC17+Y17+U17+Q17+M17+I17+E17</f>
        <v>1655273.5699999998</v>
      </c>
      <c r="BB17" s="268">
        <f>AJ17+AF17+AB17+X17+AB17+P17+L17+H17+D17</f>
        <v>290804.87</v>
      </c>
      <c r="BC17" s="269">
        <f>AK17+AG17+AC17+Y17+U17+Q17+M17+I17+E17</f>
        <v>1317648.9799999997</v>
      </c>
      <c r="BD17" s="268">
        <f>AV17+AR17+AV17</f>
        <v>70959.549999999988</v>
      </c>
      <c r="BE17" s="271">
        <f>AW17+AS17+AO17</f>
        <v>337624.58999999997</v>
      </c>
      <c r="BF17" s="195">
        <f>(BD17+BB17)-AZ17</f>
        <v>0</v>
      </c>
      <c r="BG17" s="195">
        <f>(BE17+BC17)-BA17</f>
        <v>0</v>
      </c>
    </row>
    <row r="18" spans="1:65" x14ac:dyDescent="0.55000000000000004">
      <c r="A18" s="28" t="s">
        <v>70</v>
      </c>
      <c r="B18" s="22"/>
      <c r="C18" s="220"/>
      <c r="D18" s="29"/>
      <c r="E18" s="229"/>
      <c r="F18" s="229"/>
      <c r="G18" s="230"/>
      <c r="H18" s="29"/>
      <c r="I18" s="229"/>
      <c r="J18" s="229"/>
      <c r="K18" s="230"/>
      <c r="L18" s="29"/>
      <c r="M18" s="229"/>
      <c r="N18" s="229"/>
      <c r="O18" s="230"/>
      <c r="P18" s="29"/>
      <c r="Q18" s="229"/>
      <c r="R18" s="229"/>
      <c r="S18" s="230"/>
      <c r="T18" s="29"/>
      <c r="U18" s="229"/>
      <c r="V18" s="229"/>
      <c r="W18" s="230"/>
      <c r="X18" s="29"/>
      <c r="Y18" s="229"/>
      <c r="Z18" s="229"/>
      <c r="AA18" s="230"/>
      <c r="AB18" s="29"/>
      <c r="AC18" s="229"/>
      <c r="AD18" s="229"/>
      <c r="AE18" s="230"/>
      <c r="AF18" s="29"/>
      <c r="AG18" s="229"/>
      <c r="AH18" s="229"/>
      <c r="AI18" s="230"/>
      <c r="AJ18" s="29"/>
      <c r="AK18" s="229"/>
      <c r="AL18" s="229"/>
      <c r="AM18" s="230"/>
      <c r="AN18" s="29"/>
      <c r="AO18" s="229"/>
      <c r="AP18" s="229"/>
      <c r="AQ18" s="230"/>
      <c r="AR18" s="29"/>
      <c r="AS18" s="229"/>
      <c r="AT18" s="229"/>
      <c r="AU18" s="230"/>
      <c r="AV18" s="29"/>
      <c r="AW18" s="29"/>
      <c r="AX18" s="229"/>
      <c r="AY18" s="230"/>
      <c r="AZ18" s="57"/>
      <c r="BA18" s="57"/>
    </row>
    <row r="19" spans="1:65" x14ac:dyDescent="0.55000000000000004">
      <c r="A19" s="23">
        <v>1</v>
      </c>
      <c r="B19" s="38" t="s">
        <v>83</v>
      </c>
      <c r="C19" s="223" t="s">
        <v>71</v>
      </c>
      <c r="D19" s="24">
        <v>1836</v>
      </c>
      <c r="E19" s="25">
        <v>8733.99</v>
      </c>
      <c r="F19" s="42">
        <f>E19-(G19*D19)</f>
        <v>6.2399994931183755E-6</v>
      </c>
      <c r="G19" s="50">
        <f>ROUND(E19/D19,8)</f>
        <v>4.7570751600000003</v>
      </c>
      <c r="H19" s="24">
        <v>2960</v>
      </c>
      <c r="I19" s="25">
        <v>13876.4</v>
      </c>
      <c r="J19" s="42">
        <f>I19-(K19*H19)</f>
        <v>8.7999997049337253E-6</v>
      </c>
      <c r="K19" s="50">
        <f>ROUND(I19/H19,8)</f>
        <v>4.6879729699999997</v>
      </c>
      <c r="L19" s="24">
        <v>3952</v>
      </c>
      <c r="M19" s="25">
        <v>18414.91</v>
      </c>
      <c r="N19" s="42">
        <f>M19-(O19*L19)</f>
        <v>-5.4400006774812937E-6</v>
      </c>
      <c r="O19" s="50">
        <f>ROUND(M19/L19,8)</f>
        <v>4.6596432200000004</v>
      </c>
      <c r="P19" s="24">
        <v>4916</v>
      </c>
      <c r="Q19" s="25">
        <v>22825.31</v>
      </c>
      <c r="R19" s="42">
        <f>Q19-(S19*P19)</f>
        <v>2.0000043150503188E-6</v>
      </c>
      <c r="S19" s="50">
        <f>ROUND(Q19/P19,8)</f>
        <v>4.6430654999999996</v>
      </c>
      <c r="T19" s="24">
        <v>6384</v>
      </c>
      <c r="U19" s="25">
        <v>28380.33</v>
      </c>
      <c r="V19" s="42">
        <f>U19-(W19*T19)</f>
        <v>2.2559997887583449E-5</v>
      </c>
      <c r="W19" s="50">
        <f>ROUND(U19/T19,8)</f>
        <v>4.4455404100000004</v>
      </c>
      <c r="X19" s="24">
        <v>5144</v>
      </c>
      <c r="Y19" s="25">
        <v>22932.75</v>
      </c>
      <c r="Z19" s="42">
        <f>Y19-(AA19*X19)</f>
        <v>1.1280000762781128E-5</v>
      </c>
      <c r="AA19" s="50">
        <f>ROUND(Y19/X19,8)</f>
        <v>4.4581551299999997</v>
      </c>
      <c r="AB19" s="24">
        <v>4012</v>
      </c>
      <c r="AC19" s="25">
        <v>17959.64</v>
      </c>
      <c r="AD19" s="42">
        <f>AC19-(AE19*AB19)</f>
        <v>-6.7199980549048632E-6</v>
      </c>
      <c r="AE19" s="50">
        <f>ROUND(AC19/AB19,8)</f>
        <v>4.4764805599999997</v>
      </c>
      <c r="AF19" s="24">
        <v>2872</v>
      </c>
      <c r="AG19" s="25">
        <v>12951.38</v>
      </c>
      <c r="AH19" s="42">
        <f>AG19-(AI19*AF19)</f>
        <v>-1.0960002327919938E-5</v>
      </c>
      <c r="AI19" s="50">
        <f>ROUND(AG19/AF19,8)</f>
        <v>4.5095334300000003</v>
      </c>
      <c r="AJ19" s="24">
        <v>3892</v>
      </c>
      <c r="AK19" s="25">
        <v>17265.87</v>
      </c>
      <c r="AL19" s="42">
        <f>AK19-(AM19*AJ19)</f>
        <v>-1.5800000255694613E-5</v>
      </c>
      <c r="AM19" s="50">
        <f>ROUND(AK19/AJ19,8)</f>
        <v>4.4362461499999997</v>
      </c>
      <c r="AN19" s="24">
        <v>2988</v>
      </c>
      <c r="AO19" s="25">
        <v>13333.11</v>
      </c>
      <c r="AP19" s="42">
        <f>AO19-(AQ19*AV19)</f>
        <v>1695.6431609600004</v>
      </c>
      <c r="AQ19" s="50">
        <f>ROUND(AO19/AN19,8)</f>
        <v>4.46221888</v>
      </c>
      <c r="AR19" s="24">
        <v>1976</v>
      </c>
      <c r="AS19" s="25">
        <v>8930.51</v>
      </c>
      <c r="AT19" s="42">
        <f>AS19-(AU19*AR19)</f>
        <v>-7.1199992817128077E-6</v>
      </c>
      <c r="AU19" s="50">
        <f>ROUND(AS19/AR19,8)</f>
        <v>4.51948887</v>
      </c>
      <c r="AV19" s="24">
        <v>2608</v>
      </c>
      <c r="AW19" s="25">
        <v>11679.96</v>
      </c>
      <c r="AX19" s="42">
        <f>AW19-(AY19*AV19)</f>
        <v>-1.6000194591470063E-7</v>
      </c>
      <c r="AY19" s="50">
        <f>ROUND(AW19/AV19,8)</f>
        <v>4.4785122700000004</v>
      </c>
      <c r="AZ19" s="57"/>
      <c r="BA19" s="57"/>
    </row>
    <row r="20" spans="1:65" ht="18.600000000000001" customHeight="1" x14ac:dyDescent="0.55000000000000004">
      <c r="A20" s="23">
        <v>2</v>
      </c>
      <c r="B20" s="38" t="s">
        <v>84</v>
      </c>
      <c r="C20" s="223" t="s">
        <v>72</v>
      </c>
      <c r="D20" s="24">
        <v>10471</v>
      </c>
      <c r="E20" s="25">
        <v>49133.75</v>
      </c>
      <c r="F20" s="42">
        <f>E20-(G20*D20)</f>
        <v>-4.0730003092903644E-5</v>
      </c>
      <c r="G20" s="50">
        <f>ROUND(E20/D20,8)</f>
        <v>4.6923646300000001</v>
      </c>
      <c r="H20" s="24">
        <v>9721.82</v>
      </c>
      <c r="I20" s="25">
        <v>47830.64</v>
      </c>
      <c r="J20" s="42">
        <f>I20-(K20*H20)</f>
        <v>-4.0666396671440452E-5</v>
      </c>
      <c r="K20" s="50">
        <f>ROUND(I20/H20,8)</f>
        <v>4.9199265199999997</v>
      </c>
      <c r="L20" s="24">
        <v>8389.2900000000009</v>
      </c>
      <c r="M20" s="25">
        <v>41274.51</v>
      </c>
      <c r="N20" s="42">
        <f>M20-(O20*L20)</f>
        <v>1.4764198567718267E-5</v>
      </c>
      <c r="O20" s="50">
        <f>ROUND(M20/L20,8)</f>
        <v>4.9199050199999999</v>
      </c>
      <c r="P20" s="24">
        <v>4022.88</v>
      </c>
      <c r="Q20" s="25">
        <v>20419.66</v>
      </c>
      <c r="R20" s="42">
        <f>Q20-(S20*P20)</f>
        <v>3.6351993912830949E-6</v>
      </c>
      <c r="S20" s="50">
        <f>ROUND(Q20/P20,8)</f>
        <v>5.0758809600000001</v>
      </c>
      <c r="T20" s="24">
        <v>3500.64</v>
      </c>
      <c r="U20" s="25">
        <v>15592.7</v>
      </c>
      <c r="V20" s="42">
        <f>U20-(W20*T20)</f>
        <v>9.704001058707945E-6</v>
      </c>
      <c r="W20" s="50">
        <f>ROUND(U20/T20,8)</f>
        <v>4.4542426500000003</v>
      </c>
      <c r="X20" s="24">
        <v>3154.65</v>
      </c>
      <c r="Y20" s="25">
        <v>14423.76</v>
      </c>
      <c r="Z20" s="42">
        <f>Y20-(AA20*X20)</f>
        <v>-6.1140017351135612E-6</v>
      </c>
      <c r="AA20" s="50">
        <f>ROUND(Y20/X20,8)</f>
        <v>4.5722219600000003</v>
      </c>
      <c r="AB20" s="24">
        <v>2362.31</v>
      </c>
      <c r="AC20" s="25">
        <v>10875.73</v>
      </c>
      <c r="AD20" s="42">
        <f>AC20-(AE20*AB20)</f>
        <v>1.1606500265770592E-5</v>
      </c>
      <c r="AE20" s="50">
        <f>ROUND(AC20/AB20,8)</f>
        <v>4.6038538500000001</v>
      </c>
      <c r="AF20" s="24">
        <v>2296.2199999999998</v>
      </c>
      <c r="AG20" s="25">
        <v>10658.84</v>
      </c>
      <c r="AH20" s="42">
        <f>AG20-(AI20*AF20)</f>
        <v>9.951401807484217E-6</v>
      </c>
      <c r="AI20" s="50">
        <f>ROUND(AG20/AF20,8)</f>
        <v>4.6419071299999999</v>
      </c>
      <c r="AJ20" s="24">
        <v>2045.71</v>
      </c>
      <c r="AK20" s="25">
        <v>9823.64</v>
      </c>
      <c r="AL20" s="42">
        <f>AK20-(AM20*AJ20)</f>
        <v>-1.191201590700075E-6</v>
      </c>
      <c r="AM20" s="50">
        <f>ROUND(AK20/AJ20,8)</f>
        <v>4.8020687200000003</v>
      </c>
      <c r="AN20" s="24">
        <v>638.92999999999995</v>
      </c>
      <c r="AO20" s="25">
        <v>7051.36</v>
      </c>
      <c r="AP20" s="42">
        <f>AO20-(AQ20*AV20)</f>
        <v>5056.0148320799999</v>
      </c>
      <c r="AQ20" s="50">
        <f>ROUND(AO20/AN20,8)</f>
        <v>11.03620115</v>
      </c>
      <c r="AR20" s="24">
        <v>257.86</v>
      </c>
      <c r="AS20" s="25">
        <v>5288.26</v>
      </c>
      <c r="AT20" s="42">
        <f>AS20-(AU20*AR20)</f>
        <v>-9.5799987320788205E-7</v>
      </c>
      <c r="AU20" s="50">
        <f>ROUND(AS20/AR20,8)</f>
        <v>20.5082603</v>
      </c>
      <c r="AV20" s="24">
        <v>180.8</v>
      </c>
      <c r="AW20" s="25">
        <v>1120.6400000000001</v>
      </c>
      <c r="AX20" s="42">
        <f>AW20-(AY20*AV20)</f>
        <v>-2.7200007934879977E-7</v>
      </c>
      <c r="AY20" s="50">
        <f>ROUND(AW20/AV20,8)</f>
        <v>6.19823009</v>
      </c>
      <c r="AZ20" s="57"/>
      <c r="BA20" s="57"/>
    </row>
    <row r="21" spans="1:65" x14ac:dyDescent="0.55000000000000004">
      <c r="A21" s="26" t="s">
        <v>5</v>
      </c>
      <c r="B21" s="27"/>
      <c r="C21" s="225"/>
      <c r="D21" s="32">
        <f>SUM(D19:D20)</f>
        <v>12307</v>
      </c>
      <c r="E21" s="33">
        <f>SUM(E19:E20)</f>
        <v>57867.74</v>
      </c>
      <c r="F21" s="42"/>
      <c r="G21" s="51" t="s">
        <v>42</v>
      </c>
      <c r="H21" s="32">
        <f>SUM(H19:H20)</f>
        <v>12681.82</v>
      </c>
      <c r="I21" s="33">
        <f>SUM(I19:I20)</f>
        <v>61707.040000000001</v>
      </c>
      <c r="J21" s="42"/>
      <c r="K21" s="51" t="s">
        <v>42</v>
      </c>
      <c r="L21" s="32">
        <f>SUM(L19:L20)</f>
        <v>12341.29</v>
      </c>
      <c r="M21" s="33">
        <f>SUM(M19:M20)</f>
        <v>59689.42</v>
      </c>
      <c r="N21" s="42"/>
      <c r="O21" s="51" t="s">
        <v>42</v>
      </c>
      <c r="P21" s="32">
        <f>SUM(P19:P20)</f>
        <v>8938.880000000001</v>
      </c>
      <c r="Q21" s="33">
        <f>SUM(Q19:Q20)</f>
        <v>43244.97</v>
      </c>
      <c r="R21" s="42"/>
      <c r="S21" s="51" t="s">
        <v>42</v>
      </c>
      <c r="T21" s="32">
        <f>SUM(AB19:AB20)</f>
        <v>6374.3099999999995</v>
      </c>
      <c r="U21" s="33">
        <f>SUM(U19:U20)</f>
        <v>43973.03</v>
      </c>
      <c r="V21" s="42"/>
      <c r="W21" s="51" t="s">
        <v>42</v>
      </c>
      <c r="X21" s="32">
        <f>SUM(X19:X20)</f>
        <v>8298.65</v>
      </c>
      <c r="Y21" s="33">
        <f>SUM(Y19:Y20)</f>
        <v>37356.51</v>
      </c>
      <c r="Z21" s="42"/>
      <c r="AA21" s="51" t="s">
        <v>42</v>
      </c>
      <c r="AB21" s="32">
        <f>SUM(AB19:AB20)</f>
        <v>6374.3099999999995</v>
      </c>
      <c r="AC21" s="33">
        <f>SUM(AC19:AC20)</f>
        <v>28835.37</v>
      </c>
      <c r="AD21" s="42"/>
      <c r="AE21" s="51" t="s">
        <v>42</v>
      </c>
      <c r="AF21" s="32">
        <f>SUM(AF19:AF20)</f>
        <v>5168.2199999999993</v>
      </c>
      <c r="AG21" s="33">
        <f>SUM(AG19:AG20)</f>
        <v>23610.22</v>
      </c>
      <c r="AH21" s="42"/>
      <c r="AI21" s="51" t="s">
        <v>42</v>
      </c>
      <c r="AJ21" s="32">
        <f>SUM(AJ19:AJ20)</f>
        <v>5937.71</v>
      </c>
      <c r="AK21" s="33">
        <f>SUM(AK19:AK20)</f>
        <v>27089.51</v>
      </c>
      <c r="AL21" s="42"/>
      <c r="AM21" s="51" t="s">
        <v>42</v>
      </c>
      <c r="AN21" s="32">
        <f>SUM(AN19:AN20)</f>
        <v>3626.93</v>
      </c>
      <c r="AO21" s="33">
        <f>SUM(AO19:AO20)</f>
        <v>20384.47</v>
      </c>
      <c r="AP21" s="42"/>
      <c r="AQ21" s="51" t="s">
        <v>42</v>
      </c>
      <c r="AR21" s="32">
        <f>SUM(AR19:AR20)</f>
        <v>2233.86</v>
      </c>
      <c r="AS21" s="33">
        <f>SUM(AS19:AS20)</f>
        <v>14218.77</v>
      </c>
      <c r="AT21" s="42"/>
      <c r="AU21" s="51" t="s">
        <v>42</v>
      </c>
      <c r="AV21" s="32">
        <f>SUM(AV19:AV20)</f>
        <v>2788.8</v>
      </c>
      <c r="AW21" s="33">
        <f>SUM(AW19:AW20)</f>
        <v>12800.599999999999</v>
      </c>
      <c r="AX21" s="42"/>
      <c r="AY21" s="51" t="s">
        <v>42</v>
      </c>
      <c r="AZ21" s="34">
        <f>AV21+AR21+AV21+AJ21+AF21+AB21+X21+AB21+P21+L21+H21+D21</f>
        <v>86233.65</v>
      </c>
      <c r="BA21" s="34">
        <f>AW21+AS21+AO21+AK21+AG21+AC21+Y21+U21+Q21+M21+I21+E21</f>
        <v>430777.64999999997</v>
      </c>
      <c r="BB21" s="268">
        <f>AJ21+AF21+AB21+X21+AB21+P21+L21+H21+D21</f>
        <v>78422.19</v>
      </c>
      <c r="BC21" s="269">
        <f>AK21+AG21+AC21+Y21+U21+Q21+M21+I21+E21</f>
        <v>383373.80999999994</v>
      </c>
      <c r="BD21" s="268">
        <f>AV21+AR21+AV21</f>
        <v>7811.46</v>
      </c>
      <c r="BE21" s="271">
        <f>AW21+AS21+AO21</f>
        <v>47403.839999999997</v>
      </c>
      <c r="BF21" s="195">
        <f>(BD21+BB21)-AZ21</f>
        <v>0</v>
      </c>
      <c r="BG21" s="195">
        <f>(BE21+BC21)-BA21</f>
        <v>0</v>
      </c>
    </row>
    <row r="22" spans="1:65" hidden="1" x14ac:dyDescent="0.55000000000000004">
      <c r="A22" s="207"/>
      <c r="B22" s="208"/>
      <c r="C22" s="220"/>
      <c r="D22" s="29"/>
      <c r="E22" s="229"/>
      <c r="F22" s="229"/>
      <c r="G22" s="230"/>
      <c r="H22" s="29"/>
      <c r="I22" s="229"/>
      <c r="J22" s="229"/>
      <c r="K22" s="230"/>
      <c r="L22" s="29"/>
      <c r="M22" s="229"/>
      <c r="N22" s="229"/>
      <c r="O22" s="230"/>
      <c r="P22" s="29"/>
      <c r="Q22" s="229"/>
      <c r="R22" s="229"/>
      <c r="S22" s="230"/>
      <c r="T22" s="29"/>
      <c r="U22" s="229"/>
      <c r="V22" s="229"/>
      <c r="W22" s="230"/>
      <c r="X22" s="29"/>
      <c r="Y22" s="229"/>
      <c r="Z22" s="229"/>
      <c r="AA22" s="230"/>
      <c r="AB22" s="29"/>
      <c r="AC22" s="229"/>
      <c r="AD22" s="229"/>
      <c r="AE22" s="230"/>
      <c r="AF22" s="29"/>
      <c r="AG22" s="229"/>
      <c r="AH22" s="229"/>
      <c r="AI22" s="230"/>
      <c r="AJ22" s="29"/>
      <c r="AK22" s="229"/>
      <c r="AL22" s="229"/>
      <c r="AM22" s="230"/>
      <c r="AN22" s="29"/>
      <c r="AO22" s="229"/>
      <c r="AP22" s="229"/>
      <c r="AQ22" s="230"/>
      <c r="AR22" s="29"/>
      <c r="AS22" s="229"/>
      <c r="AT22" s="229"/>
      <c r="AU22" s="230"/>
      <c r="AV22" s="29"/>
      <c r="AW22" s="209"/>
      <c r="AX22" s="229"/>
      <c r="AY22" s="230"/>
      <c r="AZ22" s="57"/>
      <c r="BA22" s="57"/>
    </row>
    <row r="23" spans="1:65" s="131" customFormat="1" hidden="1" x14ac:dyDescent="0.55000000000000004">
      <c r="A23" s="210"/>
      <c r="B23" s="211"/>
      <c r="C23" s="242"/>
      <c r="D23" s="212"/>
      <c r="E23" s="212"/>
      <c r="F23" s="212"/>
      <c r="G23" s="243"/>
      <c r="H23" s="212"/>
      <c r="I23" s="212"/>
      <c r="J23" s="212"/>
      <c r="K23" s="243"/>
      <c r="L23" s="212"/>
      <c r="M23" s="212"/>
      <c r="N23" s="212"/>
      <c r="O23" s="243"/>
      <c r="P23" s="212"/>
      <c r="Q23" s="212"/>
      <c r="R23" s="212"/>
      <c r="S23" s="243"/>
      <c r="T23" s="212"/>
      <c r="U23" s="212"/>
      <c r="V23" s="212"/>
      <c r="W23" s="243"/>
      <c r="X23" s="212"/>
      <c r="Y23" s="212"/>
      <c r="Z23" s="212"/>
      <c r="AA23" s="243"/>
      <c r="AB23" s="212"/>
      <c r="AC23" s="212"/>
      <c r="AD23" s="212"/>
      <c r="AE23" s="243"/>
      <c r="AF23" s="212"/>
      <c r="AG23" s="212"/>
      <c r="AH23" s="212"/>
      <c r="AI23" s="243"/>
      <c r="AJ23" s="212"/>
      <c r="AK23" s="212"/>
      <c r="AL23" s="212"/>
      <c r="AM23" s="243"/>
      <c r="AN23" s="212"/>
      <c r="AO23" s="212"/>
      <c r="AP23" s="212"/>
      <c r="AQ23" s="243"/>
      <c r="AR23" s="212"/>
      <c r="AS23" s="35"/>
      <c r="AT23" s="212"/>
      <c r="AU23" s="243"/>
      <c r="AV23" s="212"/>
      <c r="AW23" s="212"/>
      <c r="AX23" s="212"/>
      <c r="AY23" s="243"/>
      <c r="AZ23" s="244"/>
      <c r="BA23" s="244"/>
      <c r="BB23" s="245"/>
      <c r="BC23" s="246"/>
      <c r="BD23" s="245"/>
      <c r="BE23" s="246"/>
      <c r="BF23" s="247"/>
      <c r="BG23" s="247"/>
    </row>
    <row r="24" spans="1:65" x14ac:dyDescent="0.55000000000000004">
      <c r="A24" s="28" t="s">
        <v>48</v>
      </c>
      <c r="B24" s="22"/>
      <c r="C24" s="220"/>
      <c r="D24" s="29"/>
      <c r="E24" s="229"/>
      <c r="F24" s="229"/>
      <c r="G24" s="230"/>
      <c r="H24" s="29"/>
      <c r="I24" s="229"/>
      <c r="J24" s="229"/>
      <c r="K24" s="230"/>
      <c r="L24" s="29"/>
      <c r="M24" s="229"/>
      <c r="N24" s="229"/>
      <c r="O24" s="230"/>
      <c r="P24" s="29"/>
      <c r="Q24" s="229"/>
      <c r="R24" s="229"/>
      <c r="S24" s="230"/>
      <c r="T24" s="29"/>
      <c r="U24" s="229"/>
      <c r="V24" s="229"/>
      <c r="W24" s="229"/>
      <c r="X24" s="29"/>
      <c r="Y24" s="229"/>
      <c r="Z24" s="229"/>
      <c r="AA24" s="230"/>
      <c r="AB24" s="29"/>
      <c r="AC24" s="229"/>
      <c r="AD24" s="229"/>
      <c r="AE24" s="230"/>
      <c r="AF24" s="29"/>
      <c r="AG24" s="229"/>
      <c r="AH24" s="229"/>
      <c r="AI24" s="230"/>
      <c r="AJ24" s="29"/>
      <c r="AK24" s="229"/>
      <c r="AL24" s="229"/>
      <c r="AM24" s="230"/>
      <c r="AN24" s="29"/>
      <c r="AO24" s="229"/>
      <c r="AP24" s="229"/>
      <c r="AQ24" s="230"/>
      <c r="AR24" s="29"/>
      <c r="AS24" s="229"/>
      <c r="AT24" s="229"/>
      <c r="AU24" s="230"/>
      <c r="AV24" s="29"/>
      <c r="AW24" s="29"/>
      <c r="AX24" s="229"/>
      <c r="AY24" s="230"/>
      <c r="AZ24" s="57"/>
      <c r="BA24" s="57"/>
    </row>
    <row r="25" spans="1:65" x14ac:dyDescent="0.55000000000000004">
      <c r="A25" s="30">
        <v>1</v>
      </c>
      <c r="B25" s="31" t="s">
        <v>48</v>
      </c>
      <c r="C25" s="221" t="s">
        <v>22</v>
      </c>
      <c r="D25" s="32">
        <v>8154.29</v>
      </c>
      <c r="E25" s="33">
        <v>49461.17</v>
      </c>
      <c r="F25" s="42">
        <f>E25-(G25*D25)</f>
        <v>-7.0673049776814878E-6</v>
      </c>
      <c r="G25" s="51">
        <f>ROUND(E25/D25,8)</f>
        <v>6.0656623700000001</v>
      </c>
      <c r="H25" s="32">
        <v>8962.39</v>
      </c>
      <c r="I25" s="33">
        <v>51869.62</v>
      </c>
      <c r="J25" s="42">
        <f>I25-(K25*H25)</f>
        <v>1.4771307178307325E-5</v>
      </c>
      <c r="K25" s="51">
        <f>ROUND(I25/H25,8)</f>
        <v>5.7874763299999996</v>
      </c>
      <c r="L25" s="32">
        <v>18128</v>
      </c>
      <c r="M25" s="33">
        <v>91946.63</v>
      </c>
      <c r="N25" s="42">
        <f>M25-(O25*L25)</f>
        <v>1.6000005416572094E-5</v>
      </c>
      <c r="O25" s="51">
        <f>ROUND(M25/L25,8)</f>
        <v>5.0720780000000003</v>
      </c>
      <c r="P25" s="32">
        <v>15262.46</v>
      </c>
      <c r="Q25" s="33">
        <v>75426.95</v>
      </c>
      <c r="R25" s="42">
        <f>Q25-(S25*P25)</f>
        <v>-3.1083603971637785E-5</v>
      </c>
      <c r="S25" s="51">
        <f>ROUND(Q25/P25,8)</f>
        <v>4.9419916600000002</v>
      </c>
      <c r="T25" s="32">
        <v>4111.01</v>
      </c>
      <c r="U25" s="33">
        <v>27372.92</v>
      </c>
      <c r="V25" s="42">
        <f>U25-(W25*T25)</f>
        <v>-2.0160005078651011E-6</v>
      </c>
      <c r="W25" s="51">
        <f>ROUND(U25/T25,8)</f>
        <v>6.6584415999999997</v>
      </c>
      <c r="X25" s="32">
        <v>2062.85</v>
      </c>
      <c r="Y25" s="33">
        <v>19760.03</v>
      </c>
      <c r="Z25" s="42">
        <f>Y25-(AA25*X25)</f>
        <v>-7.7799995779059827E-7</v>
      </c>
      <c r="AA25" s="51">
        <f>ROUND(Y25/X25,8)</f>
        <v>9.5789950800000003</v>
      </c>
      <c r="AB25" s="32">
        <v>1682.59</v>
      </c>
      <c r="AC25" s="33">
        <v>17984.41</v>
      </c>
      <c r="AD25" s="42">
        <f>AC25-(AE25*AB25)</f>
        <v>-7.8279008448589593E-6</v>
      </c>
      <c r="AE25" s="51">
        <f>ROUND(AC25/AB25,8)</f>
        <v>10.68852781</v>
      </c>
      <c r="AF25" s="32">
        <v>1774.81</v>
      </c>
      <c r="AG25" s="33">
        <v>18791.650000000001</v>
      </c>
      <c r="AH25" s="42">
        <f>AG25-(AI25*AF25)</f>
        <v>2.651700924616307E-6</v>
      </c>
      <c r="AI25" s="51">
        <f>ROUND(AG25/AF25,8)</f>
        <v>10.58797843</v>
      </c>
      <c r="AJ25" s="32">
        <v>1551.22</v>
      </c>
      <c r="AK25" s="33">
        <v>16994.64</v>
      </c>
      <c r="AL25" s="42">
        <f>AK25-(AM25*AJ25)</f>
        <v>-6.5662025008350611E-6</v>
      </c>
      <c r="AM25" s="51">
        <f>ROUND(AK25/AJ25,8)</f>
        <v>10.95566071</v>
      </c>
      <c r="AN25" s="32">
        <v>1246.8499999999999</v>
      </c>
      <c r="AO25" s="33">
        <v>17478.240000000002</v>
      </c>
      <c r="AP25" s="42">
        <f>AO25-(AQ25*AV25)</f>
        <v>-39955.129071951</v>
      </c>
      <c r="AQ25" s="51">
        <f>ROUND(AO25/AN25,8)</f>
        <v>14.017917150000001</v>
      </c>
      <c r="AR25" s="34">
        <v>1529.18</v>
      </c>
      <c r="AS25" s="33">
        <v>18648.47</v>
      </c>
      <c r="AT25" s="42">
        <f>AS25-(AU25*AR25)</f>
        <v>-3.0037990654818714E-6</v>
      </c>
      <c r="AU25" s="51">
        <f>ROUND(AS25/AR25,8)</f>
        <v>12.195078410000001</v>
      </c>
      <c r="AV25" s="34">
        <v>4097.1400000000003</v>
      </c>
      <c r="AW25" s="33">
        <v>27766.55</v>
      </c>
      <c r="AX25" s="42">
        <f>AW25-(AY25*AV25)</f>
        <v>-5.8952027757186443E-6</v>
      </c>
      <c r="AY25" s="51">
        <f>ROUND(AW25/AV25,8)</f>
        <v>6.7770566800000003</v>
      </c>
      <c r="AZ25" s="34">
        <f>AV25+AR25+AV25+AJ25+AF25+AB25+X25+AB25+P25+L25+H25+D25</f>
        <v>68984.659999999989</v>
      </c>
      <c r="BA25" s="34">
        <f>AW25+AS25+AO25+AK25+AG25+AC25+Y25+U25+Q25+M25+I25+E25</f>
        <v>433501.28</v>
      </c>
      <c r="BB25" s="268">
        <f>AJ25+AF25+AB25+X25+AB25+P25+L25+H25+D25</f>
        <v>59261.2</v>
      </c>
      <c r="BC25" s="269">
        <f>AK25+AG25+AC25+Y25+U25+Q25+M25+I25+E25</f>
        <v>369608.01999999996</v>
      </c>
      <c r="BD25" s="268">
        <f>AV25+AR25+AV25</f>
        <v>9723.4600000000009</v>
      </c>
      <c r="BE25" s="271">
        <f>AW25+AS25+AO25</f>
        <v>63893.260000000009</v>
      </c>
      <c r="BF25" s="195">
        <f>(BD25+BB25)-AZ25</f>
        <v>0</v>
      </c>
      <c r="BG25" s="195">
        <f>(BE25+BC25)-BA25</f>
        <v>0</v>
      </c>
    </row>
    <row r="26" spans="1:65" x14ac:dyDescent="0.55000000000000004">
      <c r="A26" s="28" t="s">
        <v>49</v>
      </c>
      <c r="B26" s="22"/>
      <c r="C26" s="220"/>
      <c r="D26" s="29"/>
      <c r="E26" s="229"/>
      <c r="F26" s="229"/>
      <c r="G26" s="230"/>
      <c r="H26" s="29"/>
      <c r="I26" s="229"/>
      <c r="J26" s="229"/>
      <c r="K26" s="230"/>
      <c r="L26" s="29"/>
      <c r="M26" s="229"/>
      <c r="N26" s="229"/>
      <c r="O26" s="230"/>
      <c r="P26" s="29"/>
      <c r="Q26" s="229"/>
      <c r="R26" s="229"/>
      <c r="S26" s="230"/>
      <c r="T26" s="29"/>
      <c r="U26" s="229"/>
      <c r="V26" s="229"/>
      <c r="W26" s="230"/>
      <c r="X26" s="29"/>
      <c r="Y26" s="229"/>
      <c r="Z26" s="229"/>
      <c r="AA26" s="230"/>
      <c r="AB26" s="29"/>
      <c r="AC26" s="229"/>
      <c r="AD26" s="229"/>
      <c r="AE26" s="230"/>
      <c r="AF26" s="29"/>
      <c r="AG26" s="229"/>
      <c r="AH26" s="229"/>
      <c r="AI26" s="230"/>
      <c r="AJ26" s="29"/>
      <c r="AK26" s="229"/>
      <c r="AL26" s="229"/>
      <c r="AM26" s="230"/>
      <c r="AN26" s="29"/>
      <c r="AO26" s="229"/>
      <c r="AP26" s="229"/>
      <c r="AQ26" s="230"/>
      <c r="AR26" s="29"/>
      <c r="AS26" s="229"/>
      <c r="AT26" s="229"/>
      <c r="AU26" s="230"/>
      <c r="AV26" s="29"/>
      <c r="AW26" s="29"/>
      <c r="AX26" s="229"/>
      <c r="AY26" s="230"/>
      <c r="AZ26" s="57"/>
      <c r="BA26" s="57"/>
    </row>
    <row r="27" spans="1:65" x14ac:dyDescent="0.55000000000000004">
      <c r="A27" s="30">
        <v>1</v>
      </c>
      <c r="B27" s="31" t="s">
        <v>49</v>
      </c>
      <c r="C27" s="221" t="s">
        <v>23</v>
      </c>
      <c r="D27" s="32">
        <v>1117</v>
      </c>
      <c r="E27" s="33">
        <v>5517.48</v>
      </c>
      <c r="F27" s="42">
        <f>E27-(G27*D27)</f>
        <v>2.7099995349999517E-6</v>
      </c>
      <c r="G27" s="51">
        <f>ROUND(E27/D27,8)</f>
        <v>4.9395523700000004</v>
      </c>
      <c r="H27" s="32">
        <v>1090</v>
      </c>
      <c r="I27" s="33">
        <v>5379.13</v>
      </c>
      <c r="J27" s="42">
        <f>I27-(K27*H27)</f>
        <v>1.499999598308932E-6</v>
      </c>
      <c r="K27" s="51">
        <f>ROUND(I27/H27,8)</f>
        <v>4.9349816500000001</v>
      </c>
      <c r="L27" s="32">
        <v>474</v>
      </c>
      <c r="M27" s="33">
        <v>2222.67</v>
      </c>
      <c r="N27" s="42">
        <f>M27-(O27*L27)</f>
        <v>-2.2799999896960799E-6</v>
      </c>
      <c r="O27" s="51">
        <f>ROUND(M27/L27,8)</f>
        <v>4.6891772200000004</v>
      </c>
      <c r="P27" s="32">
        <v>235</v>
      </c>
      <c r="Q27" s="33">
        <v>1033.29</v>
      </c>
      <c r="R27" s="42">
        <f>Q27-(S27*P27)</f>
        <v>7.9999995250545908E-7</v>
      </c>
      <c r="S27" s="51">
        <f>ROUND(Q27/P27,8)</f>
        <v>4.3969787199999999</v>
      </c>
      <c r="T27" s="32">
        <v>173</v>
      </c>
      <c r="U27" s="33">
        <v>697.39</v>
      </c>
      <c r="V27" s="42">
        <f>U27-(W27*T27)</f>
        <v>-1.0999997357430402E-7</v>
      </c>
      <c r="W27" s="51">
        <f>ROUND(U27/T27,8)</f>
        <v>4.0311560699999998</v>
      </c>
      <c r="X27" s="32">
        <v>121</v>
      </c>
      <c r="Y27" s="33">
        <v>481.72</v>
      </c>
      <c r="Z27" s="42">
        <f>Y27-(AA27*X27)</f>
        <v>5.8000006220026989E-7</v>
      </c>
      <c r="AA27" s="51">
        <f>ROUND(Y27/X27,8)</f>
        <v>3.9811570199999999</v>
      </c>
      <c r="AB27" s="32">
        <v>113</v>
      </c>
      <c r="AC27" s="33">
        <v>452.22</v>
      </c>
      <c r="AD27" s="42">
        <f>AC27-(AE27*AB27)</f>
        <v>3.0000001061125658E-7</v>
      </c>
      <c r="AE27" s="51">
        <f>ROUND(AC27/AB27,8)</f>
        <v>4.0019469000000001</v>
      </c>
      <c r="AF27" s="32">
        <v>219</v>
      </c>
      <c r="AG27" s="33">
        <v>914.89</v>
      </c>
      <c r="AH27" s="42">
        <f>AG27-(AI27*AF27)</f>
        <v>-2.9000011636526324E-7</v>
      </c>
      <c r="AI27" s="51">
        <f>ROUND(AG27/AF27,8)</f>
        <v>4.1775799100000004</v>
      </c>
      <c r="AJ27" s="32">
        <v>136</v>
      </c>
      <c r="AK27" s="33">
        <v>531.20000000000005</v>
      </c>
      <c r="AL27" s="42">
        <f>AK27-(AM27*AJ27)</f>
        <v>3.9999997625272954E-7</v>
      </c>
      <c r="AM27" s="51">
        <f>ROUND(AK27/AJ27,8)</f>
        <v>3.9058823500000002</v>
      </c>
      <c r="AN27" s="32">
        <v>197</v>
      </c>
      <c r="AO27" s="33">
        <v>802.44</v>
      </c>
      <c r="AP27" s="42">
        <f>AO27-(AQ27*AV27)</f>
        <v>-786.14680109999995</v>
      </c>
      <c r="AQ27" s="51">
        <f>ROUND(AO27/AN27,8)</f>
        <v>4.0732994900000001</v>
      </c>
      <c r="AR27" s="34">
        <v>247</v>
      </c>
      <c r="AS27" s="33">
        <v>1036.71</v>
      </c>
      <c r="AT27" s="42">
        <f>AS27-(AU27*AR27)</f>
        <v>-5.599999894911889E-7</v>
      </c>
      <c r="AU27" s="51">
        <f>ROUND(AS27/AR27,8)</f>
        <v>4.1972064800000002</v>
      </c>
      <c r="AV27" s="34">
        <v>390</v>
      </c>
      <c r="AW27" s="33">
        <v>1706.75</v>
      </c>
      <c r="AX27" s="42">
        <f>AW27-(AY27*AV27)</f>
        <v>4.9999994189420249E-7</v>
      </c>
      <c r="AY27" s="51">
        <f>ROUND(AW27/AV27,8)</f>
        <v>4.3762820500000004</v>
      </c>
      <c r="AZ27" s="34">
        <f>AV27+AR27+AV27+AJ27+AF27+AB27+X27+AB27+P27+L27+H27+D27</f>
        <v>4645</v>
      </c>
      <c r="BA27" s="34">
        <f>AW27+AS27+AO27+AK27+AG27+AC27+Y27+U27+Q27+M27+I27+E27</f>
        <v>20775.890000000003</v>
      </c>
      <c r="BB27" s="268">
        <f>AJ27+AF27+AB27+X27+AB27+P27+L27+H27+D27</f>
        <v>3618</v>
      </c>
      <c r="BC27" s="269">
        <f>AK27+AG27+AC27+Y27+U27+Q27+M27+I27+E27</f>
        <v>17229.989999999998</v>
      </c>
      <c r="BD27" s="268">
        <f>AV27+AR27+AV27</f>
        <v>1027</v>
      </c>
      <c r="BE27" s="271">
        <f>AW27+AS27+AO27</f>
        <v>3545.9</v>
      </c>
      <c r="BF27" s="195">
        <f>(BD27+BB27)-AZ27</f>
        <v>0</v>
      </c>
      <c r="BG27" s="195">
        <f>(BE27+BC27)-BA27</f>
        <v>0</v>
      </c>
    </row>
    <row r="28" spans="1:65" x14ac:dyDescent="0.55000000000000004">
      <c r="A28" s="28" t="s">
        <v>25</v>
      </c>
      <c r="B28" s="22"/>
      <c r="C28" s="220"/>
      <c r="D28" s="29"/>
      <c r="E28" s="229"/>
      <c r="F28" s="229"/>
      <c r="G28" s="230"/>
      <c r="H28" s="29"/>
      <c r="I28" s="229"/>
      <c r="J28" s="229"/>
      <c r="K28" s="230"/>
      <c r="L28" s="29"/>
      <c r="M28" s="229"/>
      <c r="N28" s="229"/>
      <c r="O28" s="230"/>
      <c r="P28" s="29"/>
      <c r="Q28" s="229"/>
      <c r="R28" s="229"/>
      <c r="S28" s="230"/>
      <c r="T28" s="29"/>
      <c r="U28" s="229"/>
      <c r="V28" s="229"/>
      <c r="W28" s="230"/>
      <c r="X28" s="29"/>
      <c r="Y28" s="229"/>
      <c r="Z28" s="229"/>
      <c r="AA28" s="230"/>
      <c r="AB28" s="29"/>
      <c r="AC28" s="229"/>
      <c r="AD28" s="229"/>
      <c r="AE28" s="230"/>
      <c r="AF28" s="29"/>
      <c r="AG28" s="229"/>
      <c r="AH28" s="229"/>
      <c r="AI28" s="230"/>
      <c r="AJ28" s="29"/>
      <c r="AK28" s="229"/>
      <c r="AL28" s="229"/>
      <c r="AM28" s="230"/>
      <c r="AN28" s="29"/>
      <c r="AO28" s="229"/>
      <c r="AP28" s="229"/>
      <c r="AQ28" s="230"/>
      <c r="AR28" s="29"/>
      <c r="AS28" s="229"/>
      <c r="AT28" s="229"/>
      <c r="AU28" s="230"/>
      <c r="AV28" s="29"/>
      <c r="AW28" s="29"/>
      <c r="AX28" s="229"/>
      <c r="AY28" s="230"/>
      <c r="AZ28" s="57"/>
      <c r="BA28" s="57"/>
    </row>
    <row r="29" spans="1:65" x14ac:dyDescent="0.55000000000000004">
      <c r="A29" s="23">
        <v>1</v>
      </c>
      <c r="B29" s="38" t="s">
        <v>28</v>
      </c>
      <c r="C29" s="223" t="s">
        <v>29</v>
      </c>
      <c r="D29" s="24">
        <v>6760</v>
      </c>
      <c r="E29" s="25">
        <v>29188.97</v>
      </c>
      <c r="F29" s="42">
        <f>E29-(G29*D29)</f>
        <v>2.7999994927085936E-6</v>
      </c>
      <c r="G29" s="50">
        <f>ROUND(E29/D29,8)</f>
        <v>4.3178949700000002</v>
      </c>
      <c r="H29" s="24">
        <v>6892</v>
      </c>
      <c r="I29" s="25">
        <v>29640.02</v>
      </c>
      <c r="J29" s="42">
        <f>I29-(K29*H29)</f>
        <v>2.2559997887583449E-5</v>
      </c>
      <c r="K29" s="50">
        <f>ROUND(I29/H29,8)</f>
        <v>4.3006413200000004</v>
      </c>
      <c r="L29" s="24">
        <v>6768</v>
      </c>
      <c r="M29" s="25">
        <v>28975.32</v>
      </c>
      <c r="N29" s="42">
        <f>M29-(O29*L29)</f>
        <v>2.8800001018680632E-5</v>
      </c>
      <c r="O29" s="50">
        <f>ROUND(M29/L29,8)</f>
        <v>4.2812234</v>
      </c>
      <c r="P29" s="24">
        <v>11000</v>
      </c>
      <c r="Q29" s="25">
        <v>46064.53</v>
      </c>
      <c r="R29" s="42">
        <f>Q29-(S29*P29)</f>
        <v>-5.0000002374872565E-5</v>
      </c>
      <c r="S29" s="50">
        <f>ROUND(Q29/P29,8)</f>
        <v>4.1876845500000002</v>
      </c>
      <c r="T29" s="24">
        <v>3592</v>
      </c>
      <c r="U29" s="25">
        <v>14991.73</v>
      </c>
      <c r="V29" s="42">
        <f>U29-(W29*T29)</f>
        <v>-2.3200009309221059E-6</v>
      </c>
      <c r="W29" s="50">
        <f>ROUND(U29/T29,8)</f>
        <v>4.17364421</v>
      </c>
      <c r="X29" s="24">
        <v>3432</v>
      </c>
      <c r="Y29" s="25">
        <v>14316.09</v>
      </c>
      <c r="Z29" s="42">
        <f>Y29-(AA29*X29)</f>
        <v>-1.6799998775240965E-5</v>
      </c>
      <c r="AA29" s="50">
        <f>ROUND(Y29/X29,8)</f>
        <v>4.1713548999999999</v>
      </c>
      <c r="AB29" s="24">
        <v>1788</v>
      </c>
      <c r="AC29" s="25">
        <v>7597.16</v>
      </c>
      <c r="AD29" s="42">
        <f>AC29-(AE29*AB29)</f>
        <v>-4.9599993872107007E-6</v>
      </c>
      <c r="AE29" s="50">
        <f>ROUND(AC29/AB29,8)</f>
        <v>4.2489709199999997</v>
      </c>
      <c r="AF29" s="24">
        <v>1336</v>
      </c>
      <c r="AG29" s="25">
        <v>6203.42</v>
      </c>
      <c r="AH29" s="42">
        <f>AG29-(AI29*AF29)</f>
        <v>4.1600005715736188E-6</v>
      </c>
      <c r="AI29" s="50">
        <f>ROUND(AG29/AF29,8)</f>
        <v>4.6432784399999996</v>
      </c>
      <c r="AJ29" s="24">
        <v>2180</v>
      </c>
      <c r="AK29" s="25">
        <v>9817.99</v>
      </c>
      <c r="AL29" s="42">
        <f>AK29-(AM29*AJ29)</f>
        <v>-5.1999995775986463E-6</v>
      </c>
      <c r="AM29" s="50">
        <f>ROUND(AK29/AJ29,8)</f>
        <v>4.5036651399999998</v>
      </c>
      <c r="AN29" s="24">
        <v>2908</v>
      </c>
      <c r="AO29" s="25">
        <v>12985.08</v>
      </c>
      <c r="AP29" s="42">
        <f>AO29-(AQ29*AV29)</f>
        <v>-4715.3523133600011</v>
      </c>
      <c r="AQ29" s="50">
        <f>ROUND(AO29/AN29,8)</f>
        <v>4.4652957400000002</v>
      </c>
      <c r="AR29" s="24">
        <v>3420</v>
      </c>
      <c r="AS29" s="25">
        <v>15212.48</v>
      </c>
      <c r="AT29" s="42">
        <f>AS29-(AU29*AR29)</f>
        <v>-9.4000006356509402E-6</v>
      </c>
      <c r="AU29" s="50">
        <f>ROUND(AS29/AR29,8)</f>
        <v>4.4480935700000002</v>
      </c>
      <c r="AV29" s="24">
        <v>3964</v>
      </c>
      <c r="AW29" s="25">
        <v>17579.099999999999</v>
      </c>
      <c r="AX29" s="42">
        <f>AW29-(AY29*AV29)</f>
        <v>1.8479997379472479E-5</v>
      </c>
      <c r="AY29" s="50">
        <f>ROUND(AW29/AV29,8)</f>
        <v>4.4346871800000001</v>
      </c>
      <c r="AZ29" s="57"/>
      <c r="BA29" s="57"/>
    </row>
    <row r="30" spans="1:65" x14ac:dyDescent="0.55000000000000004">
      <c r="A30" s="23">
        <v>2</v>
      </c>
      <c r="B30" s="38" t="s">
        <v>19</v>
      </c>
      <c r="C30" s="223" t="s">
        <v>30</v>
      </c>
      <c r="D30" s="24">
        <v>0</v>
      </c>
      <c r="E30" s="25">
        <v>334.1</v>
      </c>
      <c r="F30" s="42">
        <v>0</v>
      </c>
      <c r="G30" s="50" t="s">
        <v>42</v>
      </c>
      <c r="H30" s="24">
        <v>0</v>
      </c>
      <c r="I30" s="25">
        <v>334.1</v>
      </c>
      <c r="J30" s="42">
        <v>0</v>
      </c>
      <c r="K30" s="50" t="s">
        <v>42</v>
      </c>
      <c r="L30" s="24">
        <v>0</v>
      </c>
      <c r="M30" s="25">
        <v>334.1</v>
      </c>
      <c r="N30" s="42">
        <v>0</v>
      </c>
      <c r="O30" s="50" t="s">
        <v>42</v>
      </c>
      <c r="P30" s="24">
        <v>0</v>
      </c>
      <c r="Q30" s="25">
        <v>334.1</v>
      </c>
      <c r="R30" s="42">
        <v>0</v>
      </c>
      <c r="S30" s="50" t="s">
        <v>42</v>
      </c>
      <c r="T30" s="24">
        <v>0</v>
      </c>
      <c r="U30" s="25">
        <v>334.1</v>
      </c>
      <c r="V30" s="42">
        <v>0</v>
      </c>
      <c r="W30" s="50" t="s">
        <v>42</v>
      </c>
      <c r="X30" s="24">
        <v>0</v>
      </c>
      <c r="Y30" s="25">
        <v>334.1</v>
      </c>
      <c r="Z30" s="42">
        <v>0</v>
      </c>
      <c r="AA30" s="50" t="s">
        <v>42</v>
      </c>
      <c r="AB30" s="24">
        <v>0</v>
      </c>
      <c r="AC30" s="25">
        <v>334.1</v>
      </c>
      <c r="AD30" s="42">
        <v>0</v>
      </c>
      <c r="AE30" s="50" t="s">
        <v>42</v>
      </c>
      <c r="AF30" s="24">
        <v>0</v>
      </c>
      <c r="AG30" s="25">
        <v>334.1</v>
      </c>
      <c r="AH30" s="42">
        <v>0</v>
      </c>
      <c r="AI30" s="50" t="s">
        <v>42</v>
      </c>
      <c r="AJ30" s="24">
        <v>0</v>
      </c>
      <c r="AK30" s="25">
        <v>334.1</v>
      </c>
      <c r="AL30" s="42">
        <v>0</v>
      </c>
      <c r="AM30" s="50" t="s">
        <v>42</v>
      </c>
      <c r="AN30" s="24">
        <v>0</v>
      </c>
      <c r="AO30" s="25">
        <v>334.1</v>
      </c>
      <c r="AP30" s="42">
        <v>0</v>
      </c>
      <c r="AQ30" s="50" t="s">
        <v>42</v>
      </c>
      <c r="AR30" s="24">
        <v>0</v>
      </c>
      <c r="AS30" s="25">
        <v>334.1</v>
      </c>
      <c r="AT30" s="42">
        <v>0</v>
      </c>
      <c r="AU30" s="50" t="s">
        <v>42</v>
      </c>
      <c r="AV30" s="24">
        <v>0</v>
      </c>
      <c r="AW30" s="25">
        <v>334.1</v>
      </c>
      <c r="AX30" s="42">
        <v>0</v>
      </c>
      <c r="AY30" s="50" t="s">
        <v>42</v>
      </c>
      <c r="AZ30" s="57"/>
      <c r="BA30" s="57"/>
      <c r="BJ30" s="306" t="s">
        <v>3</v>
      </c>
      <c r="BK30" s="20" t="s">
        <v>158</v>
      </c>
    </row>
    <row r="31" spans="1:65" x14ac:dyDescent="0.55000000000000004">
      <c r="A31" s="26" t="s">
        <v>5</v>
      </c>
      <c r="B31" s="27"/>
      <c r="C31" s="225"/>
      <c r="D31" s="32">
        <f>SUM(D29:D30)</f>
        <v>6760</v>
      </c>
      <c r="E31" s="33">
        <f>SUM(E29:E30)</f>
        <v>29523.07</v>
      </c>
      <c r="F31" s="42"/>
      <c r="G31" s="51" t="s">
        <v>42</v>
      </c>
      <c r="H31" s="32">
        <f>SUM(H29:H30)</f>
        <v>6892</v>
      </c>
      <c r="I31" s="33">
        <f>SUM(I29:I30)</f>
        <v>29974.12</v>
      </c>
      <c r="J31" s="42"/>
      <c r="K31" s="51" t="s">
        <v>42</v>
      </c>
      <c r="L31" s="32">
        <f>SUM(L29:L30)</f>
        <v>6768</v>
      </c>
      <c r="M31" s="33">
        <f>SUM(M29:M30)</f>
        <v>29309.42</v>
      </c>
      <c r="N31" s="42"/>
      <c r="O31" s="51" t="s">
        <v>42</v>
      </c>
      <c r="P31" s="32">
        <f>SUM(P29:P30)</f>
        <v>11000</v>
      </c>
      <c r="Q31" s="33">
        <f>SUM(Q29:Q30)</f>
        <v>46398.63</v>
      </c>
      <c r="R31" s="42"/>
      <c r="S31" s="51" t="s">
        <v>42</v>
      </c>
      <c r="T31" s="32">
        <f>SUM(AB29:AB30)</f>
        <v>1788</v>
      </c>
      <c r="U31" s="33">
        <f>SUM(U29:U30)</f>
        <v>15325.83</v>
      </c>
      <c r="V31" s="42"/>
      <c r="W31" s="51" t="s">
        <v>42</v>
      </c>
      <c r="X31" s="32">
        <f>SUM(X29:X30)</f>
        <v>3432</v>
      </c>
      <c r="Y31" s="33">
        <f>SUM(Y29:Y30)</f>
        <v>14650.19</v>
      </c>
      <c r="Z31" s="42"/>
      <c r="AA31" s="51" t="s">
        <v>42</v>
      </c>
      <c r="AB31" s="32">
        <f>SUM(AB29:AB30)</f>
        <v>1788</v>
      </c>
      <c r="AC31" s="33">
        <f>SUM(AC29:AC30)</f>
        <v>7931.26</v>
      </c>
      <c r="AD31" s="42"/>
      <c r="AE31" s="51" t="s">
        <v>42</v>
      </c>
      <c r="AF31" s="32">
        <f>SUM(AF29:AF30)</f>
        <v>1336</v>
      </c>
      <c r="AG31" s="33">
        <f>SUM(AG29:AG30)</f>
        <v>6537.52</v>
      </c>
      <c r="AH31" s="42"/>
      <c r="AI31" s="51" t="s">
        <v>42</v>
      </c>
      <c r="AJ31" s="32">
        <f>SUM(AJ29:AJ30)</f>
        <v>2180</v>
      </c>
      <c r="AK31" s="33">
        <f>SUM(AK29:AK30)</f>
        <v>10152.09</v>
      </c>
      <c r="AL31" s="42"/>
      <c r="AM31" s="51" t="s">
        <v>42</v>
      </c>
      <c r="AN31" s="32">
        <f>SUM(AN29:AN30)</f>
        <v>2908</v>
      </c>
      <c r="AO31" s="33">
        <f>SUM(AO29:AO30)</f>
        <v>13319.18</v>
      </c>
      <c r="AP31" s="42"/>
      <c r="AQ31" s="51" t="s">
        <v>42</v>
      </c>
      <c r="AR31" s="32">
        <f>SUM(AR29:AR30)</f>
        <v>3420</v>
      </c>
      <c r="AS31" s="33">
        <f>SUM(AS29:AS30)</f>
        <v>15546.58</v>
      </c>
      <c r="AT31" s="42"/>
      <c r="AU31" s="51" t="s">
        <v>42</v>
      </c>
      <c r="AV31" s="32">
        <f>SUM(AV29:AV30)</f>
        <v>3964</v>
      </c>
      <c r="AW31" s="33">
        <f>SUM(AW29:AW30)</f>
        <v>17913.199999999997</v>
      </c>
      <c r="AX31" s="42"/>
      <c r="AY31" s="51" t="s">
        <v>42</v>
      </c>
      <c r="AZ31" s="34">
        <f>AV31+AR31+AV31+AJ31+AF31+AB31+X31+AB31+P31+L31+H31+D31</f>
        <v>53292</v>
      </c>
      <c r="BA31" s="34">
        <f>AW31+AS31+AO31+AK31+AG31+AC31+Y31+U31+Q31+M31+I31+E31</f>
        <v>236581.09000000003</v>
      </c>
      <c r="BB31" s="268">
        <f>AJ31+AF31+AB31+X31+AB31+P31+L31+H31+D31</f>
        <v>41944</v>
      </c>
      <c r="BC31" s="269">
        <f>AK31+AG31+AC31+Y31+U31+Q31+M31+I31+E31</f>
        <v>189802.13</v>
      </c>
      <c r="BD31" s="268">
        <f>AV31+AR31+AV31</f>
        <v>11348</v>
      </c>
      <c r="BE31" s="271">
        <f>AW31+AS31+AO31</f>
        <v>46778.96</v>
      </c>
      <c r="BF31" s="195">
        <f>(BD31+BB31)-AZ31</f>
        <v>0</v>
      </c>
      <c r="BG31" s="195">
        <f>(BE31+BC31)-BA31</f>
        <v>0</v>
      </c>
      <c r="BI31" s="309" t="s">
        <v>155</v>
      </c>
      <c r="BJ31" s="215">
        <f>SUM(AV31+AV27+AV25+AV21+AV17+AV11+AV9+AV7+AV5)</f>
        <v>754456.25</v>
      </c>
      <c r="BK31" s="215">
        <f>BJ31/AV45*100</f>
        <v>86.908303577560559</v>
      </c>
      <c r="BM31" s="206"/>
    </row>
    <row r="32" spans="1:65" x14ac:dyDescent="0.55000000000000004">
      <c r="A32" s="28" t="s">
        <v>26</v>
      </c>
      <c r="B32" s="22"/>
      <c r="C32" s="220"/>
      <c r="D32" s="29"/>
      <c r="E32" s="229"/>
      <c r="F32" s="229"/>
      <c r="G32" s="230"/>
      <c r="H32" s="29"/>
      <c r="I32" s="229"/>
      <c r="J32" s="229"/>
      <c r="K32" s="230"/>
      <c r="L32" s="29"/>
      <c r="M32" s="229"/>
      <c r="N32" s="229"/>
      <c r="O32" s="230"/>
      <c r="P32" s="29"/>
      <c r="Q32" s="229"/>
      <c r="R32" s="229"/>
      <c r="S32" s="230"/>
      <c r="T32" s="29"/>
      <c r="U32" s="229"/>
      <c r="V32" s="229"/>
      <c r="W32" s="230"/>
      <c r="X32" s="29"/>
      <c r="Y32" s="229"/>
      <c r="Z32" s="229"/>
      <c r="AA32" s="230"/>
      <c r="AB32" s="29"/>
      <c r="AC32" s="229"/>
      <c r="AD32" s="229"/>
      <c r="AE32" s="230"/>
      <c r="AF32" s="29">
        <f>SUM(AF31+AF27+AF25+AF21+AF17+AF11+AF9+AF7+AF5)</f>
        <v>1164801</v>
      </c>
      <c r="AG32" s="29">
        <f>SUM(AG31+AG27+AG25+AG21+AG17+AG11+AG9+AG7+AG5)</f>
        <v>4862440.8499999996</v>
      </c>
      <c r="AH32" s="29">
        <f t="shared" ref="AH32" si="0">AH31+AH27+AH25+AH21+AH17+AH11+AH9+AH7+AH5</f>
        <v>-3.684341136704461E-3</v>
      </c>
      <c r="AI32" s="230"/>
      <c r="AJ32" s="29">
        <f>SUM(AJ31+AJ27+AJ25+AJ21+AJ17+AJ11+AJ9+AJ7+AJ5)</f>
        <v>1193717.74</v>
      </c>
      <c r="AK32" s="29">
        <f>SUM(AK31+AK27+AK25+AK21+AK17+AK11+AK9+AK7+AK5)</f>
        <v>5028695.57</v>
      </c>
      <c r="AL32" s="229"/>
      <c r="AM32" s="230"/>
      <c r="AN32" s="29">
        <f>SUM(AV31+AV27+AV25+AV21+AV17+AV11+AV9+AV7+AV5)</f>
        <v>754456.25</v>
      </c>
      <c r="AO32" s="29">
        <f>SUM(AO31+AO27+AO25+AO21+AO17+AO11+AO9+AO7+AO5)</f>
        <v>4322600.41</v>
      </c>
      <c r="AP32" s="229"/>
      <c r="AQ32" s="230"/>
      <c r="AR32" s="29">
        <f>SUM(AR31+AR27+AR25+AR21+AR17+AR11+AR9+AR7+AR5)</f>
        <v>785247.27</v>
      </c>
      <c r="AS32" s="29">
        <f>SUM(AS31+AS27+AS25+AS21+AS17+AS11+AS9+AS7+AS5)</f>
        <v>3173007.32</v>
      </c>
      <c r="AT32" s="229"/>
      <c r="AU32" s="230"/>
      <c r="AV32" s="29">
        <f>SUM(AV31+AV27+AV25+AV21+AV17+AV11+AV9+AV7+AV5)</f>
        <v>754456.25</v>
      </c>
      <c r="AW32" s="29">
        <f>SUM(AW31+AW27+AW25+AW21+AW17+AW11+AW9+AW7+AW5)</f>
        <v>3037013.7399999998</v>
      </c>
      <c r="AX32" s="229"/>
      <c r="AY32" s="230"/>
      <c r="AZ32" s="57"/>
      <c r="BA32" s="57"/>
      <c r="BI32" s="309" t="s">
        <v>156</v>
      </c>
      <c r="BJ32" s="215">
        <f>AV36</f>
        <v>85471.99</v>
      </c>
      <c r="BK32" s="215">
        <f>BJ32/AV45*100</f>
        <v>9.8458004083049477</v>
      </c>
      <c r="BM32" s="206"/>
    </row>
    <row r="33" spans="1:65" x14ac:dyDescent="0.55000000000000004">
      <c r="A33" s="23">
        <v>1</v>
      </c>
      <c r="B33" s="38" t="s">
        <v>31</v>
      </c>
      <c r="C33" s="223" t="s">
        <v>32</v>
      </c>
      <c r="D33" s="24">
        <v>62880</v>
      </c>
      <c r="E33" s="25">
        <v>273707.18</v>
      </c>
      <c r="F33" s="42">
        <f>E33-(G33*D33)</f>
        <v>2.9599998379126191E-4</v>
      </c>
      <c r="G33" s="50">
        <f>ROUND(E33/D33,8)</f>
        <v>4.3528495500000002</v>
      </c>
      <c r="H33" s="24">
        <v>66720</v>
      </c>
      <c r="I33" s="25">
        <v>296918.49</v>
      </c>
      <c r="J33" s="42">
        <f>I33-(K33*H33)</f>
        <v>-2.4960003793239594E-4</v>
      </c>
      <c r="K33" s="50">
        <f>ROUND(I33/H33,8)</f>
        <v>4.4502171800000001</v>
      </c>
      <c r="L33" s="24">
        <v>91440</v>
      </c>
      <c r="M33" s="25">
        <v>427956.04</v>
      </c>
      <c r="N33" s="42">
        <f>M33-(O33*L33)</f>
        <v>4.0960003389045596E-4</v>
      </c>
      <c r="O33" s="50">
        <f>ROUND(M33/L33,8)</f>
        <v>4.6801841599999996</v>
      </c>
      <c r="P33" s="24">
        <v>66600</v>
      </c>
      <c r="Q33" s="25">
        <v>301741.14</v>
      </c>
      <c r="R33" s="42">
        <f>Q33-(S33*P33)</f>
        <v>-1.4999997802078724E-4</v>
      </c>
      <c r="S33" s="50">
        <f>ROUND(Q33/P33,8)</f>
        <v>4.53064775</v>
      </c>
      <c r="T33" s="24">
        <v>66840</v>
      </c>
      <c r="U33" s="25">
        <v>297447.3</v>
      </c>
      <c r="V33" s="42">
        <f>U33-(W33*T33)</f>
        <v>-1.1760002234950662E-4</v>
      </c>
      <c r="W33" s="50">
        <f>ROUND(U33/T33,8)</f>
        <v>4.4501391400000001</v>
      </c>
      <c r="X33" s="24">
        <v>78720</v>
      </c>
      <c r="Y33" s="25">
        <v>363307.78</v>
      </c>
      <c r="Z33" s="42">
        <f>Y33-(AA33*X33)</f>
        <v>3.7120003253221512E-4</v>
      </c>
      <c r="AA33" s="50">
        <f>ROUND(Y33/X33,8)</f>
        <v>4.6151902900000001</v>
      </c>
      <c r="AB33" s="24">
        <v>99480</v>
      </c>
      <c r="AC33" s="25">
        <v>426658.48</v>
      </c>
      <c r="AD33" s="42">
        <f>AC33-(AE33*AB33)</f>
        <v>2.4520000442862511E-4</v>
      </c>
      <c r="AE33" s="50">
        <f>ROUND(AC33/AB33,8)</f>
        <v>4.2888870099999998</v>
      </c>
      <c r="AF33" s="24">
        <v>106560</v>
      </c>
      <c r="AG33" s="25">
        <v>463822.24</v>
      </c>
      <c r="AH33" s="42">
        <f>AG33-(AI33*AF33)</f>
        <v>-4.0640000952407718E-4</v>
      </c>
      <c r="AI33" s="50">
        <f>ROUND(AG33/AF33,8)</f>
        <v>4.35268619</v>
      </c>
      <c r="AJ33" s="24">
        <v>111360</v>
      </c>
      <c r="AK33" s="25">
        <v>476401.29</v>
      </c>
      <c r="AL33" s="42">
        <f>AK33-(AM33*AJ33)</f>
        <v>-5.088000325486064E-4</v>
      </c>
      <c r="AM33" s="50">
        <f>ROUND(AK33/AJ33,8)</f>
        <v>4.2780288300000002</v>
      </c>
      <c r="AN33" s="24">
        <v>100440</v>
      </c>
      <c r="AO33" s="25">
        <v>425188.7</v>
      </c>
      <c r="AP33" s="42">
        <f>AO33-(AQ33*AV33)</f>
        <v>109726.116362</v>
      </c>
      <c r="AQ33" s="50">
        <f>ROUND(AO33/AN33,8)</f>
        <v>4.2332606500000001</v>
      </c>
      <c r="AR33" s="24">
        <v>68640</v>
      </c>
      <c r="AS33" s="25">
        <v>290641.98</v>
      </c>
      <c r="AT33" s="42">
        <f>AS33-(AU33*AR33)</f>
        <v>2.8799986466765404E-5</v>
      </c>
      <c r="AU33" s="50">
        <f>ROUND(AS33/AR33,8)</f>
        <v>4.2342945800000003</v>
      </c>
      <c r="AV33" s="24">
        <v>74520</v>
      </c>
      <c r="AW33" s="25">
        <v>305171.89</v>
      </c>
      <c r="AX33" s="42">
        <f>AW33-(AY33*AV33)</f>
        <v>-2.9719999292865396E-4</v>
      </c>
      <c r="AY33" s="50">
        <f>ROUND(AW33/AV33,8)</f>
        <v>4.0951676099999998</v>
      </c>
      <c r="AZ33" s="57"/>
      <c r="BA33" s="57"/>
      <c r="BI33" s="309" t="s">
        <v>157</v>
      </c>
      <c r="BJ33" s="215">
        <f>AV43</f>
        <v>28177.820000000003</v>
      </c>
      <c r="BK33" s="215">
        <f>BJ33/AV45*100</f>
        <v>3.2458960141344946</v>
      </c>
      <c r="BM33" s="206"/>
    </row>
    <row r="34" spans="1:65" x14ac:dyDescent="0.55000000000000004">
      <c r="A34" s="23">
        <v>2</v>
      </c>
      <c r="B34" s="38" t="s">
        <v>50</v>
      </c>
      <c r="C34" s="223" t="s">
        <v>34</v>
      </c>
      <c r="D34" s="24">
        <v>6953.34</v>
      </c>
      <c r="E34" s="25">
        <v>32223.11</v>
      </c>
      <c r="F34" s="42">
        <f>E34-(G34*D34)</f>
        <v>-2.8544200176838785E-5</v>
      </c>
      <c r="G34" s="50">
        <f>ROUND(E34/D34,8)</f>
        <v>4.6341916300000001</v>
      </c>
      <c r="H34" s="24">
        <v>7347.57</v>
      </c>
      <c r="I34" s="25">
        <v>34662.46</v>
      </c>
      <c r="J34" s="42">
        <f>I34-(K34*H34)</f>
        <v>-6.7690998548641801E-6</v>
      </c>
      <c r="K34" s="50">
        <f>ROUND(I34/H34,8)</f>
        <v>4.7175406300000002</v>
      </c>
      <c r="L34" s="24">
        <v>8967.33</v>
      </c>
      <c r="M34" s="25">
        <v>43106.31</v>
      </c>
      <c r="N34" s="42">
        <f>M34-(O34*L34)</f>
        <v>3.2098498195409775E-5</v>
      </c>
      <c r="O34" s="50">
        <f>ROUND(M34/L34,8)</f>
        <v>4.8070395499999998</v>
      </c>
      <c r="P34" s="24">
        <v>6492.3</v>
      </c>
      <c r="Q34" s="25">
        <v>31125.3</v>
      </c>
      <c r="R34" s="42">
        <f>Q34-(S34*P34)</f>
        <v>-4.080029611941427E-7</v>
      </c>
      <c r="S34" s="50">
        <f>ROUND(Q34/P34,8)</f>
        <v>4.7941869600000002</v>
      </c>
      <c r="T34" s="24">
        <v>7046.67</v>
      </c>
      <c r="U34" s="25">
        <v>32269.34</v>
      </c>
      <c r="V34" s="42">
        <f>U34-(W34*T34)</f>
        <v>8.1520993262529373E-6</v>
      </c>
      <c r="W34" s="50">
        <f>ROUND(U34/T34,8)</f>
        <v>4.57937437</v>
      </c>
      <c r="X34" s="24">
        <v>11688.18</v>
      </c>
      <c r="Y34" s="25">
        <v>50406.35</v>
      </c>
      <c r="Z34" s="42">
        <f>Y34-(AA34*X34)</f>
        <v>-4.3096610170323402E-5</v>
      </c>
      <c r="AA34" s="50">
        <f>ROUND(Y34/X34,8)</f>
        <v>4.3125918700000003</v>
      </c>
      <c r="AB34" s="24">
        <v>9504.36</v>
      </c>
      <c r="AC34" s="25">
        <v>41146.839999999997</v>
      </c>
      <c r="AD34" s="42">
        <f>AC34-(AE34*AB34)</f>
        <v>3.3972399251069874E-5</v>
      </c>
      <c r="AE34" s="50">
        <f>ROUND(AC34/AB34,8)</f>
        <v>4.3292594099999997</v>
      </c>
      <c r="AF34" s="24">
        <v>7890.72</v>
      </c>
      <c r="AG34" s="25">
        <v>37037.199999999997</v>
      </c>
      <c r="AH34" s="42">
        <f>AG34-(AI34*AF34)</f>
        <v>-3.7539204640779644E-5</v>
      </c>
      <c r="AI34" s="50">
        <f>ROUND(AG34/AF34,8)</f>
        <v>4.6937668600000002</v>
      </c>
      <c r="AJ34" s="24">
        <v>11180.22</v>
      </c>
      <c r="AK34" s="25">
        <v>48632.39</v>
      </c>
      <c r="AL34" s="42">
        <f>AK34-(AM34*AJ34)</f>
        <v>1.9635204807855189E-5</v>
      </c>
      <c r="AM34" s="50">
        <f>ROUND(AK34/AJ34,8)</f>
        <v>4.3498598399999997</v>
      </c>
      <c r="AN34" s="24">
        <v>12348.63</v>
      </c>
      <c r="AO34" s="25">
        <v>53406.48</v>
      </c>
      <c r="AP34" s="42">
        <f>AO34-(AQ34*AV34)</f>
        <v>9184.5117514110025</v>
      </c>
      <c r="AQ34" s="50">
        <f>ROUND(AO34/AN34,8)</f>
        <v>4.3248911000000003</v>
      </c>
      <c r="AR34" s="24">
        <v>6884.49</v>
      </c>
      <c r="AS34" s="25">
        <v>31075.25</v>
      </c>
      <c r="AT34" s="42">
        <f>AS34-(AU34*AR34)</f>
        <v>2.9417024052236229E-6</v>
      </c>
      <c r="AU34" s="50">
        <f>ROUND(AS34/AR34,8)</f>
        <v>4.51380567</v>
      </c>
      <c r="AV34" s="24">
        <v>10224.99</v>
      </c>
      <c r="AW34" s="25">
        <v>42723.39</v>
      </c>
      <c r="AX34" s="42">
        <f>AW34-(AY34*AV34)</f>
        <v>-3.3192598493769765E-5</v>
      </c>
      <c r="AY34" s="50">
        <f>ROUND(AW34/AV34,8)</f>
        <v>4.1783307399999998</v>
      </c>
      <c r="AZ34" s="57"/>
      <c r="BA34" s="57"/>
      <c r="BK34" s="206">
        <f>SUM(BK31:BK33)</f>
        <v>100</v>
      </c>
      <c r="BM34" s="206"/>
    </row>
    <row r="35" spans="1:65" x14ac:dyDescent="0.55000000000000004">
      <c r="A35" s="23">
        <v>3</v>
      </c>
      <c r="B35" s="38" t="s">
        <v>33</v>
      </c>
      <c r="C35" s="223" t="s">
        <v>53</v>
      </c>
      <c r="D35" s="24">
        <v>755</v>
      </c>
      <c r="E35" s="25">
        <v>3662.55</v>
      </c>
      <c r="F35" s="42">
        <f>E35-(G35*D35)</f>
        <v>2.0000002223241609E-6</v>
      </c>
      <c r="G35" s="50">
        <f>ROUND(E35/D35,8)</f>
        <v>4.8510596000000001</v>
      </c>
      <c r="H35" s="24">
        <v>833</v>
      </c>
      <c r="I35" s="25">
        <v>4062.23</v>
      </c>
      <c r="J35" s="42">
        <f>I35-(K35*H35)</f>
        <v>5.4999964049784467E-7</v>
      </c>
      <c r="K35" s="50">
        <f>ROUND(I35/H35,8)</f>
        <v>4.8766266500000004</v>
      </c>
      <c r="L35" s="24">
        <v>1290</v>
      </c>
      <c r="M35" s="25">
        <v>6403.95</v>
      </c>
      <c r="N35" s="42">
        <f>M35-(O35*L35)</f>
        <v>-5.6999997468665242E-6</v>
      </c>
      <c r="O35" s="50">
        <f>ROUND(M35/L35,8)</f>
        <v>4.9643023299999998</v>
      </c>
      <c r="P35" s="24">
        <v>1278</v>
      </c>
      <c r="Q35" s="25">
        <v>6342.46</v>
      </c>
      <c r="R35" s="42">
        <f>Q35-(S35*P35)</f>
        <v>2.4999999368446879E-6</v>
      </c>
      <c r="S35" s="50">
        <f>ROUND(Q35/P35,8)</f>
        <v>4.9628012500000001</v>
      </c>
      <c r="T35" s="24">
        <v>1215</v>
      </c>
      <c r="U35" s="25">
        <v>5798.64</v>
      </c>
      <c r="V35" s="42">
        <f>U35-(W35*T35)</f>
        <v>-1.5000023267930374E-7</v>
      </c>
      <c r="W35" s="50">
        <f>ROUND(U35/T35,8)</f>
        <v>4.7725432100000003</v>
      </c>
      <c r="X35" s="24">
        <v>1143</v>
      </c>
      <c r="Y35" s="25">
        <v>5442.79</v>
      </c>
      <c r="Z35" s="42">
        <f>Y35-(AA35*X35)</f>
        <v>-8.6000000010244548E-7</v>
      </c>
      <c r="AA35" s="50">
        <f>ROUND(Y35/X35,8)</f>
        <v>4.7618460200000001</v>
      </c>
      <c r="AB35" s="24">
        <v>1199</v>
      </c>
      <c r="AC35" s="25">
        <v>5719.56</v>
      </c>
      <c r="AD35" s="42">
        <f>AC35-(AE35*AB35)</f>
        <v>-7.700000423938036E-7</v>
      </c>
      <c r="AE35" s="50">
        <f>ROUND(AC35/AB35,8)</f>
        <v>4.7702752300000002</v>
      </c>
      <c r="AF35" s="24">
        <v>1040</v>
      </c>
      <c r="AG35" s="25">
        <v>4933.75</v>
      </c>
      <c r="AH35" s="42">
        <f>AG35-(AI35*AF35)</f>
        <v>4.8000001697801054E-6</v>
      </c>
      <c r="AI35" s="50">
        <f>ROUND(AG35/AF35,8)</f>
        <v>4.7439903799999996</v>
      </c>
      <c r="AJ35" s="24">
        <v>1027</v>
      </c>
      <c r="AK35" s="25">
        <v>4825.54</v>
      </c>
      <c r="AL35" s="42">
        <f>AK35-(AM35*AJ35)</f>
        <v>4.7500006985501386E-6</v>
      </c>
      <c r="AM35" s="50">
        <f>ROUND(AK35/AJ35,8)</f>
        <v>4.6986757499999996</v>
      </c>
      <c r="AN35" s="24">
        <v>1087</v>
      </c>
      <c r="AO35" s="25">
        <v>5119.51</v>
      </c>
      <c r="AP35" s="42">
        <f>AO35-(AQ35*AV35)</f>
        <v>1695.5138911300005</v>
      </c>
      <c r="AQ35" s="50">
        <f>ROUND(AO35/AN35,8)</f>
        <v>4.7097608099999997</v>
      </c>
      <c r="AR35" s="24">
        <v>901</v>
      </c>
      <c r="AS35" s="25">
        <v>4208.21</v>
      </c>
      <c r="AT35" s="42">
        <f>AS35-(AU35*AR35)</f>
        <v>3.6700002965517342E-6</v>
      </c>
      <c r="AU35" s="50">
        <f>ROUND(AS35/AR35,8)</f>
        <v>4.6705993299999999</v>
      </c>
      <c r="AV35" s="24">
        <v>727</v>
      </c>
      <c r="AW35" s="25">
        <v>3355.71</v>
      </c>
      <c r="AX35" s="42">
        <f>AW35-(AY35*AV35)</f>
        <v>-2.1299997570167761E-6</v>
      </c>
      <c r="AY35" s="50">
        <f>ROUND(AW35/AV35,8)</f>
        <v>4.6158321899999999</v>
      </c>
      <c r="AZ35" s="57"/>
      <c r="BA35" s="57"/>
    </row>
    <row r="36" spans="1:65" x14ac:dyDescent="0.55000000000000004">
      <c r="A36" s="26" t="s">
        <v>5</v>
      </c>
      <c r="B36" s="27"/>
      <c r="C36" s="225"/>
      <c r="D36" s="32">
        <f>SUM(D33:D35)</f>
        <v>70588.34</v>
      </c>
      <c r="E36" s="33">
        <f>SUM(E33:E35)</f>
        <v>309592.83999999997</v>
      </c>
      <c r="F36" s="42"/>
      <c r="G36" s="51" t="s">
        <v>42</v>
      </c>
      <c r="H36" s="32">
        <f>SUM(H33:H35)</f>
        <v>74900.570000000007</v>
      </c>
      <c r="I36" s="33">
        <f>SUM(I33:I35)</f>
        <v>335643.18</v>
      </c>
      <c r="J36" s="42"/>
      <c r="K36" s="51" t="s">
        <v>42</v>
      </c>
      <c r="L36" s="32">
        <f>SUM(L33:L35)</f>
        <v>101697.33</v>
      </c>
      <c r="M36" s="33">
        <f>SUM(M33:M35)</f>
        <v>477466.3</v>
      </c>
      <c r="N36" s="42"/>
      <c r="O36" s="51" t="s">
        <v>42</v>
      </c>
      <c r="P36" s="32">
        <f>SUM(P33:P35)</f>
        <v>74370.3</v>
      </c>
      <c r="Q36" s="33">
        <f>SUM(Q33:Q35)</f>
        <v>339208.9</v>
      </c>
      <c r="R36" s="42"/>
      <c r="S36" s="51" t="s">
        <v>42</v>
      </c>
      <c r="T36" s="32">
        <f>SUM(AB33:AB35)</f>
        <v>110183.36</v>
      </c>
      <c r="U36" s="33">
        <f>SUM(U33:U35)</f>
        <v>335515.28000000003</v>
      </c>
      <c r="V36" s="42"/>
      <c r="W36" s="51" t="s">
        <v>42</v>
      </c>
      <c r="X36" s="32">
        <f>SUM(X33:X35)</f>
        <v>91551.18</v>
      </c>
      <c r="Y36" s="33">
        <f>SUM(Y33:Y35)</f>
        <v>419156.92</v>
      </c>
      <c r="Z36" s="42"/>
      <c r="AA36" s="51" t="s">
        <v>42</v>
      </c>
      <c r="AB36" s="32">
        <f>SUM(AB33:AB35)</f>
        <v>110183.36</v>
      </c>
      <c r="AC36" s="33">
        <f>SUM(AC33:AC35)</f>
        <v>473524.87999999995</v>
      </c>
      <c r="AD36" s="42"/>
      <c r="AE36" s="51" t="s">
        <v>42</v>
      </c>
      <c r="AF36" s="32">
        <f>SUM(AF33:AF35)</f>
        <v>115490.72</v>
      </c>
      <c r="AG36" s="33">
        <f>SUM(AG33:AG35)</f>
        <v>505793.19</v>
      </c>
      <c r="AH36" s="42"/>
      <c r="AI36" s="51" t="s">
        <v>42</v>
      </c>
      <c r="AJ36" s="32">
        <f>SUM(AJ33:AJ35)</f>
        <v>123567.22</v>
      </c>
      <c r="AK36" s="33">
        <f>SUM(AK33:AK35)</f>
        <v>529859.22</v>
      </c>
      <c r="AL36" s="42"/>
      <c r="AM36" s="51" t="s">
        <v>42</v>
      </c>
      <c r="AN36" s="32">
        <f>SUM(AN33:AN35)</f>
        <v>113875.63</v>
      </c>
      <c r="AO36" s="33">
        <f>SUM(AO33:AO35)</f>
        <v>483714.69</v>
      </c>
      <c r="AP36" s="42"/>
      <c r="AQ36" s="51" t="s">
        <v>42</v>
      </c>
      <c r="AR36" s="32">
        <f>SUM(AR33:AR35)</f>
        <v>76425.490000000005</v>
      </c>
      <c r="AS36" s="33">
        <f>SUM(AS33:AS35)</f>
        <v>325925.44</v>
      </c>
      <c r="AT36" s="42"/>
      <c r="AU36" s="51" t="s">
        <v>42</v>
      </c>
      <c r="AV36" s="32">
        <f>SUM(AV33:AV35)</f>
        <v>85471.99</v>
      </c>
      <c r="AW36" s="33">
        <f>SUM(AW33:AW35)</f>
        <v>351250.99000000005</v>
      </c>
      <c r="AX36" s="42"/>
      <c r="AY36" s="51" t="s">
        <v>42</v>
      </c>
      <c r="AZ36" s="34">
        <f>AV36+AR36+AV36+AJ36+AF36+AB36+X36+AB36+P36+L36+H36+D36</f>
        <v>1119901.8500000001</v>
      </c>
      <c r="BA36" s="34">
        <f>AW36+AS36+AO36+AK36+AG36+AC36+Y36+U36+Q36+M36+I36+E36</f>
        <v>4886651.83</v>
      </c>
      <c r="BB36" s="268">
        <f>AJ36+AF36+AB36+X36+AB36+P36+L36+H36+D36</f>
        <v>872532.38</v>
      </c>
      <c r="BC36" s="269">
        <f>AK36+AG36+AC36+Y36+U36+Q36+M36+I36+E36</f>
        <v>3725760.7099999995</v>
      </c>
      <c r="BD36" s="268">
        <f>AV36+AR36+AV36</f>
        <v>247369.47000000003</v>
      </c>
      <c r="BE36" s="271">
        <f>AW36+AS36+AO36</f>
        <v>1160891.1200000001</v>
      </c>
      <c r="BF36" s="195">
        <f>(BD36+BB36)-AZ36</f>
        <v>0</v>
      </c>
      <c r="BG36" s="195">
        <f>(BE36+BC36)-BA36</f>
        <v>0</v>
      </c>
      <c r="BM36" s="206"/>
    </row>
    <row r="37" spans="1:65" x14ac:dyDescent="0.55000000000000004">
      <c r="A37" s="28" t="s">
        <v>27</v>
      </c>
      <c r="B37" s="22"/>
      <c r="C37" s="220"/>
      <c r="D37" s="29"/>
      <c r="E37" s="229"/>
      <c r="F37" s="229"/>
      <c r="G37" s="230"/>
      <c r="H37" s="29"/>
      <c r="I37" s="229"/>
      <c r="J37" s="229"/>
      <c r="K37" s="230"/>
      <c r="L37" s="29"/>
      <c r="M37" s="229"/>
      <c r="N37" s="229"/>
      <c r="O37" s="230"/>
      <c r="P37" s="29"/>
      <c r="Q37" s="229"/>
      <c r="R37" s="229"/>
      <c r="S37" s="230"/>
      <c r="T37" s="29"/>
      <c r="U37" s="229"/>
      <c r="V37" s="229"/>
      <c r="W37" s="230"/>
      <c r="X37" s="29"/>
      <c r="Y37" s="229"/>
      <c r="Z37" s="229"/>
      <c r="AA37" s="230"/>
      <c r="AB37" s="29"/>
      <c r="AC37" s="229"/>
      <c r="AD37" s="229"/>
      <c r="AE37" s="230"/>
      <c r="AF37" s="29"/>
      <c r="AG37" s="229"/>
      <c r="AH37" s="229"/>
      <c r="AI37" s="230"/>
      <c r="AJ37" s="29"/>
      <c r="AK37" s="229"/>
      <c r="AL37" s="229"/>
      <c r="AM37" s="230"/>
      <c r="AN37" s="29"/>
      <c r="AO37" s="229"/>
      <c r="AP37" s="229"/>
      <c r="AQ37" s="230"/>
      <c r="AR37" s="29"/>
      <c r="AS37" s="229"/>
      <c r="AT37" s="229"/>
      <c r="AU37" s="230"/>
      <c r="AV37" s="29"/>
      <c r="AW37" s="29"/>
      <c r="AX37" s="229"/>
      <c r="AY37" s="230"/>
      <c r="AZ37" s="57"/>
      <c r="BA37" s="57"/>
    </row>
    <row r="38" spans="1:65" x14ac:dyDescent="0.55000000000000004">
      <c r="A38" s="23">
        <v>1</v>
      </c>
      <c r="B38" s="38" t="s">
        <v>35</v>
      </c>
      <c r="C38" s="223" t="s">
        <v>36</v>
      </c>
      <c r="D38" s="24">
        <v>9572.49</v>
      </c>
      <c r="E38" s="25">
        <v>46850.37</v>
      </c>
      <c r="F38" s="42">
        <f>E38-(G38*D38)</f>
        <v>3.1270203180611134E-5</v>
      </c>
      <c r="G38" s="50">
        <f>ROUND(E38/D38,8)</f>
        <v>4.8942720199999998</v>
      </c>
      <c r="H38" s="24">
        <v>8718.14</v>
      </c>
      <c r="I38" s="25">
        <v>43918.5</v>
      </c>
      <c r="J38" s="42">
        <f>I38-(K38*H38)</f>
        <v>2.8353606467135251E-5</v>
      </c>
      <c r="K38" s="50">
        <f>ROUND(I38/H38,8)</f>
        <v>5.03759976</v>
      </c>
      <c r="L38" s="24">
        <v>12551.71</v>
      </c>
      <c r="M38" s="25">
        <v>63116</v>
      </c>
      <c r="N38" s="42">
        <f>M38-(O38*L38)</f>
        <v>1.7795100575312972E-5</v>
      </c>
      <c r="O38" s="50">
        <f>ROUND(M38/L38,8)</f>
        <v>5.0284781900000004</v>
      </c>
      <c r="P38" s="24">
        <v>10631.67</v>
      </c>
      <c r="Q38" s="25">
        <v>51206.35</v>
      </c>
      <c r="R38" s="42">
        <f>Q38-(S38*P38)</f>
        <v>2.1691295842174441E-5</v>
      </c>
      <c r="S38" s="50">
        <f>ROUND(Q38/P38,8)</f>
        <v>4.8163976100000001</v>
      </c>
      <c r="T38" s="24">
        <v>12933.6</v>
      </c>
      <c r="U38" s="25">
        <v>60980.54</v>
      </c>
      <c r="V38" s="42">
        <f>U38-(W38*T38)</f>
        <v>2.4535998818464577E-5</v>
      </c>
      <c r="W38" s="50">
        <f>ROUND(U38/T38,8)</f>
        <v>4.7148929900000001</v>
      </c>
      <c r="X38" s="24">
        <v>12333.02</v>
      </c>
      <c r="Y38" s="25">
        <v>60961.38</v>
      </c>
      <c r="Z38" s="42">
        <f>Y38-(AA38*X38)</f>
        <v>2.4586595827713609E-5</v>
      </c>
      <c r="AA38" s="50">
        <f>ROUND(Y38/X38,8)</f>
        <v>4.94294017</v>
      </c>
      <c r="AB38" s="24">
        <v>12167.38</v>
      </c>
      <c r="AC38" s="25">
        <v>53738.98</v>
      </c>
      <c r="AD38" s="42">
        <f>AC38-(AE38*AB38)</f>
        <v>-3.2377596653532237E-5</v>
      </c>
      <c r="AE38" s="50">
        <f>ROUND(AC38/AB38,8)</f>
        <v>4.41664352</v>
      </c>
      <c r="AF38" s="24">
        <v>11138.4</v>
      </c>
      <c r="AG38" s="25">
        <v>52613.34</v>
      </c>
      <c r="AH38" s="42">
        <f>AG38-(AI38*AF38)</f>
        <v>-2.4960027076303959E-6</v>
      </c>
      <c r="AI38" s="50">
        <f>ROUND(AG38/AF38,8)</f>
        <v>4.7235994400000001</v>
      </c>
      <c r="AJ38" s="24">
        <v>10528.86</v>
      </c>
      <c r="AK38" s="25">
        <v>49479.45</v>
      </c>
      <c r="AL38" s="42">
        <f>AK38-(AM38*AJ38)</f>
        <v>2.256598963867873E-5</v>
      </c>
      <c r="AM38" s="50">
        <f>ROUND(AK38/AJ38,8)</f>
        <v>4.6994119000000003</v>
      </c>
      <c r="AN38" s="24">
        <v>10048.23</v>
      </c>
      <c r="AO38" s="25">
        <v>46516.63</v>
      </c>
      <c r="AP38" s="42">
        <f>AO38-(AQ38*AV38)</f>
        <v>3354.4629875297906</v>
      </c>
      <c r="AQ38" s="50">
        <f>ROUND(AO38/AN38,8)</f>
        <v>4.6293357100000003</v>
      </c>
      <c r="AR38" s="24">
        <v>9770.7900000000009</v>
      </c>
      <c r="AS38" s="25">
        <v>47076.66</v>
      </c>
      <c r="AT38" s="42">
        <f>AS38-(AU38*AR38)</f>
        <v>-7.0508976932615042E-6</v>
      </c>
      <c r="AU38" s="50">
        <f>ROUND(AS38/AR38,8)</f>
        <v>4.8181017099999996</v>
      </c>
      <c r="AV38" s="24">
        <v>9323.6200000000008</v>
      </c>
      <c r="AW38" s="25">
        <v>43429.88</v>
      </c>
      <c r="AX38" s="42">
        <f>AW38-(AY38*AV38)</f>
        <v>-2.94506098725833E-5</v>
      </c>
      <c r="AY38" s="50">
        <f>ROUND(AW38/AV38,8)</f>
        <v>4.6580491300000002</v>
      </c>
      <c r="AZ38" s="57"/>
      <c r="BA38" s="57"/>
    </row>
    <row r="39" spans="1:65" x14ac:dyDescent="0.55000000000000004">
      <c r="A39" s="23">
        <v>2</v>
      </c>
      <c r="B39" s="38" t="s">
        <v>37</v>
      </c>
      <c r="C39" s="223" t="s">
        <v>38</v>
      </c>
      <c r="D39" s="24">
        <v>6624</v>
      </c>
      <c r="E39" s="25">
        <v>33740.550000000003</v>
      </c>
      <c r="F39" s="42">
        <f>E39-(G39*D39)</f>
        <v>-3.1679999665357172E-5</v>
      </c>
      <c r="G39" s="50">
        <f>ROUND(E39/D39,8)</f>
        <v>5.0936820699999998</v>
      </c>
      <c r="H39" s="24">
        <v>6888</v>
      </c>
      <c r="I39" s="25">
        <v>35609.24</v>
      </c>
      <c r="J39" s="42">
        <f>I39-(K39*H39)</f>
        <v>2.4800028768368065E-6</v>
      </c>
      <c r="K39" s="50">
        <f>ROUND(I39/H39,8)</f>
        <v>5.1697502899999996</v>
      </c>
      <c r="L39" s="24">
        <v>8988</v>
      </c>
      <c r="M39" s="25">
        <v>47403.33</v>
      </c>
      <c r="N39" s="42">
        <f>M39-(O39*L39)</f>
        <v>-1.4879995433147997E-5</v>
      </c>
      <c r="O39" s="50">
        <f>ROUND(M39/L39,8)</f>
        <v>5.2740687599999996</v>
      </c>
      <c r="P39" s="24">
        <v>8028</v>
      </c>
      <c r="Q39" s="25">
        <v>40741.14</v>
      </c>
      <c r="R39" s="42">
        <f>Q39-(S39*P39)</f>
        <v>-1.176000660052523E-5</v>
      </c>
      <c r="S39" s="50">
        <f>ROUND(Q39/P39,8)</f>
        <v>5.0748804200000004</v>
      </c>
      <c r="T39" s="24">
        <v>8448</v>
      </c>
      <c r="U39" s="25">
        <v>42270.16</v>
      </c>
      <c r="V39" s="42">
        <f>U39-(W39*T39)</f>
        <v>-3.583999932743609E-5</v>
      </c>
      <c r="W39" s="50">
        <f>ROUND(U39/T39,8)</f>
        <v>5.0035700800000003</v>
      </c>
      <c r="X39" s="24">
        <v>7224</v>
      </c>
      <c r="Y39" s="25">
        <v>40509.35</v>
      </c>
      <c r="Z39" s="42">
        <f>Y39-(AA39*X39)</f>
        <v>-6.1600003391504288E-6</v>
      </c>
      <c r="AA39" s="50">
        <f>ROUND(Y39/X39,8)</f>
        <v>5.6076065899999996</v>
      </c>
      <c r="AB39" s="24">
        <v>11700</v>
      </c>
      <c r="AC39" s="25">
        <v>61913.01</v>
      </c>
      <c r="AD39" s="42">
        <f>AC39-(AE39*AB39)</f>
        <v>-4.1999999666586518E-5</v>
      </c>
      <c r="AE39" s="50">
        <f>ROUND(AC39/AB39,8)</f>
        <v>5.2917102600000003</v>
      </c>
      <c r="AF39" s="24">
        <v>11256</v>
      </c>
      <c r="AG39" s="25">
        <v>62294.239999999998</v>
      </c>
      <c r="AH39" s="42">
        <f>AG39-(AI39*AF39)</f>
        <v>4.01599972974509E-5</v>
      </c>
      <c r="AI39" s="50">
        <f>ROUND(AG39/AF39,8)</f>
        <v>5.5343141400000002</v>
      </c>
      <c r="AJ39" s="24">
        <v>10080</v>
      </c>
      <c r="AK39" s="25">
        <v>54483.199999999997</v>
      </c>
      <c r="AL39" s="42">
        <f>AK39-(AM39*AJ39)</f>
        <v>-4.9600006605032831E-5</v>
      </c>
      <c r="AM39" s="50">
        <f>ROUND(AK39/AJ39,8)</f>
        <v>5.4050793700000002</v>
      </c>
      <c r="AN39" s="24">
        <v>9204</v>
      </c>
      <c r="AO39" s="25">
        <v>46708.12</v>
      </c>
      <c r="AP39" s="42">
        <f>AO39-(AQ39*AV39)</f>
        <v>-1644.223293199997</v>
      </c>
      <c r="AQ39" s="50">
        <f>ROUND(AO39/AN39,8)</f>
        <v>5.0747631499999999</v>
      </c>
      <c r="AR39" s="24">
        <v>8064</v>
      </c>
      <c r="AS39" s="25">
        <v>40062.89</v>
      </c>
      <c r="AT39" s="42">
        <f>AS39-(AU39*AR39)</f>
        <v>-4.4800035539083183E-6</v>
      </c>
      <c r="AU39" s="50">
        <f>ROUND(AS39/AR39,8)</f>
        <v>4.96811632</v>
      </c>
      <c r="AV39" s="24">
        <v>9528</v>
      </c>
      <c r="AW39" s="25">
        <v>45760.36</v>
      </c>
      <c r="AX39" s="42">
        <f>AW39-(AY39*AV39)</f>
        <v>1.1199997970834374E-5</v>
      </c>
      <c r="AY39" s="50">
        <f>ROUND(AW39/AV39,8)</f>
        <v>4.8027246000000003</v>
      </c>
      <c r="AZ39" s="57"/>
      <c r="BA39" s="57"/>
    </row>
    <row r="40" spans="1:65" x14ac:dyDescent="0.55000000000000004">
      <c r="A40" s="23">
        <v>3</v>
      </c>
      <c r="B40" s="38" t="s">
        <v>37</v>
      </c>
      <c r="C40" s="223" t="s">
        <v>39</v>
      </c>
      <c r="D40" s="24">
        <v>3136.8</v>
      </c>
      <c r="E40" s="25">
        <v>14685.28</v>
      </c>
      <c r="F40" s="42">
        <f>E40-(G40*D40)</f>
        <v>1.1656000424409285E-5</v>
      </c>
      <c r="G40" s="50">
        <f>ROUND(E40/D40,8)</f>
        <v>4.6816118299999996</v>
      </c>
      <c r="H40" s="24">
        <v>3088.8</v>
      </c>
      <c r="I40" s="25">
        <v>14465.68</v>
      </c>
      <c r="J40" s="42">
        <f>I40-(K40*H40)</f>
        <v>1.0095998732140288E-5</v>
      </c>
      <c r="K40" s="50">
        <f>ROUND(I40/H40,8)</f>
        <v>4.68326858</v>
      </c>
      <c r="L40" s="24">
        <v>3359.2</v>
      </c>
      <c r="M40" s="25">
        <v>15702.8</v>
      </c>
      <c r="N40" s="42">
        <f>M40-(O40*L40)</f>
        <v>9.0960002125939354E-6</v>
      </c>
      <c r="O40" s="50">
        <f>ROUND(M40/L40,8)</f>
        <v>4.6745653699999998</v>
      </c>
      <c r="P40" s="24">
        <v>1855.2</v>
      </c>
      <c r="Q40" s="25">
        <v>8821.84</v>
      </c>
      <c r="R40" s="42">
        <f>Q40-(S40*P40)</f>
        <v>-8.7919997895369306E-6</v>
      </c>
      <c r="S40" s="50">
        <f>ROUND(Q40/P40,8)</f>
        <v>4.7551962100000003</v>
      </c>
      <c r="T40" s="24">
        <v>1351.2</v>
      </c>
      <c r="U40" s="25">
        <v>6270.2</v>
      </c>
      <c r="V40" s="42">
        <f>U40-(W40*T40)</f>
        <v>3.2239995562122203E-6</v>
      </c>
      <c r="W40" s="50">
        <f>ROUND(U40/T40,8)</f>
        <v>4.6404677300000001</v>
      </c>
      <c r="X40" s="24">
        <v>1436.8</v>
      </c>
      <c r="Y40" s="25">
        <v>6646.25</v>
      </c>
      <c r="Z40" s="42">
        <f>Y40-(AA40*X40)</f>
        <v>9.2799928097520024E-7</v>
      </c>
      <c r="AA40" s="50">
        <f>ROUND(Y40/X40,8)</f>
        <v>4.6257307900000004</v>
      </c>
      <c r="AB40" s="24">
        <v>4145.6000000000004</v>
      </c>
      <c r="AC40" s="25">
        <v>18546.57</v>
      </c>
      <c r="AD40" s="42">
        <f>AC40-(AE40*AB40)</f>
        <v>1.7263999325223267E-5</v>
      </c>
      <c r="AE40" s="50">
        <f>ROUND(AC40/AB40,8)</f>
        <v>4.47379631</v>
      </c>
      <c r="AF40" s="24">
        <v>4555.2</v>
      </c>
      <c r="AG40" s="25">
        <v>20346.04</v>
      </c>
      <c r="AH40" s="42">
        <f>AG40-(AI40*AF40)</f>
        <v>6.4480045693926513E-6</v>
      </c>
      <c r="AI40" s="50">
        <f>ROUND(AG40/AF40,8)</f>
        <v>4.4665525099999996</v>
      </c>
      <c r="AJ40" s="24">
        <v>4450.3999999999996</v>
      </c>
      <c r="AK40" s="25">
        <v>19695.150000000001</v>
      </c>
      <c r="AL40" s="42">
        <f>AK40-(AM40*AJ40)</f>
        <v>-5.9439953474793583E-6</v>
      </c>
      <c r="AM40" s="50">
        <f>ROUND(AK40/AJ40,8)</f>
        <v>4.4254786099999999</v>
      </c>
      <c r="AN40" s="24">
        <v>4344.8</v>
      </c>
      <c r="AO40" s="25">
        <v>19235.73</v>
      </c>
      <c r="AP40" s="42">
        <f>AO40-(AQ40*AV40)</f>
        <v>-718.99340495999786</v>
      </c>
      <c r="AQ40" s="50">
        <f>ROUND(AO40/AN40,8)</f>
        <v>4.4272992999999996</v>
      </c>
      <c r="AR40" s="24">
        <v>2928</v>
      </c>
      <c r="AS40" s="25">
        <v>13072.09</v>
      </c>
      <c r="AT40" s="42">
        <f>AS40-(AU40*AR40)</f>
        <v>5.9200010582571849E-6</v>
      </c>
      <c r="AU40" s="50">
        <f>ROUND(AS40/AR40,8)</f>
        <v>4.4645116099999997</v>
      </c>
      <c r="AV40" s="24">
        <v>4507.2</v>
      </c>
      <c r="AW40" s="25">
        <v>19942.25</v>
      </c>
      <c r="AX40" s="42">
        <f>AW40-(AY40*AV40)</f>
        <v>6.0800084611400962E-7</v>
      </c>
      <c r="AY40" s="50">
        <f>ROUND(AW40/AV40,8)</f>
        <v>4.4245318600000001</v>
      </c>
      <c r="AZ40" s="57"/>
      <c r="BA40" s="57"/>
    </row>
    <row r="41" spans="1:65" x14ac:dyDescent="0.55000000000000004">
      <c r="A41" s="23">
        <v>4</v>
      </c>
      <c r="B41" s="38" t="s">
        <v>40</v>
      </c>
      <c r="C41" s="223" t="s">
        <v>41</v>
      </c>
      <c r="D41" s="24">
        <v>3742.5</v>
      </c>
      <c r="E41" s="25">
        <v>17456.439999999999</v>
      </c>
      <c r="F41" s="42">
        <f>E41-(G41*D41)</f>
        <v>-1.6775004041846842E-5</v>
      </c>
      <c r="G41" s="50">
        <f>ROUND(E41/D41,8)</f>
        <v>4.6643794300000003</v>
      </c>
      <c r="H41" s="24">
        <v>4016</v>
      </c>
      <c r="I41" s="25">
        <v>18707.72</v>
      </c>
      <c r="J41" s="42">
        <f>I41-(K41*H41)</f>
        <v>1.1039999662898481E-5</v>
      </c>
      <c r="K41" s="50">
        <f>ROUND(I41/H41,8)</f>
        <v>4.6582968100000004</v>
      </c>
      <c r="L41" s="24">
        <v>5946</v>
      </c>
      <c r="M41" s="25">
        <v>27537.68</v>
      </c>
      <c r="N41" s="42">
        <f>M41-(O41*L41)</f>
        <v>-1.0539999493630603E-5</v>
      </c>
      <c r="O41" s="50">
        <f>ROUND(M41/L41,8)</f>
        <v>4.6312949899999998</v>
      </c>
      <c r="P41" s="24">
        <v>5132.5</v>
      </c>
      <c r="Q41" s="25">
        <v>23815.82</v>
      </c>
      <c r="R41" s="42">
        <f>Q41-(S41*P41)</f>
        <v>1.8275000911671668E-5</v>
      </c>
      <c r="S41" s="50">
        <f>ROUND(Q41/P41,8)</f>
        <v>4.6401987299999998</v>
      </c>
      <c r="T41" s="24">
        <v>5637.5</v>
      </c>
      <c r="U41" s="25">
        <v>25100.799999999999</v>
      </c>
      <c r="V41" s="42">
        <f>U41-(W41*T41)</f>
        <v>-1.9625003915280104E-5</v>
      </c>
      <c r="W41" s="50">
        <f>ROUND(U41/T41,8)</f>
        <v>4.4524700700000004</v>
      </c>
      <c r="X41" s="24">
        <v>4957.5</v>
      </c>
      <c r="Y41" s="25">
        <v>22113.41</v>
      </c>
      <c r="Z41" s="42">
        <f>Y41-(AA41*X41)</f>
        <v>-2.4100001610349864E-5</v>
      </c>
      <c r="AA41" s="50">
        <f>ROUND(Y41/X41,8)</f>
        <v>4.4605970800000003</v>
      </c>
      <c r="AB41" s="24">
        <v>5343</v>
      </c>
      <c r="AC41" s="25">
        <v>23807</v>
      </c>
      <c r="AD41" s="42">
        <f>AC41-(AE41*AB41)</f>
        <v>-1.2639997294172645E-5</v>
      </c>
      <c r="AE41" s="50">
        <f>ROUND(AC41/AB41,8)</f>
        <v>4.4557364799999997</v>
      </c>
      <c r="AF41" s="24">
        <v>5432.5</v>
      </c>
      <c r="AG41" s="25">
        <v>24200.19</v>
      </c>
      <c r="AH41" s="42">
        <f>AG41-(AI41*AF41)</f>
        <v>-1.9050003174925223E-5</v>
      </c>
      <c r="AI41" s="50">
        <f>ROUND(AG41/AF41,8)</f>
        <v>4.4547059400000002</v>
      </c>
      <c r="AJ41" s="24">
        <v>4742</v>
      </c>
      <c r="AK41" s="25">
        <v>20963.73</v>
      </c>
      <c r="AL41" s="42">
        <f>AK41-(AM41*AJ41)</f>
        <v>-2.2420001187128946E-5</v>
      </c>
      <c r="AM41" s="50">
        <f>ROUND(AK41/AJ41,8)</f>
        <v>4.4208625100000001</v>
      </c>
      <c r="AN41" s="24">
        <v>5298.5</v>
      </c>
      <c r="AO41" s="25">
        <v>23387.72</v>
      </c>
      <c r="AP41" s="42">
        <f>AO41-(AQ41*AV41)</f>
        <v>2884.5663965500025</v>
      </c>
      <c r="AQ41" s="50">
        <f>ROUND(AO41/AN41,8)</f>
        <v>4.4140266099999996</v>
      </c>
      <c r="AR41" s="24">
        <v>4580</v>
      </c>
      <c r="AS41" s="25">
        <v>20258.96</v>
      </c>
      <c r="AT41" s="42">
        <f>AS41-(AU41*AR41)</f>
        <v>8.2000005932059139E-6</v>
      </c>
      <c r="AU41" s="50">
        <f>ROUND(AS41/AR41,8)</f>
        <v>4.4233537099999998</v>
      </c>
      <c r="AV41" s="24">
        <v>4645</v>
      </c>
      <c r="AW41" s="25">
        <v>20541.73</v>
      </c>
      <c r="AX41" s="42">
        <f>AW41-(AY41*AV41)</f>
        <v>-3.2999996619764715E-6</v>
      </c>
      <c r="AY41" s="50">
        <f>ROUND(AW41/AV41,8)</f>
        <v>4.4223315400000001</v>
      </c>
      <c r="AZ41" s="57"/>
      <c r="BA41" s="57"/>
    </row>
    <row r="42" spans="1:65" x14ac:dyDescent="0.55000000000000004">
      <c r="A42" s="23">
        <v>5</v>
      </c>
      <c r="B42" s="38" t="s">
        <v>37</v>
      </c>
      <c r="C42" s="223" t="s">
        <v>47</v>
      </c>
      <c r="D42" s="24">
        <v>109.5</v>
      </c>
      <c r="E42" s="35">
        <v>835.07</v>
      </c>
      <c r="F42" s="42">
        <f>E42-(G42*D42)</f>
        <v>-4.7499997890554368E-7</v>
      </c>
      <c r="G42" s="50">
        <f>ROUND(E42/D42,8)</f>
        <v>7.6262100500000001</v>
      </c>
      <c r="H42" s="24">
        <v>82</v>
      </c>
      <c r="I42" s="35">
        <v>709.26</v>
      </c>
      <c r="J42" s="42">
        <f>I42-(K42*H42)</f>
        <v>-3.9999997625272954E-7</v>
      </c>
      <c r="K42" s="50">
        <f>ROUND(I42/H42,8)</f>
        <v>8.6495122000000002</v>
      </c>
      <c r="L42" s="24">
        <v>39.5</v>
      </c>
      <c r="M42" s="35">
        <v>514.82000000000005</v>
      </c>
      <c r="N42" s="42">
        <f>M42-(O42*L42)</f>
        <v>6.0000047596986406E-8</v>
      </c>
      <c r="O42" s="50">
        <f>ROUND(M42/L42,8)</f>
        <v>13.033417719999999</v>
      </c>
      <c r="P42" s="24">
        <v>64</v>
      </c>
      <c r="Q42" s="35">
        <v>583.44000000000005</v>
      </c>
      <c r="R42" s="42">
        <f>Q42-(S42*P42)</f>
        <v>0</v>
      </c>
      <c r="S42" s="50">
        <f>ROUND(Q42/P42,8)</f>
        <v>9.1162500000000009</v>
      </c>
      <c r="T42" s="24">
        <v>27.59</v>
      </c>
      <c r="U42" s="35">
        <v>454.9</v>
      </c>
      <c r="V42" s="42">
        <f>U42-(W42*T42)</f>
        <v>-1.2800001059076749E-8</v>
      </c>
      <c r="W42" s="50">
        <f>ROUND(U42/T42,8)</f>
        <v>16.48785792</v>
      </c>
      <c r="X42" s="24">
        <v>35</v>
      </c>
      <c r="Y42" s="35">
        <v>487.87</v>
      </c>
      <c r="Z42" s="42">
        <f>Y42-(AA42*X42)</f>
        <v>-1.0000002248489182E-7</v>
      </c>
      <c r="AA42" s="50">
        <f>ROUND(Y42/X42,8)</f>
        <v>13.93914286</v>
      </c>
      <c r="AB42" s="24">
        <v>222.5</v>
      </c>
      <c r="AC42" s="35">
        <v>1311.58</v>
      </c>
      <c r="AD42" s="42">
        <f>AC42-(AE42*AB42)</f>
        <v>6.7499991018848959E-7</v>
      </c>
      <c r="AE42" s="50">
        <f>ROUND(AC42/AB42,8)</f>
        <v>5.8947415699999999</v>
      </c>
      <c r="AF42" s="24">
        <v>693.5</v>
      </c>
      <c r="AG42" s="35">
        <v>3380.78</v>
      </c>
      <c r="AH42" s="42">
        <f>AG42-(AI42*AF42)</f>
        <v>-2.5899994398059789E-6</v>
      </c>
      <c r="AI42" s="50">
        <f>ROUND(AG42/AF42,8)</f>
        <v>4.8749531399999997</v>
      </c>
      <c r="AJ42" s="24">
        <v>521.5</v>
      </c>
      <c r="AK42" s="35">
        <v>2602.83</v>
      </c>
      <c r="AL42" s="42">
        <f>AK42-(AM42*AJ42)</f>
        <v>1.2099999366910197E-6</v>
      </c>
      <c r="AM42" s="50">
        <f>ROUND(AK42/AJ42,8)</f>
        <v>4.9910450600000003</v>
      </c>
      <c r="AN42" s="24">
        <v>480</v>
      </c>
      <c r="AO42" s="35">
        <v>2422.3000000000002</v>
      </c>
      <c r="AP42" s="42">
        <f>AO42-(AQ42*AV42)</f>
        <v>1544.2162505800002</v>
      </c>
      <c r="AQ42" s="50">
        <f>ROUND(AO42/AN42,8)</f>
        <v>5.0464583300000001</v>
      </c>
      <c r="AR42" s="24">
        <v>202.5</v>
      </c>
      <c r="AS42" s="25">
        <v>1215.04</v>
      </c>
      <c r="AT42" s="42">
        <f>AS42-(AU42*AR42)</f>
        <v>1.749999682942871E-7</v>
      </c>
      <c r="AU42" s="50">
        <f>ROUND(AS42/AR42,8)</f>
        <v>6.0001975300000003</v>
      </c>
      <c r="AV42" s="24">
        <v>174</v>
      </c>
      <c r="AW42" s="25">
        <v>1091.06</v>
      </c>
      <c r="AX42" s="42">
        <f>AW42-(AY42*AV42)</f>
        <v>1.9999788491986692E-8</v>
      </c>
      <c r="AY42" s="50">
        <f>ROUND(AW42/AV42,8)</f>
        <v>6.2704597700000004</v>
      </c>
      <c r="AZ42" s="57"/>
      <c r="BA42" s="57"/>
    </row>
    <row r="43" spans="1:65" x14ac:dyDescent="0.55000000000000004">
      <c r="A43" s="26" t="s">
        <v>5</v>
      </c>
      <c r="B43" s="27"/>
      <c r="C43" s="225"/>
      <c r="D43" s="32">
        <f>SUM(D38:D42)</f>
        <v>23185.29</v>
      </c>
      <c r="E43" s="33">
        <f>SUM(E38:E42)</f>
        <v>113567.71000000002</v>
      </c>
      <c r="F43" s="51"/>
      <c r="G43" s="51" t="s">
        <v>42</v>
      </c>
      <c r="H43" s="32">
        <f>SUM(H38:H42)</f>
        <v>22792.94</v>
      </c>
      <c r="I43" s="33">
        <f>SUM(I38:I42)</f>
        <v>113410.39999999998</v>
      </c>
      <c r="J43" s="51"/>
      <c r="K43" s="51" t="s">
        <v>42</v>
      </c>
      <c r="L43" s="32">
        <f>SUM(L38:L42)</f>
        <v>30884.41</v>
      </c>
      <c r="M43" s="33">
        <f>SUM(M38:M42)</f>
        <v>154274.63</v>
      </c>
      <c r="N43" s="51"/>
      <c r="O43" s="51" t="s">
        <v>42</v>
      </c>
      <c r="P43" s="32">
        <f>SUM(P38:P42)</f>
        <v>25711.37</v>
      </c>
      <c r="Q43" s="33">
        <f>SUM(Q38:Q42)</f>
        <v>125168.59</v>
      </c>
      <c r="R43" s="51"/>
      <c r="S43" s="51" t="s">
        <v>42</v>
      </c>
      <c r="T43" s="32">
        <f>SUM(AB38:AB42)</f>
        <v>33578.479999999996</v>
      </c>
      <c r="U43" s="33">
        <f>SUM(U38:U42)</f>
        <v>135076.6</v>
      </c>
      <c r="V43" s="51"/>
      <c r="W43" s="51" t="s">
        <v>42</v>
      </c>
      <c r="X43" s="32">
        <f>SUM(X38:X42)</f>
        <v>25986.32</v>
      </c>
      <c r="Y43" s="33">
        <f>SUM(Y38:Y42)</f>
        <v>130718.26</v>
      </c>
      <c r="Z43" s="51"/>
      <c r="AA43" s="51" t="s">
        <v>42</v>
      </c>
      <c r="AB43" s="32">
        <f>SUM(AB38:AB42)</f>
        <v>33578.479999999996</v>
      </c>
      <c r="AC43" s="33">
        <f>SUM(AC38:AC42)</f>
        <v>159317.13999999998</v>
      </c>
      <c r="AD43" s="51"/>
      <c r="AE43" s="51" t="s">
        <v>42</v>
      </c>
      <c r="AF43" s="32">
        <f>SUM(AF38:AF42)</f>
        <v>33075.600000000006</v>
      </c>
      <c r="AG43" s="33">
        <f>SUM(AG38:AG42)</f>
        <v>162834.59</v>
      </c>
      <c r="AH43" s="51"/>
      <c r="AI43" s="51" t="s">
        <v>42</v>
      </c>
      <c r="AJ43" s="32">
        <f>SUM(AJ38:AJ42)</f>
        <v>30322.760000000002</v>
      </c>
      <c r="AK43" s="33">
        <f>SUM(AK38:AK42)</f>
        <v>147224.35999999999</v>
      </c>
      <c r="AL43" s="51"/>
      <c r="AM43" s="51" t="s">
        <v>42</v>
      </c>
      <c r="AN43" s="32">
        <f>SUM(AN38:AN42)</f>
        <v>29375.53</v>
      </c>
      <c r="AO43" s="33">
        <f>SUM(AO38:AO42)</f>
        <v>138270.5</v>
      </c>
      <c r="AP43" s="51"/>
      <c r="AQ43" s="51" t="s">
        <v>42</v>
      </c>
      <c r="AR43" s="32">
        <f>SUM(AR38:AR42)</f>
        <v>25545.29</v>
      </c>
      <c r="AS43" s="33">
        <f>SUM(AS38:AS42)</f>
        <v>121685.64</v>
      </c>
      <c r="AT43" s="51"/>
      <c r="AU43" s="51" t="s">
        <v>42</v>
      </c>
      <c r="AV43" s="32">
        <f>SUM(AV38:AV42)</f>
        <v>28177.820000000003</v>
      </c>
      <c r="AW43" s="33">
        <f>SUM(AW38:AW42)</f>
        <v>130765.27999999998</v>
      </c>
      <c r="AX43" s="51"/>
      <c r="AY43" s="51" t="s">
        <v>42</v>
      </c>
      <c r="AZ43" s="34">
        <f>AV43+AR43+AV43+AJ43+AF43+AB43+X43+AB43+P43+L43+H43+D43</f>
        <v>341016.57999999996</v>
      </c>
      <c r="BA43" s="34">
        <f>AW43+AS43+AO43+AK43+AG43+AC43+Y43+U43+Q43+M43+I43+E43</f>
        <v>1632313.7000000002</v>
      </c>
      <c r="BB43" s="268">
        <f>AJ43+AF43+AB43+X43+AB43+P43+L43+H43+D43</f>
        <v>259115.65000000002</v>
      </c>
      <c r="BC43" s="269">
        <f>AK43+AG43+AC43+Y43+U43+Q43+M43+I43+E43</f>
        <v>1241592.2799999998</v>
      </c>
      <c r="BD43" s="268">
        <f>AV43+AR43+AV43</f>
        <v>81900.930000000008</v>
      </c>
      <c r="BE43" s="271">
        <f>AW43+AS43+AO43</f>
        <v>390721.42</v>
      </c>
      <c r="BF43" s="195">
        <f>(BD43+BB43)-AZ43</f>
        <v>0</v>
      </c>
      <c r="BG43" s="195">
        <f>(BE43+BC43)-BA43</f>
        <v>0</v>
      </c>
      <c r="BM43" s="307">
        <f>AB43/AB45*100</f>
        <v>2.5376325535649666</v>
      </c>
    </row>
    <row r="44" spans="1:65" x14ac:dyDescent="0.55000000000000004">
      <c r="A44" s="47"/>
      <c r="C44" s="226"/>
      <c r="D44" s="231"/>
      <c r="E44" s="217"/>
      <c r="F44" s="217"/>
      <c r="G44" s="226"/>
      <c r="H44" s="231"/>
      <c r="I44" s="217"/>
      <c r="J44" s="217"/>
      <c r="K44" s="226"/>
      <c r="L44" s="231"/>
      <c r="M44" s="217"/>
      <c r="N44" s="217"/>
      <c r="O44" s="226"/>
      <c r="P44" s="231"/>
      <c r="Q44" s="217"/>
      <c r="R44" s="217"/>
      <c r="S44" s="226"/>
      <c r="T44" s="231"/>
      <c r="U44" s="217"/>
      <c r="V44" s="217"/>
      <c r="W44" s="226"/>
      <c r="X44" s="231"/>
      <c r="Y44" s="217"/>
      <c r="Z44" s="217"/>
      <c r="AA44" s="226"/>
      <c r="AB44" s="231"/>
      <c r="AC44" s="217"/>
      <c r="AD44" s="217"/>
      <c r="AE44" s="226"/>
      <c r="AF44" s="231"/>
      <c r="AG44" s="217"/>
      <c r="AH44" s="217"/>
      <c r="AI44" s="226"/>
      <c r="AJ44" s="231"/>
      <c r="AK44" s="217"/>
      <c r="AL44" s="217"/>
      <c r="AM44" s="226"/>
      <c r="AN44" s="231"/>
      <c r="AO44" s="217"/>
      <c r="AP44" s="217"/>
      <c r="AQ44" s="226"/>
      <c r="AR44" s="231"/>
      <c r="AS44" s="217"/>
      <c r="AT44" s="217"/>
      <c r="AU44" s="226"/>
      <c r="AV44" s="231"/>
      <c r="AX44" s="217"/>
      <c r="AY44" s="226"/>
      <c r="AZ44" s="57"/>
      <c r="BA44" s="57"/>
    </row>
    <row r="45" spans="1:65" x14ac:dyDescent="0.55000000000000004">
      <c r="A45" s="26" t="s">
        <v>45</v>
      </c>
      <c r="B45" s="27"/>
      <c r="C45" s="225"/>
      <c r="D45" s="32">
        <f>D43+D36+D31+D27+D25+D21+D17+D11+D9+D7+D5</f>
        <v>830547.71</v>
      </c>
      <c r="E45" s="42">
        <f>E43+E36+E31+E27+E25+E21+E17+E11+E9+E7+E5</f>
        <v>3556196.2199999997</v>
      </c>
      <c r="F45" s="42"/>
      <c r="G45" s="51" t="s">
        <v>42</v>
      </c>
      <c r="H45" s="32">
        <f>H43+H36+H31+H27+H25+H21+H17+H11+H9+H7+H5</f>
        <v>948812.9</v>
      </c>
      <c r="I45" s="42">
        <f>I43+I36+I31+I27+I25+I21+I17+I11+I9+I7+I5</f>
        <v>4181304.95</v>
      </c>
      <c r="J45" s="42"/>
      <c r="K45" s="51" t="s">
        <v>42</v>
      </c>
      <c r="L45" s="32">
        <f>L43+L36+L31+L27+L25+L21+L17+L11+L9+L7+L5</f>
        <v>1151352.24</v>
      </c>
      <c r="M45" s="42">
        <f>M43+M36+M31+M27+M25+M21+M17+M11+M9+M7+M5</f>
        <v>5053411.8900000006</v>
      </c>
      <c r="N45" s="42"/>
      <c r="O45" s="51" t="s">
        <v>42</v>
      </c>
      <c r="P45" s="32">
        <f>P43+P36+P31+P27+P25+P21+P17+P11+P9+P7+P5</f>
        <v>965715.64</v>
      </c>
      <c r="Q45" s="42">
        <f>Q43+Q36+Q31+Q27+Q25+Q21+Q17+Q11+Q9+Q7+Q5</f>
        <v>4292919.3</v>
      </c>
      <c r="R45" s="42"/>
      <c r="S45" s="51" t="s">
        <v>42</v>
      </c>
      <c r="T45" s="32">
        <f>T43+T36+T31+T27+T25+T21+T17+T11+T9+T7+T5</f>
        <v>955305.14</v>
      </c>
      <c r="U45" s="42">
        <f>U43+U36+U31+U27+U25+U21+U17+U11+U9+U7+U5</f>
        <v>3923401.1300000004</v>
      </c>
      <c r="V45" s="42"/>
      <c r="W45" s="51" t="s">
        <v>42</v>
      </c>
      <c r="X45" s="32">
        <f>X43+X36+X31+X27+X25+X21+X17+X11+X9+X7+X5</f>
        <v>1123585.3400000001</v>
      </c>
      <c r="Y45" s="42">
        <f>Y43+Y36+Y31+Y27+Y25+Y21+Y17+Y11+Y9+Y7+Y5</f>
        <v>4777621.92</v>
      </c>
      <c r="Z45" s="42"/>
      <c r="AA45" s="51" t="s">
        <v>42</v>
      </c>
      <c r="AB45" s="32">
        <f>AB43+AB36+AB31+AB27+AB25+AB21+AB17+AB11+AB9+AB7+AB5</f>
        <v>1323220.73</v>
      </c>
      <c r="AC45" s="42">
        <f>AC43+AC36+AC31+AC27+AC25+AC21+AC17+AC11+AC9+AC7+AC5</f>
        <v>5626256.2700000005</v>
      </c>
      <c r="AD45" s="42"/>
      <c r="AE45" s="51" t="s">
        <v>42</v>
      </c>
      <c r="AF45" s="32">
        <f>AF43+AF36+AF31+AF27+AF25+AF21+AF17+AF11+AF9+AF7+AF5</f>
        <v>1313367.32</v>
      </c>
      <c r="AG45" s="42">
        <f>AG43+AG36+AG31+AG27+AG25+AG21+AG17+AG11+AG9+AG7+AG5</f>
        <v>5531068.6299999999</v>
      </c>
      <c r="AH45" s="42"/>
      <c r="AI45" s="51" t="s">
        <v>42</v>
      </c>
      <c r="AJ45" s="32">
        <f>AJ43+AJ36+AJ31+AJ27+AJ25+AJ21+AJ17+AJ11+AJ9+AJ7+AJ5</f>
        <v>1347607.72</v>
      </c>
      <c r="AK45" s="42">
        <f>AK43+AK36+AK31+AK27+AK25+AK21+AK17+AK11+AK9+AK7+AK5</f>
        <v>5705779.1500000004</v>
      </c>
      <c r="AL45" s="42"/>
      <c r="AM45" s="51" t="s">
        <v>42</v>
      </c>
      <c r="AN45" s="32">
        <f>AN43+AN36+AN31+AN27+AN25+AN21+AN17+AN11+AN9+AN7+AN5</f>
        <v>1180133.51</v>
      </c>
      <c r="AO45" s="42">
        <f>AO43+AO36+AO31+AO27+AO25+AO21+AO17+AO11+AO9+AO7+AO5</f>
        <v>4944585.5999999996</v>
      </c>
      <c r="AP45" s="42"/>
      <c r="AQ45" s="51" t="s">
        <v>42</v>
      </c>
      <c r="AR45" s="32">
        <f>AR43+AR36+AR31+AR27+AR25+AR21+AR17+AR11+AR9+AR7+AR5</f>
        <v>887218.04999999993</v>
      </c>
      <c r="AS45" s="42">
        <f>AS43+AS36+AS31+AS27+AS25+AS21+AS17+AS11+AS9+AS7+AS5</f>
        <v>3620618.4</v>
      </c>
      <c r="AT45" s="42"/>
      <c r="AU45" s="51" t="s">
        <v>42</v>
      </c>
      <c r="AV45" s="32">
        <f>AV43+AV36+AV31+AV27+AV25+AV21+AV17+AV11+AV9+AV7+AV5</f>
        <v>868106.06</v>
      </c>
      <c r="AW45" s="42">
        <f>AW43+AW36+AW31+AW27+AW25+AW21+AW17+AW11+AW9+AW7+AW5</f>
        <v>3519030.01</v>
      </c>
      <c r="AX45" s="42"/>
      <c r="AY45" s="51" t="s">
        <v>42</v>
      </c>
      <c r="AZ45" s="34">
        <f>AV45+AR45+AV45+AJ45+AF45+AB45+X45+AB45+P45+L45+H45+D45</f>
        <v>12950860.5</v>
      </c>
      <c r="BA45" s="34">
        <f>AW45+AS45+AO45+AK45+AG45+AC45+Y45+U45+Q45+M45+I45+E45</f>
        <v>54732193.469999999</v>
      </c>
      <c r="BB45" s="268">
        <f>AJ45+AF45+AB45+X45+AB45+P45+L45+H45+D45</f>
        <v>10327430.329999998</v>
      </c>
      <c r="BC45" s="269">
        <f>AK45+AG45+AC45+Y45+U45+Q45+M45+I45+E45</f>
        <v>42647959.460000001</v>
      </c>
      <c r="BD45" s="268">
        <f>AV45+AR45+AV45</f>
        <v>2623430.17</v>
      </c>
      <c r="BE45" s="271">
        <f>AW45+AS45+AO45</f>
        <v>12084234.01</v>
      </c>
      <c r="BF45" s="195">
        <f>(BD45+BB45)-AZ45</f>
        <v>0</v>
      </c>
      <c r="BG45" s="195">
        <f>(BE45+BC45)-BA45</f>
        <v>0</v>
      </c>
      <c r="BM45" s="206">
        <f>SUM(BM31:BM44)</f>
        <v>2.5376325535649666</v>
      </c>
    </row>
    <row r="46" spans="1:65" x14ac:dyDescent="0.55000000000000004">
      <c r="C46" s="227"/>
      <c r="D46" s="232"/>
      <c r="E46" s="227"/>
      <c r="F46" s="227"/>
      <c r="G46" s="227"/>
      <c r="H46" s="232"/>
      <c r="I46" s="227"/>
      <c r="J46" s="227"/>
      <c r="K46" s="227"/>
      <c r="L46" s="232"/>
      <c r="M46" s="227"/>
      <c r="N46" s="227"/>
      <c r="O46" s="227"/>
      <c r="P46" s="232"/>
      <c r="Q46" s="227"/>
      <c r="R46" s="227"/>
      <c r="S46" s="227"/>
      <c r="T46" s="232"/>
      <c r="U46" s="227"/>
      <c r="V46" s="227"/>
      <c r="W46" s="227"/>
      <c r="X46" s="232"/>
      <c r="Y46" s="227"/>
      <c r="Z46" s="227"/>
      <c r="AA46" s="227"/>
      <c r="AB46" s="232"/>
      <c r="AC46" s="227"/>
      <c r="AD46" s="227"/>
      <c r="AE46" s="227"/>
      <c r="AF46" s="335"/>
      <c r="AG46" s="336"/>
      <c r="AH46" s="227"/>
      <c r="AI46" s="227"/>
      <c r="AJ46" s="232"/>
      <c r="AK46" s="227"/>
      <c r="AL46" s="227"/>
      <c r="AM46" s="227"/>
      <c r="AN46" s="232"/>
      <c r="AO46" s="227"/>
      <c r="AP46" s="227"/>
      <c r="AQ46" s="227"/>
      <c r="AR46" s="232"/>
      <c r="AS46" s="227"/>
      <c r="AT46" s="227"/>
      <c r="AU46" s="227"/>
      <c r="AV46" s="232"/>
      <c r="AW46" s="2"/>
      <c r="AX46" s="227"/>
      <c r="AY46" s="227"/>
      <c r="AZ46" s="57"/>
      <c r="BA46" s="57"/>
    </row>
    <row r="47" spans="1:65" x14ac:dyDescent="0.55000000000000004">
      <c r="B47" s="267"/>
      <c r="C47" s="228"/>
      <c r="E47" s="228"/>
      <c r="F47" s="228"/>
      <c r="G47" s="228"/>
      <c r="I47" s="228"/>
      <c r="J47" s="228"/>
      <c r="K47" s="228"/>
      <c r="M47" s="228"/>
      <c r="N47" s="228"/>
      <c r="O47" s="228"/>
      <c r="P47" s="5"/>
      <c r="Q47" s="228"/>
      <c r="R47" s="228"/>
      <c r="S47" s="228"/>
      <c r="T47" s="5"/>
      <c r="U47" s="228"/>
      <c r="V47" s="228"/>
      <c r="W47" s="228"/>
      <c r="Z47" s="228"/>
      <c r="AA47" s="228"/>
      <c r="AC47" s="228"/>
      <c r="AD47" s="228"/>
      <c r="AE47" s="228"/>
      <c r="AF47" s="8"/>
      <c r="AG47" s="336"/>
      <c r="AH47" s="228"/>
      <c r="AI47" s="228"/>
      <c r="AK47" s="228"/>
      <c r="AL47" s="228"/>
      <c r="AM47" s="228"/>
      <c r="AP47" s="228"/>
      <c r="AQ47" s="228"/>
      <c r="AT47" s="228"/>
      <c r="AU47" s="228"/>
      <c r="AX47" s="228"/>
      <c r="AY47" s="228"/>
      <c r="AZ47" s="57"/>
      <c r="BA47" s="57"/>
    </row>
    <row r="48" spans="1:65" x14ac:dyDescent="0.55000000000000004">
      <c r="B48" s="267"/>
      <c r="C48" s="228"/>
      <c r="E48" s="228"/>
      <c r="F48" s="228"/>
      <c r="G48" s="228"/>
      <c r="I48" s="228"/>
      <c r="J48" s="228"/>
      <c r="K48" s="228"/>
      <c r="M48" s="228"/>
      <c r="N48" s="228"/>
      <c r="O48" s="228"/>
      <c r="P48" s="5"/>
      <c r="Q48" s="228"/>
      <c r="R48" s="228"/>
      <c r="S48" s="228"/>
      <c r="T48" s="5"/>
      <c r="U48" s="228"/>
      <c r="V48" s="228"/>
      <c r="W48" s="228"/>
      <c r="Z48" s="228"/>
      <c r="AA48" s="228"/>
      <c r="AC48" s="228"/>
      <c r="AD48" s="228"/>
      <c r="AE48" s="228"/>
      <c r="AF48" s="8"/>
      <c r="AG48" s="336"/>
      <c r="AH48" s="228"/>
      <c r="AI48" s="228"/>
      <c r="AK48" s="228"/>
      <c r="AL48" s="228"/>
      <c r="AM48" s="228"/>
      <c r="AP48" s="228"/>
      <c r="AQ48" s="228"/>
      <c r="AT48" s="228"/>
      <c r="AU48" s="228"/>
      <c r="AX48" s="228"/>
      <c r="AY48" s="228"/>
      <c r="AZ48" s="57"/>
      <c r="BA48" s="57"/>
    </row>
    <row r="49" spans="1:60" x14ac:dyDescent="0.55000000000000004">
      <c r="B49" s="267"/>
      <c r="C49" s="228"/>
      <c r="E49" s="228"/>
      <c r="F49" s="228"/>
      <c r="G49" s="228"/>
      <c r="I49" s="228"/>
      <c r="J49" s="228"/>
      <c r="K49" s="228"/>
      <c r="M49" s="228"/>
      <c r="N49" s="228"/>
      <c r="O49" s="228"/>
      <c r="P49" s="5"/>
      <c r="Q49" s="228"/>
      <c r="R49" s="228"/>
      <c r="S49" s="228"/>
      <c r="T49" s="5"/>
      <c r="U49" s="228"/>
      <c r="V49" s="228"/>
      <c r="W49" s="228"/>
      <c r="Z49" s="228"/>
      <c r="AA49" s="228"/>
      <c r="AC49" s="228"/>
      <c r="AD49" s="228"/>
      <c r="AE49" s="228"/>
      <c r="AF49" s="8"/>
      <c r="AG49" s="337"/>
      <c r="AH49" s="228"/>
      <c r="AI49" s="228"/>
      <c r="AK49" s="228"/>
      <c r="AL49" s="228"/>
      <c r="AM49" s="228"/>
      <c r="AP49" s="228"/>
      <c r="AQ49" s="228"/>
      <c r="AT49" s="228"/>
      <c r="AU49" s="228"/>
      <c r="AX49" s="228"/>
      <c r="AY49" s="228"/>
      <c r="AZ49" s="57"/>
      <c r="BA49" s="57"/>
    </row>
    <row r="50" spans="1:60" x14ac:dyDescent="0.55000000000000004">
      <c r="B50" s="267"/>
      <c r="C50" s="228"/>
      <c r="E50" s="228"/>
      <c r="F50" s="228"/>
      <c r="G50" s="228"/>
      <c r="I50" s="228"/>
      <c r="J50" s="228"/>
      <c r="K50" s="228"/>
      <c r="M50" s="228"/>
      <c r="N50" s="228"/>
      <c r="O50" s="228"/>
      <c r="P50" s="5"/>
      <c r="Q50" s="228"/>
      <c r="R50" s="228"/>
      <c r="S50" s="228"/>
      <c r="T50" s="5"/>
      <c r="U50" s="228"/>
      <c r="V50" s="228"/>
      <c r="W50" s="228"/>
      <c r="Z50" s="228"/>
      <c r="AA50" s="228"/>
      <c r="AC50" s="228"/>
      <c r="AD50" s="228"/>
      <c r="AE50" s="228"/>
      <c r="AG50" s="228"/>
      <c r="AH50" s="228"/>
      <c r="AI50" s="228"/>
      <c r="AK50" s="228"/>
      <c r="AL50" s="228"/>
      <c r="AM50" s="228"/>
      <c r="AP50" s="228"/>
      <c r="AQ50" s="228"/>
      <c r="AT50" s="228"/>
      <c r="AU50" s="228"/>
      <c r="AX50" s="228"/>
      <c r="AY50" s="228"/>
      <c r="AZ50" s="57"/>
      <c r="BA50" s="57"/>
    </row>
    <row r="51" spans="1:60" x14ac:dyDescent="0.55000000000000004">
      <c r="B51" s="267"/>
      <c r="C51" s="228"/>
      <c r="E51" s="228"/>
      <c r="F51" s="228"/>
      <c r="G51" s="228"/>
      <c r="I51" s="228"/>
      <c r="J51" s="228"/>
      <c r="K51" s="228"/>
      <c r="M51" s="228"/>
      <c r="N51" s="228"/>
      <c r="O51" s="228"/>
      <c r="P51" s="5"/>
      <c r="Q51" s="228"/>
      <c r="R51" s="228"/>
      <c r="S51" s="228"/>
      <c r="T51" s="5"/>
      <c r="U51" s="228"/>
      <c r="V51" s="228"/>
      <c r="W51" s="228"/>
      <c r="Z51" s="228"/>
      <c r="AA51" s="228"/>
      <c r="AC51" s="228"/>
      <c r="AD51" s="228"/>
      <c r="AE51" s="228"/>
      <c r="AG51" s="228"/>
      <c r="AH51" s="228"/>
      <c r="AI51" s="228"/>
      <c r="AK51" s="228"/>
      <c r="AL51" s="228"/>
      <c r="AM51" s="228"/>
      <c r="AP51" s="228"/>
      <c r="AQ51" s="228"/>
      <c r="AT51" s="228"/>
      <c r="AU51" s="228"/>
      <c r="AX51" s="228"/>
      <c r="AY51" s="228"/>
      <c r="AZ51" s="57"/>
      <c r="BA51" s="57"/>
    </row>
    <row r="52" spans="1:60" ht="31.5" customHeight="1" x14ac:dyDescent="0.6">
      <c r="A52" s="1" t="s">
        <v>122</v>
      </c>
      <c r="E52" s="46"/>
      <c r="F52" s="46"/>
      <c r="I52" s="46"/>
      <c r="J52" s="46"/>
      <c r="M52" s="46"/>
      <c r="N52" s="46"/>
      <c r="P52" s="5"/>
      <c r="Q52" s="46"/>
      <c r="R52" s="46"/>
      <c r="T52" s="5"/>
      <c r="U52" s="46"/>
      <c r="V52" s="46"/>
      <c r="Y52" s="46"/>
      <c r="Z52" s="46"/>
      <c r="AC52" s="46"/>
      <c r="AD52" s="46"/>
      <c r="AG52" s="46"/>
      <c r="AH52" s="46"/>
      <c r="AK52" s="46"/>
      <c r="AL52" s="46"/>
      <c r="AO52" s="46"/>
      <c r="AP52" s="46"/>
      <c r="AT52" s="46"/>
      <c r="AX52" s="46"/>
    </row>
    <row r="53" spans="1:60" s="228" customFormat="1" x14ac:dyDescent="0.55000000000000004">
      <c r="A53" s="233" t="s">
        <v>0</v>
      </c>
      <c r="B53" s="234" t="s">
        <v>1</v>
      </c>
      <c r="C53" s="218" t="s">
        <v>2</v>
      </c>
      <c r="D53" s="43" t="s">
        <v>135</v>
      </c>
      <c r="E53" s="14"/>
      <c r="F53" s="45"/>
      <c r="G53" s="49"/>
      <c r="H53" s="13" t="s">
        <v>136</v>
      </c>
      <c r="I53" s="14"/>
      <c r="J53" s="45"/>
      <c r="K53" s="49"/>
      <c r="L53" s="13" t="s">
        <v>137</v>
      </c>
      <c r="M53" s="14"/>
      <c r="N53" s="45"/>
      <c r="O53" s="49"/>
      <c r="P53" s="16" t="s">
        <v>138</v>
      </c>
      <c r="Q53" s="15"/>
      <c r="R53" s="45"/>
      <c r="S53" s="49"/>
      <c r="T53" s="16" t="s">
        <v>139</v>
      </c>
      <c r="U53" s="15"/>
      <c r="V53" s="45"/>
      <c r="W53" s="49"/>
      <c r="X53" s="13" t="s">
        <v>140</v>
      </c>
      <c r="Y53" s="14"/>
      <c r="Z53" s="45"/>
      <c r="AA53" s="49"/>
      <c r="AB53" s="13" t="s">
        <v>141</v>
      </c>
      <c r="AC53" s="14"/>
      <c r="AD53" s="45"/>
      <c r="AE53" s="49"/>
      <c r="AF53" s="13" t="s">
        <v>142</v>
      </c>
      <c r="AG53" s="14"/>
      <c r="AH53" s="45"/>
      <c r="AI53" s="49"/>
      <c r="AJ53" s="13" t="s">
        <v>143</v>
      </c>
      <c r="AK53" s="14"/>
      <c r="AL53" s="45"/>
      <c r="AM53" s="49"/>
      <c r="AN53" s="13" t="s">
        <v>144</v>
      </c>
      <c r="AO53" s="14"/>
      <c r="AP53" s="45"/>
      <c r="AQ53" s="49"/>
      <c r="AR53" s="13" t="s">
        <v>145</v>
      </c>
      <c r="AS53" s="14"/>
      <c r="AT53" s="45"/>
      <c r="AU53" s="49"/>
      <c r="AV53" s="13" t="s">
        <v>146</v>
      </c>
      <c r="AW53" s="14"/>
      <c r="AX53" s="45"/>
      <c r="AY53" s="49"/>
      <c r="AZ53" s="53" t="s">
        <v>51</v>
      </c>
      <c r="BA53" s="54"/>
      <c r="BB53" s="53" t="s">
        <v>147</v>
      </c>
      <c r="BC53" s="54"/>
      <c r="BD53" s="53" t="s">
        <v>148</v>
      </c>
      <c r="BE53" s="54"/>
      <c r="BF53" s="53" t="s">
        <v>44</v>
      </c>
      <c r="BG53" s="54"/>
    </row>
    <row r="54" spans="1:60" x14ac:dyDescent="0.55000000000000004">
      <c r="A54" s="17"/>
      <c r="B54" s="18"/>
      <c r="C54" s="219" t="s">
        <v>17</v>
      </c>
      <c r="D54" s="44" t="s">
        <v>3</v>
      </c>
      <c r="E54" s="20" t="s">
        <v>4</v>
      </c>
      <c r="F54" s="60" t="s">
        <v>44</v>
      </c>
      <c r="G54" s="61" t="s">
        <v>43</v>
      </c>
      <c r="H54" s="44" t="s">
        <v>3</v>
      </c>
      <c r="I54" s="20" t="s">
        <v>4</v>
      </c>
      <c r="J54" s="60" t="s">
        <v>44</v>
      </c>
      <c r="K54" s="61" t="s">
        <v>43</v>
      </c>
      <c r="L54" s="44" t="s">
        <v>3</v>
      </c>
      <c r="M54" s="20" t="s">
        <v>4</v>
      </c>
      <c r="N54" s="60" t="s">
        <v>44</v>
      </c>
      <c r="O54" s="61" t="s">
        <v>43</v>
      </c>
      <c r="P54" s="44" t="s">
        <v>3</v>
      </c>
      <c r="Q54" s="20" t="s">
        <v>4</v>
      </c>
      <c r="R54" s="60" t="s">
        <v>44</v>
      </c>
      <c r="S54" s="61" t="s">
        <v>43</v>
      </c>
      <c r="T54" s="44" t="s">
        <v>3</v>
      </c>
      <c r="U54" s="20" t="s">
        <v>4</v>
      </c>
      <c r="V54" s="60" t="s">
        <v>44</v>
      </c>
      <c r="W54" s="61" t="s">
        <v>43</v>
      </c>
      <c r="X54" s="44" t="s">
        <v>3</v>
      </c>
      <c r="Y54" s="20" t="s">
        <v>4</v>
      </c>
      <c r="Z54" s="60" t="s">
        <v>44</v>
      </c>
      <c r="AA54" s="61" t="s">
        <v>43</v>
      </c>
      <c r="AB54" s="44" t="s">
        <v>3</v>
      </c>
      <c r="AC54" s="20" t="s">
        <v>4</v>
      </c>
      <c r="AD54" s="60" t="s">
        <v>44</v>
      </c>
      <c r="AE54" s="61" t="s">
        <v>43</v>
      </c>
      <c r="AF54" s="44" t="s">
        <v>3</v>
      </c>
      <c r="AG54" s="20" t="s">
        <v>4</v>
      </c>
      <c r="AH54" s="60" t="s">
        <v>44</v>
      </c>
      <c r="AI54" s="61" t="s">
        <v>43</v>
      </c>
      <c r="AJ54" s="44" t="s">
        <v>3</v>
      </c>
      <c r="AK54" s="20" t="s">
        <v>4</v>
      </c>
      <c r="AL54" s="60" t="s">
        <v>44</v>
      </c>
      <c r="AM54" s="61" t="s">
        <v>43</v>
      </c>
      <c r="AN54" s="44" t="s">
        <v>3</v>
      </c>
      <c r="AO54" s="20" t="s">
        <v>4</v>
      </c>
      <c r="AP54" s="60" t="s">
        <v>44</v>
      </c>
      <c r="AQ54" s="61" t="s">
        <v>43</v>
      </c>
      <c r="AR54" s="19" t="s">
        <v>3</v>
      </c>
      <c r="AS54" s="20" t="s">
        <v>4</v>
      </c>
      <c r="AT54" s="60" t="s">
        <v>44</v>
      </c>
      <c r="AU54" s="61" t="s">
        <v>43</v>
      </c>
      <c r="AV54" s="19" t="s">
        <v>3</v>
      </c>
      <c r="AW54" s="20" t="s">
        <v>4</v>
      </c>
      <c r="AX54" s="60" t="s">
        <v>44</v>
      </c>
      <c r="AY54" s="61" t="s">
        <v>43</v>
      </c>
      <c r="AZ54" s="62" t="s">
        <v>3</v>
      </c>
      <c r="BA54" s="20" t="s">
        <v>4</v>
      </c>
      <c r="BB54" s="52" t="s">
        <v>3</v>
      </c>
      <c r="BC54" s="20" t="s">
        <v>4</v>
      </c>
      <c r="BD54" s="52" t="s">
        <v>3</v>
      </c>
      <c r="BE54" s="20" t="s">
        <v>4</v>
      </c>
      <c r="BF54" s="52" t="s">
        <v>3</v>
      </c>
      <c r="BG54" s="20" t="s">
        <v>4</v>
      </c>
    </row>
    <row r="55" spans="1:60" x14ac:dyDescent="0.55000000000000004">
      <c r="A55" s="207" t="s">
        <v>87</v>
      </c>
      <c r="B55" s="208"/>
      <c r="C55" s="220"/>
      <c r="D55" s="29"/>
      <c r="E55" s="229"/>
      <c r="F55" s="229"/>
      <c r="G55" s="230"/>
      <c r="H55" s="29"/>
      <c r="I55" s="229"/>
      <c r="J55" s="229"/>
      <c r="K55" s="230"/>
      <c r="L55" s="29"/>
      <c r="M55" s="229"/>
      <c r="N55" s="229"/>
      <c r="O55" s="230"/>
      <c r="P55" s="29"/>
      <c r="Q55" s="229"/>
      <c r="R55" s="229"/>
      <c r="S55" s="230"/>
      <c r="T55" s="29"/>
      <c r="U55" s="229"/>
      <c r="V55" s="229"/>
      <c r="W55" s="230"/>
      <c r="X55" s="29"/>
      <c r="Y55" s="229"/>
      <c r="Z55" s="229"/>
      <c r="AA55" s="230"/>
      <c r="AB55" s="29"/>
      <c r="AC55" s="229"/>
      <c r="AD55" s="229"/>
      <c r="AE55" s="230"/>
      <c r="AF55" s="29"/>
      <c r="AG55" s="229"/>
      <c r="AH55" s="229"/>
      <c r="AI55" s="230"/>
      <c r="AJ55" s="29"/>
      <c r="AK55" s="229"/>
      <c r="AL55" s="229"/>
      <c r="AM55" s="230"/>
      <c r="AN55" s="29"/>
      <c r="AO55" s="229"/>
      <c r="AP55" s="229"/>
      <c r="AQ55" s="230"/>
      <c r="AR55" s="29"/>
      <c r="AS55" s="229"/>
      <c r="AT55" s="229"/>
      <c r="AU55" s="267"/>
      <c r="AV55" s="230"/>
      <c r="AW55" s="209"/>
      <c r="AX55" s="229"/>
      <c r="AY55" s="230"/>
      <c r="AZ55" s="57"/>
      <c r="BA55" s="57"/>
    </row>
    <row r="56" spans="1:60" x14ac:dyDescent="0.55000000000000004">
      <c r="A56" s="210">
        <v>1</v>
      </c>
      <c r="B56" s="211" t="s">
        <v>87</v>
      </c>
      <c r="C56" s="216" t="s">
        <v>88</v>
      </c>
      <c r="D56" s="24">
        <v>2668</v>
      </c>
      <c r="E56" s="35">
        <v>13335.45</v>
      </c>
      <c r="F56" s="35">
        <f>E56-(G56*D56)</f>
        <v>7.200000254670158E-6</v>
      </c>
      <c r="G56" s="50">
        <f>ROUND(E56/D56,8)</f>
        <v>4.9982946000000004</v>
      </c>
      <c r="H56" s="24">
        <v>1636</v>
      </c>
      <c r="I56" s="35">
        <v>7244.99</v>
      </c>
      <c r="J56" s="35">
        <f>I56-(K56*H56)</f>
        <v>-8.0000008892966434E-6</v>
      </c>
      <c r="K56" s="50">
        <f>ROUND(I56/H56,8)</f>
        <v>4.4284780000000001</v>
      </c>
      <c r="L56" s="24">
        <v>1684</v>
      </c>
      <c r="M56" s="35">
        <v>8890.8799999999992</v>
      </c>
      <c r="N56" s="35">
        <f>M56-(O56*L56)</f>
        <v>4.1999992390628904E-6</v>
      </c>
      <c r="O56" s="50">
        <f>ROUND(M56/L56,8)</f>
        <v>5.2796199499999998</v>
      </c>
      <c r="P56" s="24">
        <v>2400</v>
      </c>
      <c r="Q56" s="35">
        <v>13376.68</v>
      </c>
      <c r="R56" s="35">
        <f>Q56-(S56*P56)</f>
        <v>-7.9999990703072399E-6</v>
      </c>
      <c r="S56" s="50">
        <f>ROUND(Q56/P56,8)</f>
        <v>5.5736166699999998</v>
      </c>
      <c r="T56" s="24">
        <v>1684</v>
      </c>
      <c r="U56" s="35">
        <v>8660.08</v>
      </c>
      <c r="V56" s="42">
        <f>U56-(W56*T56)</f>
        <v>1.119999069487676E-6</v>
      </c>
      <c r="W56" s="50">
        <f>ROUND(U56/T56,8)</f>
        <v>5.1425653200000001</v>
      </c>
      <c r="X56" s="24">
        <v>2356</v>
      </c>
      <c r="Y56" s="35">
        <v>10684.49</v>
      </c>
      <c r="Z56" s="35">
        <f>Y56-(AA56*X56)</f>
        <v>8.1199996202485636E-6</v>
      </c>
      <c r="AA56" s="50">
        <f>ROUND(Y56/X56,8)</f>
        <v>4.53501273</v>
      </c>
      <c r="AB56" s="24">
        <v>2305.1999999999998</v>
      </c>
      <c r="AC56" s="35">
        <v>10461.33</v>
      </c>
      <c r="AD56" s="42">
        <f>AC56-(AE56*AB56)</f>
        <v>-9.839997801464051E-6</v>
      </c>
      <c r="AE56" s="50">
        <f>ROUND(AC56/AB56,8)</f>
        <v>4.5381441999999996</v>
      </c>
      <c r="AF56" s="24">
        <v>1902.8</v>
      </c>
      <c r="AG56" s="35">
        <v>8693.49</v>
      </c>
      <c r="AH56" s="35">
        <f>AG56-(AI56*AF56)</f>
        <v>3.3199994504684582E-6</v>
      </c>
      <c r="AI56" s="50">
        <f>ROUND(AG56/AF56,8)</f>
        <v>4.5687880999999999</v>
      </c>
      <c r="AJ56" s="24">
        <v>2176</v>
      </c>
      <c r="AK56" s="35">
        <v>9800.59</v>
      </c>
      <c r="AL56" s="35">
        <f>AK56-(AM56*AJ56)</f>
        <v>6.4000050770118833E-7</v>
      </c>
      <c r="AM56" s="50">
        <f>ROUND(AK56/AJ56,8)</f>
        <v>4.50394761</v>
      </c>
      <c r="AN56" s="24">
        <v>1280</v>
      </c>
      <c r="AO56" s="35">
        <v>5902.62</v>
      </c>
      <c r="AP56" s="35">
        <f>AO56-(AQ56*AV56)</f>
        <v>-110.67413151999972</v>
      </c>
      <c r="AQ56" s="50">
        <f>ROUND(AO56/AN56,8)</f>
        <v>4.61142188</v>
      </c>
      <c r="AR56" s="24">
        <v>1248</v>
      </c>
      <c r="AS56" s="35">
        <v>5763.41</v>
      </c>
      <c r="AT56" s="35">
        <f>AS56-(AU56*AR56)</f>
        <v>-3.5200000638724305E-6</v>
      </c>
      <c r="AU56" s="50">
        <f>ROUND(AS56/AR56,8)</f>
        <v>4.6181169899999999</v>
      </c>
      <c r="AV56" s="24">
        <v>1304</v>
      </c>
      <c r="AW56" s="35">
        <v>6007.02</v>
      </c>
      <c r="AX56" s="35">
        <f>AW56-(AY56*AV56)</f>
        <v>-7.1999966166913509E-7</v>
      </c>
      <c r="AY56" s="50">
        <f>ROUND(AW56/AV56,8)</f>
        <v>4.6066104299999999</v>
      </c>
      <c r="AZ56" s="213">
        <f>AV56+AR56+AV56+AJ56+AF56+AB56+X56+AB56+P56+L56+H56+D56</f>
        <v>23289.200000000001</v>
      </c>
      <c r="BA56" s="25">
        <f>AW56+AS56+AO56+AK56+AG56+AC56+Y56+U56+Q56+M56+I56+E56</f>
        <v>108821.03</v>
      </c>
      <c r="BB56" s="205">
        <f>AJ56+AF56+AB56+X56+AB56+P56+L56+H56+D56</f>
        <v>19433.2</v>
      </c>
      <c r="BC56" s="298">
        <f>AK56+AG56+AC56+Y56+U56+Q56+M56+I56+E56</f>
        <v>91147.98000000001</v>
      </c>
      <c r="BD56" s="205">
        <f>AV56+AR56+AV56</f>
        <v>3856</v>
      </c>
      <c r="BE56" s="214">
        <f>AW56+AS56+AO56</f>
        <v>17673.05</v>
      </c>
      <c r="BF56" s="235">
        <f>(BD56+BB56)-AZ56</f>
        <v>0</v>
      </c>
      <c r="BG56" s="215">
        <f>(BE56+BC56)-BA56</f>
        <v>0</v>
      </c>
      <c r="BH56" s="261">
        <v>23</v>
      </c>
    </row>
    <row r="57" spans="1:60" s="87" customFormat="1" x14ac:dyDescent="0.55000000000000004">
      <c r="A57" s="207" t="s">
        <v>24</v>
      </c>
      <c r="B57" s="248"/>
      <c r="C57" s="249"/>
      <c r="D57" s="29"/>
      <c r="E57" s="229"/>
      <c r="F57" s="229"/>
      <c r="G57" s="35"/>
      <c r="H57" s="29"/>
      <c r="I57" s="229"/>
      <c r="J57" s="229"/>
      <c r="K57" s="35"/>
      <c r="L57" s="29"/>
      <c r="M57" s="229"/>
      <c r="N57" s="229"/>
      <c r="O57" s="35"/>
      <c r="P57" s="29"/>
      <c r="Q57" s="229"/>
      <c r="R57" s="229"/>
      <c r="S57" s="229"/>
      <c r="T57" s="29"/>
      <c r="U57" s="229"/>
      <c r="V57" s="229"/>
      <c r="W57" s="229"/>
      <c r="X57" s="29"/>
      <c r="Y57" s="229"/>
      <c r="Z57" s="229"/>
      <c r="AA57" s="229"/>
      <c r="AB57" s="29"/>
      <c r="AC57" s="229"/>
      <c r="AD57" s="229"/>
      <c r="AE57" s="229"/>
      <c r="AF57" s="29"/>
      <c r="AG57" s="229"/>
      <c r="AH57" s="229"/>
      <c r="AI57" s="229"/>
      <c r="AJ57" s="29"/>
      <c r="AK57" s="229"/>
      <c r="AL57" s="229"/>
      <c r="AM57" s="229"/>
      <c r="AN57" s="29"/>
      <c r="AO57" s="229"/>
      <c r="AP57" s="229"/>
      <c r="AQ57" s="229"/>
      <c r="AR57" s="29"/>
      <c r="AS57" s="229"/>
      <c r="AT57" s="229"/>
      <c r="AU57" s="229"/>
      <c r="AV57" s="29"/>
      <c r="AW57" s="229"/>
      <c r="AX57" s="229"/>
      <c r="AY57" s="35"/>
      <c r="AZ57" s="250"/>
      <c r="BA57" s="250"/>
      <c r="BH57" s="262"/>
    </row>
    <row r="58" spans="1:60" s="87" customFormat="1" x14ac:dyDescent="0.55000000000000004">
      <c r="A58" s="197">
        <v>1</v>
      </c>
      <c r="B58" s="251" t="s">
        <v>130</v>
      </c>
      <c r="C58" s="198" t="s">
        <v>118</v>
      </c>
      <c r="D58" s="252">
        <v>1065</v>
      </c>
      <c r="E58" s="253">
        <v>5343.84</v>
      </c>
      <c r="F58" s="253">
        <v>0</v>
      </c>
      <c r="G58" s="50">
        <f>ROUND(E58/D58,8)</f>
        <v>5.01769014</v>
      </c>
      <c r="H58" s="252">
        <v>1141</v>
      </c>
      <c r="I58" s="253">
        <v>5554.31</v>
      </c>
      <c r="J58" s="35">
        <f>I58-(K58*H58)</f>
        <v>-1.2399996194289997E-6</v>
      </c>
      <c r="K58" s="50">
        <f>ROUND(I58/H58,8)</f>
        <v>4.8679316400000001</v>
      </c>
      <c r="L58" s="252">
        <v>1791</v>
      </c>
      <c r="M58" s="253">
        <v>8528.11</v>
      </c>
      <c r="N58" s="253">
        <v>0</v>
      </c>
      <c r="O58" s="50">
        <f>ROUND(M58/L58,8)</f>
        <v>4.7616471200000001</v>
      </c>
      <c r="P58" s="252">
        <v>1963</v>
      </c>
      <c r="Q58" s="253">
        <v>9315.02</v>
      </c>
      <c r="R58" s="253">
        <v>0</v>
      </c>
      <c r="S58" s="50">
        <f>ROUND(Q58/P58,8)</f>
        <v>4.74529801</v>
      </c>
      <c r="T58" s="252">
        <v>1580</v>
      </c>
      <c r="U58" s="253">
        <v>7275.37</v>
      </c>
      <c r="V58" s="42">
        <f>U58-(W58*T58)</f>
        <v>-4.8000001697801054E-6</v>
      </c>
      <c r="W58" s="50">
        <f>ROUND(U58/T58,8)</f>
        <v>4.6046645599999998</v>
      </c>
      <c r="X58" s="252">
        <v>1622</v>
      </c>
      <c r="Y58" s="253">
        <v>7459.87</v>
      </c>
      <c r="Z58" s="35">
        <f>Y58-(AA58*X58)</f>
        <v>7.5599991760100238E-6</v>
      </c>
      <c r="AA58" s="50">
        <f>ROUND(Y58/X58,8)</f>
        <v>4.5991800200000004</v>
      </c>
      <c r="AB58" s="252">
        <v>1415</v>
      </c>
      <c r="AC58" s="253">
        <v>6550.48</v>
      </c>
      <c r="AD58" s="42">
        <f>AC58-(AE58*AB58)</f>
        <v>-3.35000004270114E-6</v>
      </c>
      <c r="AE58" s="50">
        <f>ROUND(AC58/AB58,8)</f>
        <v>4.6293144899999996</v>
      </c>
      <c r="AF58" s="24">
        <v>2774</v>
      </c>
      <c r="AG58" s="35">
        <v>12520.84</v>
      </c>
      <c r="AH58" s="35">
        <f>AG58-(AI58*AF58)</f>
        <v>4.6999994083307683E-6</v>
      </c>
      <c r="AI58" s="50">
        <f>ROUND(AG58/AF58,8)</f>
        <v>4.5136409500000001</v>
      </c>
      <c r="AJ58" s="24">
        <v>2854</v>
      </c>
      <c r="AK58" s="35">
        <v>12750.15</v>
      </c>
      <c r="AL58" s="35">
        <f>AK58-(AM58*AJ58)</f>
        <v>9.6599997050361708E-6</v>
      </c>
      <c r="AM58" s="50">
        <f>ROUND(AK58/AJ58,8)</f>
        <v>4.4674667100000001</v>
      </c>
      <c r="AN58" s="24">
        <v>1569</v>
      </c>
      <c r="AO58" s="35">
        <v>7159.88</v>
      </c>
      <c r="AP58" s="35">
        <f>AO58-(AQ58*AV58)</f>
        <v>-547.60077018999982</v>
      </c>
      <c r="AQ58" s="50">
        <f>ROUND(AO58/AN58,8)</f>
        <v>4.5633397100000002</v>
      </c>
      <c r="AR58" s="24">
        <v>908</v>
      </c>
      <c r="AS58" s="35">
        <v>4284.2700000000004</v>
      </c>
      <c r="AT58" s="35">
        <f>AS58-(AU58*AR58)</f>
        <v>7.6000014814781025E-7</v>
      </c>
      <c r="AU58" s="50">
        <f>ROUND(AS58/AR58,8)</f>
        <v>4.7183590300000002</v>
      </c>
      <c r="AV58" s="24">
        <v>1689</v>
      </c>
      <c r="AW58" s="35">
        <v>7681.94</v>
      </c>
      <c r="AX58" s="35">
        <f>AW58-(AY58*AV58)</f>
        <v>6.7999917519045994E-7</v>
      </c>
      <c r="AY58" s="50">
        <f>ROUND(AW58/AV58,8)</f>
        <v>4.5482178800000002</v>
      </c>
      <c r="AZ58" s="213">
        <f>AV58+AR58+AV58+AJ58+AF58+AB58+X58+AB58+P58+L58+H58+D58</f>
        <v>20326</v>
      </c>
      <c r="BA58" s="25">
        <f>AW58+AS58+AO58+AK58+AG58+AC58+Y58+U58+Q58+M58+I58+E58</f>
        <v>94424.08</v>
      </c>
      <c r="BB58" s="205">
        <f>AJ58+AF58+AB58+X58+AB58+P58+L58+H58+D58</f>
        <v>16040</v>
      </c>
      <c r="BC58" s="298">
        <f>AK58+AG58+AC58+Y58+U58+Q58+M58+I58+E58</f>
        <v>75297.989999999991</v>
      </c>
      <c r="BD58" s="205">
        <f>AV58+AR58+AV58</f>
        <v>4286</v>
      </c>
      <c r="BE58" s="214">
        <f>AW58+AS58+AO58</f>
        <v>19126.09</v>
      </c>
      <c r="BF58" s="235">
        <f>(BD58+BB58)-AZ58</f>
        <v>0</v>
      </c>
      <c r="BG58" s="215">
        <f>(BE58+BC58)-BA58</f>
        <v>0</v>
      </c>
      <c r="BH58" s="262">
        <v>10</v>
      </c>
    </row>
    <row r="59" spans="1:60" x14ac:dyDescent="0.55000000000000004">
      <c r="A59" s="207" t="s">
        <v>123</v>
      </c>
      <c r="B59" s="208"/>
      <c r="C59" s="220"/>
      <c r="D59" s="29"/>
      <c r="E59" s="229"/>
      <c r="F59" s="229"/>
      <c r="G59" s="230"/>
      <c r="H59" s="29"/>
      <c r="I59" s="229"/>
      <c r="J59" s="229"/>
      <c r="K59" s="230"/>
      <c r="L59" s="29"/>
      <c r="M59" s="229"/>
      <c r="N59" s="229"/>
      <c r="O59" s="230"/>
      <c r="P59" s="29"/>
      <c r="Q59" s="229"/>
      <c r="R59" s="229"/>
      <c r="S59" s="230"/>
      <c r="T59" s="29"/>
      <c r="U59" s="229"/>
      <c r="V59" s="229"/>
      <c r="W59" s="230"/>
      <c r="X59" s="29"/>
      <c r="Y59" s="229"/>
      <c r="Z59" s="229"/>
      <c r="AA59" s="230"/>
      <c r="AB59" s="29"/>
      <c r="AC59" s="229"/>
      <c r="AD59" s="229"/>
      <c r="AE59" s="230"/>
      <c r="AF59" s="29"/>
      <c r="AG59" s="229"/>
      <c r="AH59" s="229"/>
      <c r="AI59" s="230"/>
      <c r="AJ59" s="29"/>
      <c r="AK59" s="229"/>
      <c r="AL59" s="229"/>
      <c r="AM59" s="230"/>
      <c r="AN59" s="29"/>
      <c r="AO59" s="229"/>
      <c r="AP59" s="229"/>
      <c r="AQ59" s="230"/>
      <c r="AR59" s="29"/>
      <c r="AS59" s="229"/>
      <c r="AT59" s="229"/>
      <c r="AU59" s="230"/>
      <c r="AV59" s="29"/>
      <c r="AW59" s="229"/>
      <c r="AX59" s="229"/>
      <c r="AY59" s="230"/>
      <c r="AZ59" s="57"/>
      <c r="BA59" s="77"/>
      <c r="BF59" s="236"/>
      <c r="BH59" s="261"/>
    </row>
    <row r="60" spans="1:60" x14ac:dyDescent="0.55000000000000004">
      <c r="A60" s="210">
        <v>1</v>
      </c>
      <c r="B60" s="211" t="s">
        <v>133</v>
      </c>
      <c r="C60" s="216" t="s">
        <v>124</v>
      </c>
      <c r="D60" s="24">
        <v>74</v>
      </c>
      <c r="E60" s="35">
        <v>672.64</v>
      </c>
      <c r="F60" s="35">
        <f>E60-(G60*D60)</f>
        <v>-2.0000015865662135E-8</v>
      </c>
      <c r="G60" s="50">
        <f t="shared" ref="G60:G62" si="1">ROUND(E60/D60,8)</f>
        <v>9.0897297300000002</v>
      </c>
      <c r="H60" s="24">
        <v>472</v>
      </c>
      <c r="I60" s="35">
        <v>2493.54</v>
      </c>
      <c r="J60" s="35">
        <f t="shared" ref="J60:J62" si="2">I60-(K60*H60)</f>
        <v>-5.599999894911889E-7</v>
      </c>
      <c r="K60" s="50">
        <f t="shared" ref="K60:K62" si="3">ROUND(I60/H60,8)</f>
        <v>5.2829237300000003</v>
      </c>
      <c r="L60" s="24">
        <v>732</v>
      </c>
      <c r="M60" s="35">
        <v>3683.08</v>
      </c>
      <c r="N60" s="35">
        <f>M60-(O60*L60)</f>
        <v>3.3999999686784577E-6</v>
      </c>
      <c r="O60" s="50">
        <f t="shared" ref="O60:O62" si="4">ROUND(M60/L60,8)</f>
        <v>5.0315300499999998</v>
      </c>
      <c r="P60" s="24">
        <v>682</v>
      </c>
      <c r="Q60" s="35">
        <v>3454.32</v>
      </c>
      <c r="R60" s="35">
        <f>Q60-(S60*P60)</f>
        <v>-1.8799996723828372E-6</v>
      </c>
      <c r="S60" s="50">
        <f t="shared" ref="S60:S62" si="5">ROUND(Q60/P60,8)</f>
        <v>5.0649853399999998</v>
      </c>
      <c r="T60" s="24">
        <v>730</v>
      </c>
      <c r="U60" s="35">
        <v>3541.15</v>
      </c>
      <c r="V60" s="42">
        <f>U60-(W60*T60)</f>
        <v>7.0000032792449929E-7</v>
      </c>
      <c r="W60" s="50">
        <f>ROUND(U60/T60,8)</f>
        <v>4.8508904099999999</v>
      </c>
      <c r="X60" s="24">
        <v>896</v>
      </c>
      <c r="Y60" s="35">
        <v>4270.41</v>
      </c>
      <c r="Z60" s="35">
        <f t="shared" ref="Z60:Z62" si="6">Y60-(AA60*X60)</f>
        <v>-6.4000050770118833E-7</v>
      </c>
      <c r="AA60" s="50">
        <f t="shared" ref="AA60:AA62" si="7">ROUND(Y60/X60,8)</f>
        <v>4.7660825899999999</v>
      </c>
      <c r="AB60" s="24">
        <v>782</v>
      </c>
      <c r="AC60" s="35">
        <v>3769.59</v>
      </c>
      <c r="AD60" s="42">
        <f t="shared" ref="AD60:AD62" si="8">AC60-(AE60*AB60)</f>
        <v>2.600004336272832E-7</v>
      </c>
      <c r="AE60" s="50">
        <f>ROUND(AC60/AB60,8)</f>
        <v>4.8204475699999998</v>
      </c>
      <c r="AF60" s="24">
        <v>745</v>
      </c>
      <c r="AG60" s="35">
        <v>3607.03</v>
      </c>
      <c r="AH60" s="35">
        <f>AG60-(AI60*AF60)</f>
        <v>-2.4499995561200194E-6</v>
      </c>
      <c r="AI60" s="50">
        <f>ROUND(AG60/AF60,8)</f>
        <v>4.8416510099999996</v>
      </c>
      <c r="AJ60" s="24">
        <v>897</v>
      </c>
      <c r="AK60" s="35">
        <v>4236.41</v>
      </c>
      <c r="AL60" s="35">
        <f>AK60-(AM60*AJ60)</f>
        <v>-3.6700002965517342E-6</v>
      </c>
      <c r="AM60" s="50">
        <f>ROUND(AK60/AJ60,8)</f>
        <v>4.7228651099999999</v>
      </c>
      <c r="AN60" s="24">
        <v>778</v>
      </c>
      <c r="AO60" s="35">
        <v>3718.72</v>
      </c>
      <c r="AP60" s="35">
        <f>AO60-(AQ60*AV60)</f>
        <v>2996.9632902399999</v>
      </c>
      <c r="AQ60" s="50">
        <f>ROUND(AO60/AN60,8)</f>
        <v>4.7798457599999997</v>
      </c>
      <c r="AR60" s="24">
        <v>366</v>
      </c>
      <c r="AS60" s="35">
        <v>1926.35</v>
      </c>
      <c r="AT60" s="35">
        <f>AS60-(AU60*AR60)</f>
        <v>-1.4199999895936344E-6</v>
      </c>
      <c r="AU60" s="50">
        <f>ROUND(AS60/AR60,8)</f>
        <v>5.2632513699999999</v>
      </c>
      <c r="AV60" s="24">
        <v>151</v>
      </c>
      <c r="AW60" s="35">
        <v>991.02</v>
      </c>
      <c r="AX60" s="35">
        <f>AW60-(AY60*AV60)</f>
        <v>-3.6000005820824299E-7</v>
      </c>
      <c r="AY60" s="50">
        <f>ROUND(AW60/AV60,8)</f>
        <v>6.5630463600000004</v>
      </c>
      <c r="AZ60" s="57"/>
      <c r="BA60" s="77"/>
      <c r="BF60" s="236"/>
      <c r="BH60" s="261">
        <v>24</v>
      </c>
    </row>
    <row r="61" spans="1:60" x14ac:dyDescent="0.55000000000000004">
      <c r="A61" s="210">
        <v>2</v>
      </c>
      <c r="B61" s="211" t="s">
        <v>132</v>
      </c>
      <c r="C61" s="216" t="s">
        <v>125</v>
      </c>
      <c r="D61" s="24">
        <v>2188</v>
      </c>
      <c r="E61" s="35">
        <v>10344.43</v>
      </c>
      <c r="F61" s="35">
        <f t="shared" ref="F61:F62" si="9">E61-(G61*D61)</f>
        <v>-1.0199999451288022E-5</v>
      </c>
      <c r="G61" s="50">
        <f t="shared" si="1"/>
        <v>4.72780165</v>
      </c>
      <c r="H61" s="24">
        <v>3325</v>
      </c>
      <c r="I61" s="35">
        <v>15546.33</v>
      </c>
      <c r="J61" s="35">
        <f t="shared" si="2"/>
        <v>-2.4999826564453542E-7</v>
      </c>
      <c r="K61" s="50">
        <f t="shared" si="3"/>
        <v>4.6755879699999996</v>
      </c>
      <c r="L61" s="24">
        <v>3896</v>
      </c>
      <c r="M61" s="35">
        <v>18158.71</v>
      </c>
      <c r="N61" s="35">
        <f t="shared" ref="N61:N62" si="10">M61-(O61*L61)</f>
        <v>-1.4560002455255017E-5</v>
      </c>
      <c r="O61" s="50">
        <f t="shared" si="4"/>
        <v>4.6608598600000004</v>
      </c>
      <c r="P61" s="24">
        <v>3604</v>
      </c>
      <c r="Q61" s="35">
        <v>16822.78</v>
      </c>
      <c r="R61" s="35">
        <f t="shared" ref="R61:R62" si="11">Q61-(S61*P61)</f>
        <v>4.0399972931481898E-6</v>
      </c>
      <c r="S61" s="50">
        <f t="shared" si="5"/>
        <v>4.66780799</v>
      </c>
      <c r="T61" s="24">
        <v>3225</v>
      </c>
      <c r="U61" s="35">
        <v>14502.19</v>
      </c>
      <c r="V61" s="42">
        <f>U61-(W61*T61)</f>
        <v>2.5000008463393897E-6</v>
      </c>
      <c r="W61" s="50">
        <f>ROUND(U61/T61,8)</f>
        <v>4.4968031000000002</v>
      </c>
      <c r="X61" s="24">
        <v>4390</v>
      </c>
      <c r="Y61" s="35">
        <v>19620.27</v>
      </c>
      <c r="Z61" s="35">
        <f t="shared" si="6"/>
        <v>2.1900003048358485E-5</v>
      </c>
      <c r="AA61" s="50">
        <f t="shared" si="7"/>
        <v>4.4693097899999996</v>
      </c>
      <c r="AB61" s="24">
        <v>4397</v>
      </c>
      <c r="AC61" s="35">
        <v>19654.02</v>
      </c>
      <c r="AD61" s="42">
        <f t="shared" si="8"/>
        <v>-1.6889996913960204E-5</v>
      </c>
      <c r="AE61" s="50">
        <f t="shared" ref="AE61:AE62" si="12">ROUND(AC61/AB61,8)</f>
        <v>4.4698703699999998</v>
      </c>
      <c r="AF61" s="24">
        <v>4099</v>
      </c>
      <c r="AG61" s="35">
        <v>18341.84</v>
      </c>
      <c r="AH61" s="35">
        <f t="shared" ref="AH61:AH62" si="13">AG61-(AI61*AF61)</f>
        <v>-2.0089999452466145E-5</v>
      </c>
      <c r="AI61" s="50">
        <f t="shared" ref="AI61:AI62" si="14">ROUND(AG61/AF61,8)</f>
        <v>4.4747109099999998</v>
      </c>
      <c r="AJ61" s="24">
        <v>2257</v>
      </c>
      <c r="AK61" s="35">
        <v>10152.959999999999</v>
      </c>
      <c r="AL61" s="35">
        <f t="shared" ref="AL61:AL62" si="15">AK61-(AM61*AJ61)</f>
        <v>-8.3500017353799194E-6</v>
      </c>
      <c r="AM61" s="50">
        <f t="shared" ref="AM61:AM62" si="16">ROUND(AK61/AJ61,8)</f>
        <v>4.4984315500000003</v>
      </c>
      <c r="AN61" s="24">
        <v>3755</v>
      </c>
      <c r="AO61" s="35">
        <v>16669.987000000001</v>
      </c>
      <c r="AP61" s="35">
        <f>AO61-(AQ61*AV61)</f>
        <v>7595.8316314000003</v>
      </c>
      <c r="AQ61" s="50">
        <f t="shared" ref="AQ61:AQ62" si="17">ROUND(AO61/AN61,8)</f>
        <v>4.4394106500000001</v>
      </c>
      <c r="AR61" s="24">
        <v>2544</v>
      </c>
      <c r="AS61" s="35">
        <v>11401.53</v>
      </c>
      <c r="AT61" s="35">
        <f t="shared" ref="AT61:AT62" si="18">AS61-(AU61*AR61)</f>
        <v>1.4400011423276737E-6</v>
      </c>
      <c r="AU61" s="50">
        <f t="shared" ref="AU61:AU62" si="19">ROUND(AS61/AR61,8)</f>
        <v>4.4817334899999999</v>
      </c>
      <c r="AV61" s="24">
        <v>2044</v>
      </c>
      <c r="AW61" s="35">
        <v>9226.33</v>
      </c>
      <c r="AX61" s="35">
        <f t="shared" ref="AX61:AX62" si="20">AW61-(AY61*AV61)</f>
        <v>-3.5199991543777287E-6</v>
      </c>
      <c r="AY61" s="50">
        <f t="shared" ref="AY61:AY62" si="21">ROUND(AW61/AV61,8)</f>
        <v>4.5138600799999997</v>
      </c>
      <c r="AZ61" s="57"/>
      <c r="BA61" s="77"/>
      <c r="BF61" s="236"/>
      <c r="BH61" s="261">
        <v>25</v>
      </c>
    </row>
    <row r="62" spans="1:60" x14ac:dyDescent="0.55000000000000004">
      <c r="A62" s="210">
        <v>3</v>
      </c>
      <c r="B62" s="211" t="s">
        <v>134</v>
      </c>
      <c r="C62" s="237" t="s">
        <v>131</v>
      </c>
      <c r="D62" s="24">
        <v>19</v>
      </c>
      <c r="E62" s="35">
        <v>421.03</v>
      </c>
      <c r="F62" s="35">
        <f t="shared" si="9"/>
        <v>7.9999949775810819E-8</v>
      </c>
      <c r="G62" s="50">
        <f t="shared" si="1"/>
        <v>22.159473680000001</v>
      </c>
      <c r="H62" s="24">
        <v>24</v>
      </c>
      <c r="I62" s="35">
        <v>443.89</v>
      </c>
      <c r="J62" s="35">
        <f t="shared" si="2"/>
        <v>-8.0000063462648541E-8</v>
      </c>
      <c r="K62" s="50">
        <f t="shared" si="3"/>
        <v>18.495416670000001</v>
      </c>
      <c r="L62" s="24">
        <v>36</v>
      </c>
      <c r="M62" s="35">
        <v>498.8</v>
      </c>
      <c r="N62" s="35">
        <f t="shared" si="10"/>
        <v>-1.6000001323845936E-7</v>
      </c>
      <c r="O62" s="50">
        <f t="shared" si="4"/>
        <v>13.855555560000001</v>
      </c>
      <c r="P62" s="24">
        <v>33</v>
      </c>
      <c r="Q62" s="35">
        <v>485.07</v>
      </c>
      <c r="R62" s="35">
        <f t="shared" si="11"/>
        <v>-3.0000023798493203E-8</v>
      </c>
      <c r="S62" s="50">
        <f t="shared" si="5"/>
        <v>14.699090910000001</v>
      </c>
      <c r="T62" s="24">
        <v>36</v>
      </c>
      <c r="U62" s="35">
        <v>492.25</v>
      </c>
      <c r="V62" s="42">
        <f>U62-(W62*T62)</f>
        <v>4.000003173132427E-8</v>
      </c>
      <c r="W62" s="50">
        <f>ROUND(U62/T62,8)</f>
        <v>13.67361111</v>
      </c>
      <c r="X62" s="24">
        <v>40</v>
      </c>
      <c r="Y62" s="35">
        <v>509.83</v>
      </c>
      <c r="Z62" s="35">
        <f t="shared" si="6"/>
        <v>0</v>
      </c>
      <c r="AA62" s="50">
        <f t="shared" si="7"/>
        <v>12.745749999999999</v>
      </c>
      <c r="AB62" s="24">
        <v>40.5</v>
      </c>
      <c r="AC62" s="35">
        <v>512.04</v>
      </c>
      <c r="AD62" s="42">
        <f t="shared" si="8"/>
        <v>1.1999998150713509E-7</v>
      </c>
      <c r="AE62" s="50">
        <f t="shared" si="12"/>
        <v>12.64296296</v>
      </c>
      <c r="AF62" s="24">
        <v>39.5</v>
      </c>
      <c r="AG62" s="35">
        <v>507.64</v>
      </c>
      <c r="AH62" s="35">
        <f t="shared" si="13"/>
        <v>-1.5000011899246601E-8</v>
      </c>
      <c r="AI62" s="50">
        <f t="shared" si="14"/>
        <v>12.851645570000001</v>
      </c>
      <c r="AJ62" s="24">
        <v>28</v>
      </c>
      <c r="AK62" s="35">
        <v>455.92</v>
      </c>
      <c r="AL62" s="35">
        <f t="shared" si="15"/>
        <v>8.000000661922968E-8</v>
      </c>
      <c r="AM62" s="50">
        <f t="shared" si="16"/>
        <v>16.282857140000001</v>
      </c>
      <c r="AN62" s="24">
        <v>34</v>
      </c>
      <c r="AO62" s="35">
        <v>482</v>
      </c>
      <c r="AP62" s="35">
        <f>AO62-(AQ62*AV62)</f>
        <v>185.71176466900005</v>
      </c>
      <c r="AQ62" s="50">
        <f t="shared" si="17"/>
        <v>14.176470589999999</v>
      </c>
      <c r="AR62" s="24">
        <v>24.4</v>
      </c>
      <c r="AS62" s="35">
        <v>440.24</v>
      </c>
      <c r="AT62" s="35">
        <f t="shared" si="18"/>
        <v>2.0000072709080996E-8</v>
      </c>
      <c r="AU62" s="50">
        <f t="shared" si="19"/>
        <v>18.042622949999998</v>
      </c>
      <c r="AV62" s="24">
        <v>20.9</v>
      </c>
      <c r="AW62" s="35">
        <v>425.03</v>
      </c>
      <c r="AX62" s="35">
        <f t="shared" si="20"/>
        <v>-7.599993523399462E-8</v>
      </c>
      <c r="AY62" s="50">
        <f t="shared" si="21"/>
        <v>20.336363639999998</v>
      </c>
      <c r="AZ62" s="57"/>
      <c r="BA62" s="77"/>
      <c r="BF62" s="236"/>
      <c r="BH62" s="261">
        <v>26</v>
      </c>
    </row>
    <row r="63" spans="1:60" x14ac:dyDescent="0.55000000000000004">
      <c r="A63" s="26" t="s">
        <v>5</v>
      </c>
      <c r="B63" s="27"/>
      <c r="C63" s="225"/>
      <c r="D63" s="32">
        <f>SUM(D60:D62)</f>
        <v>2281</v>
      </c>
      <c r="E63" s="32">
        <f>SUM(E60:E62)</f>
        <v>11438.1</v>
      </c>
      <c r="F63" s="42"/>
      <c r="G63" s="51" t="s">
        <v>42</v>
      </c>
      <c r="H63" s="32">
        <f>SUM(H60:H62)</f>
        <v>3821</v>
      </c>
      <c r="I63" s="32">
        <f>SUM(I60:I62)</f>
        <v>18483.759999999998</v>
      </c>
      <c r="J63" s="42"/>
      <c r="K63" s="51" t="s">
        <v>42</v>
      </c>
      <c r="L63" s="32">
        <f>SUM(L60:L62)</f>
        <v>4664</v>
      </c>
      <c r="M63" s="32">
        <f>SUM(M60:M62)</f>
        <v>22340.59</v>
      </c>
      <c r="N63" s="42"/>
      <c r="O63" s="51" t="s">
        <v>42</v>
      </c>
      <c r="P63" s="32">
        <f>SUM(P60:P62)</f>
        <v>4319</v>
      </c>
      <c r="Q63" s="32">
        <f>SUM(Q60:Q62)</f>
        <v>20762.169999999998</v>
      </c>
      <c r="R63" s="42"/>
      <c r="S63" s="51" t="s">
        <v>42</v>
      </c>
      <c r="T63" s="32">
        <f>SUM(T60:T62)</f>
        <v>3991</v>
      </c>
      <c r="U63" s="32">
        <f>SUM(U60:U62)</f>
        <v>18535.59</v>
      </c>
      <c r="V63" s="42"/>
      <c r="W63" s="51" t="s">
        <v>42</v>
      </c>
      <c r="X63" s="32">
        <f>SUM(X60:X62)</f>
        <v>5326</v>
      </c>
      <c r="Y63" s="32">
        <f>SUM(Y60:Y62)</f>
        <v>24400.510000000002</v>
      </c>
      <c r="Z63" s="42"/>
      <c r="AA63" s="51" t="s">
        <v>42</v>
      </c>
      <c r="AB63" s="32">
        <f>SUM(AB60:AB62)</f>
        <v>5219.5</v>
      </c>
      <c r="AC63" s="32">
        <f>SUM(AC60:AC62)</f>
        <v>23935.65</v>
      </c>
      <c r="AD63" s="42"/>
      <c r="AE63" s="51" t="s">
        <v>42</v>
      </c>
      <c r="AF63" s="32">
        <f>SUM(AF60:AF62)</f>
        <v>4883.5</v>
      </c>
      <c r="AG63" s="32">
        <f>SUM(AG60:AG62)</f>
        <v>22456.51</v>
      </c>
      <c r="AH63" s="42"/>
      <c r="AI63" s="51" t="s">
        <v>42</v>
      </c>
      <c r="AJ63" s="32">
        <f>SUM(AJ60:AJ62)</f>
        <v>3182</v>
      </c>
      <c r="AK63" s="32">
        <f>SUM(AK60:AK62)</f>
        <v>14845.289999999999</v>
      </c>
      <c r="AL63" s="42"/>
      <c r="AM63" s="51" t="s">
        <v>42</v>
      </c>
      <c r="AN63" s="32">
        <f>SUM(AV60:AV62)</f>
        <v>2215.9</v>
      </c>
      <c r="AO63" s="33">
        <f>SUM(AO60:AO62)</f>
        <v>20870.707000000002</v>
      </c>
      <c r="AP63" s="42"/>
      <c r="AQ63" s="51" t="s">
        <v>42</v>
      </c>
      <c r="AR63" s="32">
        <f>SUM(AR60:AR62)</f>
        <v>2934.4</v>
      </c>
      <c r="AS63" s="33">
        <f>SUM(AS60:AS62)</f>
        <v>13768.12</v>
      </c>
      <c r="AT63" s="42"/>
      <c r="AU63" s="51" t="s">
        <v>42</v>
      </c>
      <c r="AV63" s="32">
        <f>SUM(AV60:AV62)</f>
        <v>2215.9</v>
      </c>
      <c r="AW63" s="33">
        <f>SUM(AW60:AW62)</f>
        <v>10642.380000000001</v>
      </c>
      <c r="AX63" s="42"/>
      <c r="AY63" s="51" t="s">
        <v>42</v>
      </c>
      <c r="AZ63" s="34">
        <f>AV63+AR63+AV63+AJ63+AF63+AB63+X63+AB63+P63+L63+H63+D63</f>
        <v>46281.7</v>
      </c>
      <c r="BA63" s="33">
        <f>AW63+AS63+AO63+AK63+AG63+AC63+Y63+U63+Q63+M63+I63+E63</f>
        <v>222479.37700000004</v>
      </c>
      <c r="BB63" s="268">
        <f>AJ63+AF63+AB63+X63+AB63+P63+L63+H63+D63</f>
        <v>38915.5</v>
      </c>
      <c r="BC63" s="269">
        <f>AK63+AG63+AC63+Y63+U63+Q63+M63+I63+E63</f>
        <v>177198.17</v>
      </c>
      <c r="BD63" s="268">
        <f>AV63+AR63+AV63</f>
        <v>7366.2000000000007</v>
      </c>
      <c r="BE63" s="271">
        <f>AW63+AS63+AO63</f>
        <v>45281.207000000002</v>
      </c>
      <c r="BF63" s="259">
        <f>(BD63+BB63)-AZ63</f>
        <v>0</v>
      </c>
      <c r="BG63" s="195">
        <f>(BE63+BC63)-BA63</f>
        <v>0</v>
      </c>
    </row>
  </sheetData>
  <autoFilter ref="A3:M3"/>
  <pageMargins left="0.55118110236220474" right="0.15748031496062992" top="0.59055118110236227" bottom="0.98425196850393704" header="0.51181102362204722" footer="0.51181102362204722"/>
  <pageSetup paperSize="9" orientation="portrait" r:id="rId1"/>
  <headerFooter alignWithMargins="0">
    <oddFooter>&amp;R&amp;"Angsana New,ธรรมดา"งานจัดการพลังงาน
นายสุรเดช  คิดการงาน (ผอส.04244)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6" sqref="R6"/>
    </sheetView>
  </sheetViews>
  <sheetFormatPr defaultRowHeight="19.8" x14ac:dyDescent="0.5"/>
  <cols>
    <col min="1" max="1" width="0" style="119" hidden="1" customWidth="1"/>
    <col min="2" max="2" width="9" style="125" customWidth="1"/>
    <col min="3" max="3" width="12.77734375" style="125" customWidth="1"/>
    <col min="4" max="4" width="12.77734375" style="126" hidden="1" customWidth="1"/>
    <col min="5" max="5" width="12.77734375" style="125" customWidth="1"/>
    <col min="6" max="6" width="12.77734375" style="126" hidden="1" customWidth="1"/>
    <col min="7" max="14" width="10.77734375" style="119" customWidth="1"/>
    <col min="15" max="16384" width="8.88671875" style="119"/>
  </cols>
  <sheetData>
    <row r="2" spans="2:6" x14ac:dyDescent="0.5">
      <c r="B2" s="65" t="s">
        <v>46</v>
      </c>
      <c r="C2" s="66" t="str">
        <f>'[7]2566-คณะ,สำนัก'!B57</f>
        <v xml:space="preserve">สำนักฟาร์มมหาวิทยาลัยแม่โจ้ (ฟาร์มพร้าว ) </v>
      </c>
      <c r="D2" s="117"/>
      <c r="E2" s="67"/>
      <c r="F2" s="118"/>
    </row>
    <row r="3" spans="2:6" ht="21.6" x14ac:dyDescent="0.5">
      <c r="B3" s="68"/>
      <c r="C3" s="69" t="s">
        <v>149</v>
      </c>
      <c r="D3" s="120" t="s">
        <v>121</v>
      </c>
      <c r="E3" s="69" t="s">
        <v>174</v>
      </c>
      <c r="F3" s="120" t="s">
        <v>150</v>
      </c>
    </row>
    <row r="4" spans="2:6" x14ac:dyDescent="0.5">
      <c r="B4" s="70" t="s">
        <v>54</v>
      </c>
      <c r="C4" s="71">
        <f>'2568-คณะ,สำนัก'!C59</f>
        <v>6760</v>
      </c>
      <c r="D4" s="121">
        <f>'2568-คณะ,สำนัก'!D59</f>
        <v>29523.07</v>
      </c>
      <c r="E4" s="71">
        <f>'2569-คณะ,สำนัก'!C57</f>
        <v>4072</v>
      </c>
      <c r="F4" s="121">
        <f>'2569-คณะ,สำนัก'!D57</f>
        <v>18121.62</v>
      </c>
    </row>
    <row r="5" spans="2:6" x14ac:dyDescent="0.5">
      <c r="B5" s="70" t="s">
        <v>55</v>
      </c>
      <c r="C5" s="71">
        <f>'2568-คณะ,สำนัก'!E59</f>
        <v>6892</v>
      </c>
      <c r="D5" s="121">
        <f>'2568-คณะ,สำนัก'!F59</f>
        <v>29974.12</v>
      </c>
      <c r="E5" s="71">
        <f>'2569-คณะ,สำนัก'!E57</f>
        <v>4496</v>
      </c>
      <c r="F5" s="121">
        <f>'2569-คณะ,สำนัก'!F57</f>
        <v>19938.98</v>
      </c>
    </row>
    <row r="6" spans="2:6" x14ac:dyDescent="0.5">
      <c r="B6" s="70" t="s">
        <v>56</v>
      </c>
      <c r="C6" s="71">
        <f>'2568-คณะ,สำนัก'!G59</f>
        <v>6768</v>
      </c>
      <c r="D6" s="121">
        <f>'2568-คณะ,สำนัก'!H59</f>
        <v>29309.42</v>
      </c>
      <c r="E6" s="71">
        <f>'2569-คณะ,สำนัก'!G57</f>
        <v>0</v>
      </c>
      <c r="F6" s="121">
        <f>'2569-คณะ,สำนัก'!H57</f>
        <v>0</v>
      </c>
    </row>
    <row r="7" spans="2:6" x14ac:dyDescent="0.5">
      <c r="B7" s="70" t="s">
        <v>57</v>
      </c>
      <c r="C7" s="71">
        <f>'2568-คณะ,สำนัก'!I59</f>
        <v>11000</v>
      </c>
      <c r="D7" s="121">
        <f>'2568-คณะ,สำนัก'!J59</f>
        <v>46398.63</v>
      </c>
      <c r="E7" s="71">
        <f>'2569-คณะ,สำนัก'!I57</f>
        <v>0</v>
      </c>
      <c r="F7" s="121">
        <f>'2569-คณะ,สำนัก'!J57</f>
        <v>0</v>
      </c>
    </row>
    <row r="8" spans="2:6" x14ac:dyDescent="0.5">
      <c r="B8" s="70" t="s">
        <v>58</v>
      </c>
      <c r="C8" s="71">
        <f>'2568-คณะ,สำนัก'!K59</f>
        <v>1788</v>
      </c>
      <c r="D8" s="121">
        <f>'2568-คณะ,สำนัก'!L59</f>
        <v>15325.83</v>
      </c>
      <c r="E8" s="71">
        <f>'2569-คณะ,สำนัก'!K57</f>
        <v>0</v>
      </c>
      <c r="F8" s="121">
        <f>'2569-คณะ,สำนัก'!L57</f>
        <v>0</v>
      </c>
    </row>
    <row r="9" spans="2:6" x14ac:dyDescent="0.5">
      <c r="B9" s="70" t="s">
        <v>59</v>
      </c>
      <c r="C9" s="71">
        <f>'2568-คณะ,สำนัก'!M59</f>
        <v>3432</v>
      </c>
      <c r="D9" s="121">
        <f>'2568-คณะ,สำนัก'!N59</f>
        <v>14650.19</v>
      </c>
      <c r="E9" s="71">
        <f>'2569-คณะ,สำนัก'!M57</f>
        <v>0</v>
      </c>
      <c r="F9" s="121">
        <f>'2569-คณะ,สำนัก'!N57</f>
        <v>0</v>
      </c>
    </row>
    <row r="10" spans="2:6" x14ac:dyDescent="0.5">
      <c r="B10" s="70" t="s">
        <v>60</v>
      </c>
      <c r="C10" s="71">
        <f>'2568-คณะ,สำนัก'!O59</f>
        <v>1788</v>
      </c>
      <c r="D10" s="121">
        <f>'2568-คณะ,สำนัก'!P59</f>
        <v>7931.26</v>
      </c>
      <c r="E10" s="71">
        <f>'2569-คณะ,สำนัก'!O57</f>
        <v>0</v>
      </c>
      <c r="F10" s="121">
        <f>'2569-คณะ,สำนัก'!P57</f>
        <v>0</v>
      </c>
    </row>
    <row r="11" spans="2:6" x14ac:dyDescent="0.5">
      <c r="B11" s="70" t="s">
        <v>61</v>
      </c>
      <c r="C11" s="71">
        <f>'2568-คณะ,สำนัก'!Q59</f>
        <v>1336</v>
      </c>
      <c r="D11" s="121">
        <f>'2568-คณะ,สำนัก'!R59</f>
        <v>6537.52</v>
      </c>
      <c r="E11" s="71">
        <f>'2569-คณะ,สำนัก'!Q57</f>
        <v>0</v>
      </c>
      <c r="F11" s="121">
        <f>'2569-คณะ,สำนัก'!R57</f>
        <v>0</v>
      </c>
    </row>
    <row r="12" spans="2:6" x14ac:dyDescent="0.5">
      <c r="B12" s="70" t="s">
        <v>62</v>
      </c>
      <c r="C12" s="71">
        <f>'2568-คณะ,สำนัก'!S59</f>
        <v>2180</v>
      </c>
      <c r="D12" s="121">
        <f>'2568-คณะ,สำนัก'!T59</f>
        <v>10152.09</v>
      </c>
      <c r="E12" s="71">
        <f>'2569-คณะ,สำนัก'!S57</f>
        <v>0</v>
      </c>
      <c r="F12" s="121">
        <f>'2569-คณะ,สำนัก'!T57</f>
        <v>0</v>
      </c>
    </row>
    <row r="13" spans="2:6" x14ac:dyDescent="0.5">
      <c r="B13" s="70" t="s">
        <v>63</v>
      </c>
      <c r="C13" s="71">
        <f>'2568-คณะ,สำนัก'!U59</f>
        <v>2908</v>
      </c>
      <c r="D13" s="121">
        <f>'2568-คณะ,สำนัก'!V59</f>
        <v>13319.18</v>
      </c>
      <c r="E13" s="71">
        <f>'2569-คณะ,สำนัก'!U57</f>
        <v>0</v>
      </c>
      <c r="F13" s="121">
        <f>'2569-คณะ,สำนัก'!V57</f>
        <v>0</v>
      </c>
    </row>
    <row r="14" spans="2:6" ht="19.2" customHeight="1" x14ac:dyDescent="0.5">
      <c r="B14" s="70" t="s">
        <v>64</v>
      </c>
      <c r="C14" s="71">
        <f>'2568-คณะ,สำนัก'!W59</f>
        <v>3420</v>
      </c>
      <c r="D14" s="121">
        <f>'2568-คณะ,สำนัก'!X59</f>
        <v>15546.58</v>
      </c>
      <c r="E14" s="71">
        <f>'2569-คณะ,สำนัก'!W57</f>
        <v>0</v>
      </c>
      <c r="F14" s="121">
        <f>'2569-คณะ,สำนัก'!X57</f>
        <v>0</v>
      </c>
    </row>
    <row r="15" spans="2:6" x14ac:dyDescent="0.5">
      <c r="B15" s="70" t="s">
        <v>65</v>
      </c>
      <c r="C15" s="71">
        <f>'2568-คณะ,สำนัก'!Y59</f>
        <v>3964</v>
      </c>
      <c r="D15" s="121">
        <f>'2568-คณะ,สำนัก'!Z59</f>
        <v>17913.199999999997</v>
      </c>
      <c r="E15" s="71">
        <f>'2569-คณะ,สำนัก'!Y57</f>
        <v>0</v>
      </c>
      <c r="F15" s="121">
        <f>'2569-คณะ,สำนัก'!Z57</f>
        <v>0</v>
      </c>
    </row>
    <row r="30" spans="2:6" x14ac:dyDescent="0.5">
      <c r="B30" s="65" t="s">
        <v>46</v>
      </c>
      <c r="C30" s="66" t="str">
        <f>C2</f>
        <v xml:space="preserve">สำนักฟาร์มมหาวิทยาลัยแม่โจ้ (ฟาร์มพร้าว ) </v>
      </c>
      <c r="D30" s="117"/>
      <c r="E30" s="67"/>
      <c r="F30" s="122"/>
    </row>
    <row r="31" spans="2:6" x14ac:dyDescent="0.5">
      <c r="B31" s="68"/>
      <c r="C31" s="69" t="s">
        <v>150</v>
      </c>
      <c r="D31" s="120"/>
      <c r="E31" s="69" t="s">
        <v>175</v>
      </c>
      <c r="F31" s="123"/>
    </row>
    <row r="32" spans="2:6" x14ac:dyDescent="0.5">
      <c r="B32" s="70" t="s">
        <v>54</v>
      </c>
      <c r="C32" s="71">
        <f>D4</f>
        <v>29523.07</v>
      </c>
      <c r="D32" s="121"/>
      <c r="E32" s="71">
        <f>F4</f>
        <v>18121.62</v>
      </c>
      <c r="F32" s="124"/>
    </row>
    <row r="33" spans="2:6" x14ac:dyDescent="0.5">
      <c r="B33" s="70" t="s">
        <v>55</v>
      </c>
      <c r="C33" s="71">
        <f t="shared" ref="C33:C43" si="0">D5</f>
        <v>29974.12</v>
      </c>
      <c r="D33" s="121"/>
      <c r="E33" s="71">
        <f t="shared" ref="E33:E43" si="1">F5</f>
        <v>19938.98</v>
      </c>
      <c r="F33" s="124"/>
    </row>
    <row r="34" spans="2:6" x14ac:dyDescent="0.5">
      <c r="B34" s="70" t="s">
        <v>56</v>
      </c>
      <c r="C34" s="71">
        <f t="shared" si="0"/>
        <v>29309.42</v>
      </c>
      <c r="D34" s="121"/>
      <c r="E34" s="71">
        <f t="shared" si="1"/>
        <v>0</v>
      </c>
      <c r="F34" s="124"/>
    </row>
    <row r="35" spans="2:6" x14ac:dyDescent="0.5">
      <c r="B35" s="70" t="s">
        <v>57</v>
      </c>
      <c r="C35" s="71">
        <f t="shared" si="0"/>
        <v>46398.63</v>
      </c>
      <c r="D35" s="121"/>
      <c r="E35" s="71">
        <f t="shared" si="1"/>
        <v>0</v>
      </c>
      <c r="F35" s="124"/>
    </row>
    <row r="36" spans="2:6" x14ac:dyDescent="0.5">
      <c r="B36" s="70" t="s">
        <v>58</v>
      </c>
      <c r="C36" s="71">
        <f t="shared" si="0"/>
        <v>15325.83</v>
      </c>
      <c r="D36" s="121"/>
      <c r="E36" s="71">
        <f t="shared" si="1"/>
        <v>0</v>
      </c>
      <c r="F36" s="124"/>
    </row>
    <row r="37" spans="2:6" x14ac:dyDescent="0.5">
      <c r="B37" s="70" t="s">
        <v>59</v>
      </c>
      <c r="C37" s="71">
        <f t="shared" si="0"/>
        <v>14650.19</v>
      </c>
      <c r="D37" s="121"/>
      <c r="E37" s="71">
        <f t="shared" si="1"/>
        <v>0</v>
      </c>
      <c r="F37" s="124"/>
    </row>
    <row r="38" spans="2:6" x14ac:dyDescent="0.5">
      <c r="B38" s="70" t="s">
        <v>60</v>
      </c>
      <c r="C38" s="71">
        <f t="shared" si="0"/>
        <v>7931.26</v>
      </c>
      <c r="D38" s="121"/>
      <c r="E38" s="71">
        <f t="shared" si="1"/>
        <v>0</v>
      </c>
      <c r="F38" s="124"/>
    </row>
    <row r="39" spans="2:6" x14ac:dyDescent="0.5">
      <c r="B39" s="70" t="s">
        <v>61</v>
      </c>
      <c r="C39" s="71">
        <f t="shared" si="0"/>
        <v>6537.52</v>
      </c>
      <c r="D39" s="121"/>
      <c r="E39" s="71">
        <f t="shared" si="1"/>
        <v>0</v>
      </c>
      <c r="F39" s="124"/>
    </row>
    <row r="40" spans="2:6" x14ac:dyDescent="0.5">
      <c r="B40" s="70" t="s">
        <v>62</v>
      </c>
      <c r="C40" s="71">
        <f t="shared" si="0"/>
        <v>10152.09</v>
      </c>
      <c r="D40" s="121"/>
      <c r="E40" s="71">
        <f t="shared" si="1"/>
        <v>0</v>
      </c>
      <c r="F40" s="124"/>
    </row>
    <row r="41" spans="2:6" x14ac:dyDescent="0.5">
      <c r="B41" s="70" t="s">
        <v>63</v>
      </c>
      <c r="C41" s="71">
        <f t="shared" si="0"/>
        <v>13319.18</v>
      </c>
      <c r="D41" s="121"/>
      <c r="E41" s="71">
        <f t="shared" si="1"/>
        <v>0</v>
      </c>
      <c r="F41" s="124"/>
    </row>
    <row r="42" spans="2:6" x14ac:dyDescent="0.5">
      <c r="B42" s="70" t="s">
        <v>64</v>
      </c>
      <c r="C42" s="71">
        <f t="shared" si="0"/>
        <v>15546.58</v>
      </c>
      <c r="D42" s="121"/>
      <c r="E42" s="71">
        <f t="shared" si="1"/>
        <v>0</v>
      </c>
      <c r="F42" s="124"/>
    </row>
    <row r="43" spans="2:6" x14ac:dyDescent="0.5">
      <c r="B43" s="70" t="s">
        <v>65</v>
      </c>
      <c r="C43" s="71">
        <f t="shared" si="0"/>
        <v>17913.199999999997</v>
      </c>
      <c r="D43" s="121"/>
      <c r="E43" s="71">
        <f t="shared" si="1"/>
        <v>0</v>
      </c>
      <c r="F43" s="1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Q36" sqref="Q36"/>
    </sheetView>
  </sheetViews>
  <sheetFormatPr defaultRowHeight="19.8" x14ac:dyDescent="0.5"/>
  <cols>
    <col min="1" max="1" width="0" style="119" hidden="1" customWidth="1"/>
    <col min="2" max="2" width="9" style="125" customWidth="1"/>
    <col min="3" max="3" width="12.77734375" style="125" customWidth="1"/>
    <col min="4" max="4" width="12.77734375" style="126" hidden="1" customWidth="1"/>
    <col min="5" max="5" width="12.77734375" style="125" customWidth="1"/>
    <col min="6" max="6" width="12.77734375" style="126" hidden="1" customWidth="1"/>
    <col min="7" max="14" width="10.77734375" style="119" customWidth="1"/>
    <col min="15" max="16384" width="8.88671875" style="119"/>
  </cols>
  <sheetData>
    <row r="2" spans="2:6" x14ac:dyDescent="0.5">
      <c r="B2" s="65" t="s">
        <v>46</v>
      </c>
      <c r="C2" s="66" t="str">
        <f>'[7]2566-คณะ,สำนัก'!B55</f>
        <v xml:space="preserve">สำนักฟาร์มมหาวิทยาลัยแม่โจ้ (ฟาร์มบ้านโปง) </v>
      </c>
      <c r="D2" s="117"/>
      <c r="E2" s="67"/>
      <c r="F2" s="118"/>
    </row>
    <row r="3" spans="2:6" ht="21.6" x14ac:dyDescent="0.5">
      <c r="B3" s="68"/>
      <c r="C3" s="69" t="s">
        <v>149</v>
      </c>
      <c r="D3" s="120" t="s">
        <v>121</v>
      </c>
      <c r="E3" s="69" t="s">
        <v>174</v>
      </c>
      <c r="F3" s="120" t="s">
        <v>150</v>
      </c>
    </row>
    <row r="4" spans="2:6" x14ac:dyDescent="0.5">
      <c r="B4" s="70" t="s">
        <v>54</v>
      </c>
      <c r="C4" s="71">
        <f>'2568-คณะ,สำนัก'!C57</f>
        <v>28629.279999999999</v>
      </c>
      <c r="D4" s="121">
        <f>'2568-คณะ,สำนัก'!D57</f>
        <v>126364.63999999998</v>
      </c>
      <c r="E4" s="71">
        <f>'2569-คณะ,สำนัก'!C55</f>
        <v>22808.400000000001</v>
      </c>
      <c r="F4" s="121">
        <f>'2569-คณะ,สำนัก'!D55</f>
        <v>93671.930000000008</v>
      </c>
    </row>
    <row r="5" spans="2:6" x14ac:dyDescent="0.5">
      <c r="B5" s="70" t="s">
        <v>55</v>
      </c>
      <c r="C5" s="71">
        <f>'2568-คณะ,สำนัก'!E57</f>
        <v>33224.18</v>
      </c>
      <c r="D5" s="121">
        <f>'2568-คณะ,สำนัก'!F57</f>
        <v>149071.51</v>
      </c>
      <c r="E5" s="71">
        <f>'2569-คณะ,สำนัก'!E55</f>
        <v>26239</v>
      </c>
      <c r="F5" s="121">
        <f>'2569-คณะ,สำนัก'!F55</f>
        <v>110647.5</v>
      </c>
    </row>
    <row r="6" spans="2:6" x14ac:dyDescent="0.5">
      <c r="B6" s="70" t="s">
        <v>56</v>
      </c>
      <c r="C6" s="71">
        <f>'2568-คณะ,สำนัก'!G57</f>
        <v>42284.71</v>
      </c>
      <c r="D6" s="121">
        <f>'2568-คณะ,สำนัก'!H57</f>
        <v>187546.40999999997</v>
      </c>
      <c r="E6" s="71">
        <f>'2569-คณะ,สำนัก'!G55</f>
        <v>0</v>
      </c>
      <c r="F6" s="121">
        <f>'2569-คณะ,สำนัก'!H55</f>
        <v>0</v>
      </c>
    </row>
    <row r="7" spans="2:6" x14ac:dyDescent="0.5">
      <c r="B7" s="70" t="s">
        <v>57</v>
      </c>
      <c r="C7" s="71">
        <f>'2568-คณะ,สำนัก'!I57</f>
        <v>39727.120000000003</v>
      </c>
      <c r="D7" s="121">
        <f>'2568-คณะ,สำนัก'!J57</f>
        <v>177523.90999999997</v>
      </c>
      <c r="E7" s="71">
        <f>'2569-คณะ,สำนัก'!I55</f>
        <v>0</v>
      </c>
      <c r="F7" s="121">
        <f>'2569-คณะ,สำนัก'!J55</f>
        <v>0</v>
      </c>
    </row>
    <row r="8" spans="2:6" x14ac:dyDescent="0.5">
      <c r="B8" s="70" t="s">
        <v>58</v>
      </c>
      <c r="C8" s="71">
        <f>'2568-คณะ,สำนัก'!K57</f>
        <v>28219.48</v>
      </c>
      <c r="D8" s="121">
        <f>'2568-คณะ,สำนัก'!L57</f>
        <v>176693.65</v>
      </c>
      <c r="E8" s="71">
        <f>'2569-คณะ,สำนัก'!K55</f>
        <v>0</v>
      </c>
      <c r="F8" s="121">
        <f>'2569-คณะ,สำนัก'!L55</f>
        <v>0</v>
      </c>
    </row>
    <row r="9" spans="2:6" x14ac:dyDescent="0.5">
      <c r="B9" s="70" t="s">
        <v>59</v>
      </c>
      <c r="C9" s="71">
        <f>'2568-คณะ,สำนัก'!M57</f>
        <v>31514.35</v>
      </c>
      <c r="D9" s="121">
        <f>'2568-คณะ,สำนัก'!N57</f>
        <v>134620.31</v>
      </c>
      <c r="E9" s="71">
        <f>'2569-คณะ,สำนัก'!M55</f>
        <v>0</v>
      </c>
      <c r="F9" s="121">
        <f>'2569-คณะ,สำนัก'!N55</f>
        <v>0</v>
      </c>
    </row>
    <row r="10" spans="2:6" x14ac:dyDescent="0.5">
      <c r="B10" s="70" t="s">
        <v>60</v>
      </c>
      <c r="C10" s="71">
        <f>'2568-คณะ,สำนัก'!O57</f>
        <v>28219.48</v>
      </c>
      <c r="D10" s="121">
        <f>'2568-คณะ,สำนัก'!P57</f>
        <v>117928.26</v>
      </c>
      <c r="E10" s="71">
        <f>'2569-คณะ,สำนัก'!O55</f>
        <v>0</v>
      </c>
      <c r="F10" s="121">
        <f>'2569-คณะ,สำนัก'!P55</f>
        <v>0</v>
      </c>
    </row>
    <row r="11" spans="2:6" x14ac:dyDescent="0.5">
      <c r="B11" s="70" t="s">
        <v>61</v>
      </c>
      <c r="C11" s="71">
        <f>'2568-คณะ,สำนัก'!Q57</f>
        <v>28545.97</v>
      </c>
      <c r="D11" s="121">
        <f>'2568-คณะ,สำนัก'!R57</f>
        <v>119827.79</v>
      </c>
      <c r="E11" s="71">
        <f>'2569-คณะ,สำนัก'!Q55</f>
        <v>0</v>
      </c>
      <c r="F11" s="121">
        <f>'2569-คณะ,สำนัก'!R55</f>
        <v>0</v>
      </c>
    </row>
    <row r="12" spans="2:6" x14ac:dyDescent="0.5">
      <c r="B12" s="70" t="s">
        <v>62</v>
      </c>
      <c r="C12" s="71">
        <f>'2568-คณะ,สำนัก'!S57</f>
        <v>30440.3</v>
      </c>
      <c r="D12" s="121">
        <f>'2568-คณะ,สำนัก'!T57</f>
        <v>128072.5</v>
      </c>
      <c r="E12" s="71">
        <f>'2569-คณะ,สำนัก'!S55</f>
        <v>0</v>
      </c>
      <c r="F12" s="121">
        <f>'2569-คณะ,สำนัก'!T55</f>
        <v>0</v>
      </c>
    </row>
    <row r="13" spans="2:6" x14ac:dyDescent="0.5">
      <c r="B13" s="70" t="s">
        <v>63</v>
      </c>
      <c r="C13" s="71">
        <f>'2568-คณะ,สำนัก'!U57</f>
        <v>33552.07</v>
      </c>
      <c r="D13" s="121">
        <f>'2568-คณะ,สำนัก'!V57</f>
        <v>140743.19</v>
      </c>
      <c r="E13" s="71">
        <f>'2569-คณะ,สำนัก'!U55</f>
        <v>0</v>
      </c>
      <c r="F13" s="121">
        <f>'2569-คณะ,สำนัก'!V55</f>
        <v>0</v>
      </c>
    </row>
    <row r="14" spans="2:6" ht="19.2" customHeight="1" x14ac:dyDescent="0.5">
      <c r="B14" s="70" t="s">
        <v>64</v>
      </c>
      <c r="C14" s="71">
        <f>'2568-คณะ,สำนัก'!W57</f>
        <v>24021.13</v>
      </c>
      <c r="D14" s="121">
        <f>'2568-คณะ,สำนัก'!X57</f>
        <v>100843.20999999999</v>
      </c>
      <c r="E14" s="71">
        <f>'2569-คณะ,สำนัก'!W55</f>
        <v>0</v>
      </c>
      <c r="F14" s="121">
        <f>'2569-คณะ,สำนัก'!X55</f>
        <v>0</v>
      </c>
    </row>
    <row r="15" spans="2:6" x14ac:dyDescent="0.5">
      <c r="B15" s="70" t="s">
        <v>65</v>
      </c>
      <c r="C15" s="71">
        <f>'2568-คณะ,สำนัก'!Y57</f>
        <v>23469.21</v>
      </c>
      <c r="D15" s="121">
        <f>'2568-คณะ,สำนัก'!Z57</f>
        <v>96038.189999999988</v>
      </c>
      <c r="E15" s="71">
        <f>'2569-คณะ,สำนัก'!Y55</f>
        <v>0</v>
      </c>
      <c r="F15" s="121">
        <f>'2569-คณะ,สำนัก'!Z55</f>
        <v>0</v>
      </c>
    </row>
    <row r="30" spans="2:6" x14ac:dyDescent="0.5">
      <c r="B30" s="65" t="s">
        <v>46</v>
      </c>
      <c r="C30" s="66" t="str">
        <f>C2</f>
        <v xml:space="preserve">สำนักฟาร์มมหาวิทยาลัยแม่โจ้ (ฟาร์มบ้านโปง) </v>
      </c>
      <c r="D30" s="117"/>
      <c r="E30" s="67"/>
      <c r="F30" s="122"/>
    </row>
    <row r="31" spans="2:6" x14ac:dyDescent="0.5">
      <c r="B31" s="68"/>
      <c r="C31" s="69" t="s">
        <v>150</v>
      </c>
      <c r="D31" s="120"/>
      <c r="E31" s="69" t="s">
        <v>175</v>
      </c>
      <c r="F31" s="123"/>
    </row>
    <row r="32" spans="2:6" x14ac:dyDescent="0.5">
      <c r="B32" s="70" t="s">
        <v>54</v>
      </c>
      <c r="C32" s="71">
        <f>D4</f>
        <v>126364.63999999998</v>
      </c>
      <c r="D32" s="121"/>
      <c r="E32" s="71">
        <f>F4</f>
        <v>93671.930000000008</v>
      </c>
      <c r="F32" s="124"/>
    </row>
    <row r="33" spans="2:6" x14ac:dyDescent="0.5">
      <c r="B33" s="70" t="s">
        <v>55</v>
      </c>
      <c r="C33" s="71">
        <f t="shared" ref="C33:C43" si="0">D5</f>
        <v>149071.51</v>
      </c>
      <c r="D33" s="121"/>
      <c r="E33" s="71">
        <f t="shared" ref="E33:E43" si="1">F5</f>
        <v>110647.5</v>
      </c>
      <c r="F33" s="124"/>
    </row>
    <row r="34" spans="2:6" x14ac:dyDescent="0.5">
      <c r="B34" s="70" t="s">
        <v>56</v>
      </c>
      <c r="C34" s="71">
        <f t="shared" si="0"/>
        <v>187546.40999999997</v>
      </c>
      <c r="D34" s="121"/>
      <c r="E34" s="71">
        <f t="shared" si="1"/>
        <v>0</v>
      </c>
      <c r="F34" s="124"/>
    </row>
    <row r="35" spans="2:6" x14ac:dyDescent="0.5">
      <c r="B35" s="70" t="s">
        <v>57</v>
      </c>
      <c r="C35" s="71">
        <f t="shared" si="0"/>
        <v>177523.90999999997</v>
      </c>
      <c r="D35" s="121"/>
      <c r="E35" s="71">
        <f t="shared" si="1"/>
        <v>0</v>
      </c>
      <c r="F35" s="124"/>
    </row>
    <row r="36" spans="2:6" x14ac:dyDescent="0.5">
      <c r="B36" s="70" t="s">
        <v>58</v>
      </c>
      <c r="C36" s="71">
        <f t="shared" si="0"/>
        <v>176693.65</v>
      </c>
      <c r="D36" s="121"/>
      <c r="E36" s="71">
        <f t="shared" si="1"/>
        <v>0</v>
      </c>
      <c r="F36" s="124"/>
    </row>
    <row r="37" spans="2:6" x14ac:dyDescent="0.5">
      <c r="B37" s="70" t="s">
        <v>59</v>
      </c>
      <c r="C37" s="71">
        <f t="shared" si="0"/>
        <v>134620.31</v>
      </c>
      <c r="D37" s="121"/>
      <c r="E37" s="71">
        <f t="shared" si="1"/>
        <v>0</v>
      </c>
      <c r="F37" s="124"/>
    </row>
    <row r="38" spans="2:6" x14ac:dyDescent="0.5">
      <c r="B38" s="70" t="s">
        <v>60</v>
      </c>
      <c r="C38" s="71">
        <f t="shared" si="0"/>
        <v>117928.26</v>
      </c>
      <c r="D38" s="121"/>
      <c r="E38" s="71">
        <f t="shared" si="1"/>
        <v>0</v>
      </c>
      <c r="F38" s="124"/>
    </row>
    <row r="39" spans="2:6" x14ac:dyDescent="0.5">
      <c r="B39" s="70" t="s">
        <v>61</v>
      </c>
      <c r="C39" s="71">
        <f t="shared" si="0"/>
        <v>119827.79</v>
      </c>
      <c r="D39" s="121"/>
      <c r="E39" s="71">
        <f t="shared" si="1"/>
        <v>0</v>
      </c>
      <c r="F39" s="124"/>
    </row>
    <row r="40" spans="2:6" x14ac:dyDescent="0.5">
      <c r="B40" s="70" t="s">
        <v>62</v>
      </c>
      <c r="C40" s="71">
        <f t="shared" si="0"/>
        <v>128072.5</v>
      </c>
      <c r="D40" s="121"/>
      <c r="E40" s="71">
        <f t="shared" si="1"/>
        <v>0</v>
      </c>
      <c r="F40" s="124"/>
    </row>
    <row r="41" spans="2:6" x14ac:dyDescent="0.5">
      <c r="B41" s="70" t="s">
        <v>63</v>
      </c>
      <c r="C41" s="71">
        <f t="shared" si="0"/>
        <v>140743.19</v>
      </c>
      <c r="D41" s="121"/>
      <c r="E41" s="71">
        <f t="shared" si="1"/>
        <v>0</v>
      </c>
      <c r="F41" s="124"/>
    </row>
    <row r="42" spans="2:6" x14ac:dyDescent="0.5">
      <c r="B42" s="70" t="s">
        <v>64</v>
      </c>
      <c r="C42" s="71">
        <f t="shared" si="0"/>
        <v>100843.20999999999</v>
      </c>
      <c r="D42" s="121"/>
      <c r="E42" s="71">
        <f t="shared" si="1"/>
        <v>0</v>
      </c>
      <c r="F42" s="124"/>
    </row>
    <row r="43" spans="2:6" x14ac:dyDescent="0.5">
      <c r="B43" s="70" t="s">
        <v>65</v>
      </c>
      <c r="C43" s="71">
        <f t="shared" si="0"/>
        <v>96038.189999999988</v>
      </c>
      <c r="D43" s="121"/>
      <c r="E43" s="71">
        <f t="shared" si="1"/>
        <v>0</v>
      </c>
      <c r="F43" s="1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15" sqref="R15"/>
    </sheetView>
  </sheetViews>
  <sheetFormatPr defaultRowHeight="19.8" x14ac:dyDescent="0.5"/>
  <cols>
    <col min="1" max="1" width="0" style="119" hidden="1" customWidth="1"/>
    <col min="2" max="2" width="9" style="125" customWidth="1"/>
    <col min="3" max="3" width="12.77734375" style="125" customWidth="1"/>
    <col min="4" max="4" width="12.77734375" style="126" hidden="1" customWidth="1"/>
    <col min="5" max="5" width="12.77734375" style="125" customWidth="1"/>
    <col min="6" max="6" width="12.77734375" style="126" hidden="1" customWidth="1"/>
    <col min="7" max="14" width="10.77734375" style="119" customWidth="1"/>
    <col min="15" max="16384" width="8.88671875" style="119"/>
  </cols>
  <sheetData>
    <row r="2" spans="2:6" x14ac:dyDescent="0.5">
      <c r="B2" s="65" t="s">
        <v>46</v>
      </c>
      <c r="C2" s="66" t="str">
        <f>'[7]2566-คณะ,สำนัก'!B53</f>
        <v>โครงการแปรรูปผลิตผลทางการเกษตร</v>
      </c>
      <c r="D2" s="117"/>
      <c r="E2" s="67"/>
      <c r="F2" s="118"/>
    </row>
    <row r="3" spans="2:6" ht="21.6" x14ac:dyDescent="0.5">
      <c r="B3" s="68"/>
      <c r="C3" s="69" t="s">
        <v>149</v>
      </c>
      <c r="D3" s="120" t="s">
        <v>121</v>
      </c>
      <c r="E3" s="69" t="s">
        <v>174</v>
      </c>
      <c r="F3" s="120" t="s">
        <v>150</v>
      </c>
    </row>
    <row r="4" spans="2:6" x14ac:dyDescent="0.5">
      <c r="B4" s="70" t="s">
        <v>54</v>
      </c>
      <c r="C4" s="71">
        <f>'2568-คณะ,สำนัก'!C55</f>
        <v>1675.5</v>
      </c>
      <c r="D4" s="121">
        <f>'2568-คณะ,สำนัก'!D55</f>
        <v>7999.68</v>
      </c>
      <c r="E4" s="71">
        <f>'2569-คณะ,สำนัก'!C53</f>
        <v>593.5</v>
      </c>
      <c r="F4" s="121">
        <f>'2569-คณะ,สำนัก'!D53</f>
        <v>2877.96</v>
      </c>
    </row>
    <row r="5" spans="2:6" x14ac:dyDescent="0.5">
      <c r="B5" s="70" t="s">
        <v>55</v>
      </c>
      <c r="C5" s="71">
        <f>'2568-คณะ,สำนัก'!E55</f>
        <v>2438</v>
      </c>
      <c r="D5" s="121">
        <f>'2568-คณะ,สำนัก'!F55</f>
        <v>11488.19</v>
      </c>
      <c r="E5" s="71">
        <f>'2569-คณะ,สำนัก'!E53</f>
        <v>405.99</v>
      </c>
      <c r="F5" s="121">
        <f>'2569-คณะ,สำนัก'!F53</f>
        <v>2074.25</v>
      </c>
    </row>
    <row r="6" spans="2:6" x14ac:dyDescent="0.5">
      <c r="B6" s="70" t="s">
        <v>56</v>
      </c>
      <c r="C6" s="71">
        <f>'2568-คณะ,สำนัก'!G55</f>
        <v>2387.5</v>
      </c>
      <c r="D6" s="121">
        <f>'2568-คณะ,สำนัก'!H55</f>
        <v>11257.17</v>
      </c>
      <c r="E6" s="71">
        <f>'2569-คณะ,สำนัก'!G53</f>
        <v>0</v>
      </c>
      <c r="F6" s="121">
        <f>'2569-คณะ,สำนัก'!H53</f>
        <v>0</v>
      </c>
    </row>
    <row r="7" spans="2:6" x14ac:dyDescent="0.5">
      <c r="B7" s="70" t="s">
        <v>57</v>
      </c>
      <c r="C7" s="71">
        <f>'2568-คณะ,สำนัก'!I55</f>
        <v>1187.51</v>
      </c>
      <c r="D7" s="121">
        <f>'2568-คณะ,สำนัก'!J55</f>
        <v>5767.08</v>
      </c>
      <c r="E7" s="71">
        <f>'2569-คณะ,สำนัก'!I53</f>
        <v>0</v>
      </c>
      <c r="F7" s="121">
        <f>'2569-คณะ,สำนัก'!J53</f>
        <v>0</v>
      </c>
    </row>
    <row r="8" spans="2:6" x14ac:dyDescent="0.5">
      <c r="B8" s="70" t="s">
        <v>58</v>
      </c>
      <c r="C8" s="71">
        <f>'2568-คณะ,สำนัก'!K55</f>
        <v>765.5</v>
      </c>
      <c r="D8" s="121">
        <f>'2568-คณะ,สำนัก'!L55</f>
        <v>3697.1</v>
      </c>
      <c r="E8" s="71">
        <f>'2569-คณะ,สำนัก'!K53</f>
        <v>0</v>
      </c>
      <c r="F8" s="121">
        <f>'2569-คณะ,สำนัก'!L53</f>
        <v>0</v>
      </c>
    </row>
    <row r="9" spans="2:6" x14ac:dyDescent="0.5">
      <c r="B9" s="70" t="s">
        <v>59</v>
      </c>
      <c r="C9" s="71">
        <f>'2568-คณะ,สำนัก'!M55</f>
        <v>806</v>
      </c>
      <c r="D9" s="121">
        <f>'2568-คณะ,สำนัก'!N55</f>
        <v>3875.02</v>
      </c>
      <c r="E9" s="71">
        <f>'2569-คณะ,สำนัก'!M53</f>
        <v>0</v>
      </c>
      <c r="F9" s="121">
        <f>'2569-คณะ,สำนัก'!N53</f>
        <v>0</v>
      </c>
    </row>
    <row r="10" spans="2:6" x14ac:dyDescent="0.5">
      <c r="B10" s="70" t="s">
        <v>60</v>
      </c>
      <c r="C10" s="71">
        <f>'2568-คณะ,สำนัก'!O55</f>
        <v>721</v>
      </c>
      <c r="D10" s="121">
        <f>'2568-คณะ,สำนัก'!P55</f>
        <v>3501.6</v>
      </c>
      <c r="E10" s="71">
        <f>'2569-คณะ,สำนัก'!O53</f>
        <v>0</v>
      </c>
      <c r="F10" s="121">
        <f>'2569-คณะ,สำนัก'!P53</f>
        <v>0</v>
      </c>
    </row>
    <row r="11" spans="2:6" x14ac:dyDescent="0.5">
      <c r="B11" s="70" t="s">
        <v>61</v>
      </c>
      <c r="C11" s="71">
        <f>'2568-คณะ,สำนัก'!Q55</f>
        <v>850.51</v>
      </c>
      <c r="D11" s="121">
        <f>'2568-คณะ,สำนัก'!R55</f>
        <v>4070.57</v>
      </c>
      <c r="E11" s="71">
        <f>'2569-คณะ,สำนัก'!Q53</f>
        <v>0</v>
      </c>
      <c r="F11" s="121">
        <f>'2569-คณะ,สำนัก'!R53</f>
        <v>0</v>
      </c>
    </row>
    <row r="12" spans="2:6" x14ac:dyDescent="0.5">
      <c r="B12" s="70" t="s">
        <v>62</v>
      </c>
      <c r="C12" s="71">
        <f>'2568-คณะ,สำนัก'!S55</f>
        <v>975.51</v>
      </c>
      <c r="D12" s="121">
        <f>'2568-คณะ,สำนัก'!T55</f>
        <v>4577.97</v>
      </c>
      <c r="E12" s="71">
        <f>'2569-คณะ,สำนัก'!S53</f>
        <v>0</v>
      </c>
      <c r="F12" s="121">
        <f>'2569-คณะ,สำนัก'!T53</f>
        <v>0</v>
      </c>
    </row>
    <row r="13" spans="2:6" x14ac:dyDescent="0.5">
      <c r="B13" s="70" t="s">
        <v>63</v>
      </c>
      <c r="C13" s="71">
        <f>'2568-คณะ,สำนัก'!U55</f>
        <v>1162.5</v>
      </c>
      <c r="D13" s="121">
        <f>'2568-คณะ,สำนัก'!V55</f>
        <v>5391.45</v>
      </c>
      <c r="E13" s="71">
        <f>'2569-คณะ,สำนัก'!U53</f>
        <v>0</v>
      </c>
      <c r="F13" s="121">
        <f>'2569-คณะ,สำนัก'!V53</f>
        <v>0</v>
      </c>
    </row>
    <row r="14" spans="2:6" ht="19.2" customHeight="1" x14ac:dyDescent="0.5">
      <c r="B14" s="70" t="s">
        <v>64</v>
      </c>
      <c r="C14" s="71">
        <f>'2568-คณะ,สำนัก'!W55</f>
        <v>957.5</v>
      </c>
      <c r="D14" s="121">
        <f>'2568-คณะ,สำนัก'!X55</f>
        <v>4499.6099999999997</v>
      </c>
      <c r="E14" s="71">
        <f>'2569-คณะ,สำนัก'!W53</f>
        <v>0</v>
      </c>
      <c r="F14" s="121">
        <f>'2569-คณะ,สำนัก'!X53</f>
        <v>0</v>
      </c>
    </row>
    <row r="15" spans="2:6" x14ac:dyDescent="0.5">
      <c r="B15" s="70" t="s">
        <v>65</v>
      </c>
      <c r="C15" s="71">
        <f>'2568-คณะ,สำนัก'!Y55</f>
        <v>636.99</v>
      </c>
      <c r="D15" s="121">
        <f>'2568-คณะ,สำนัก'!Z55</f>
        <v>3105.26</v>
      </c>
      <c r="E15" s="71">
        <f>'2569-คณะ,สำนัก'!Y53</f>
        <v>0</v>
      </c>
      <c r="F15" s="121">
        <f>'2569-คณะ,สำนัก'!Z53</f>
        <v>0</v>
      </c>
    </row>
    <row r="30" spans="2:6" x14ac:dyDescent="0.5">
      <c r="B30" s="65" t="s">
        <v>46</v>
      </c>
      <c r="C30" s="66" t="str">
        <f>C2</f>
        <v>โครงการแปรรูปผลิตผลทางการเกษตร</v>
      </c>
      <c r="D30" s="117"/>
      <c r="E30" s="67"/>
      <c r="F30" s="122"/>
    </row>
    <row r="31" spans="2:6" x14ac:dyDescent="0.5">
      <c r="B31" s="68"/>
      <c r="C31" s="69" t="s">
        <v>150</v>
      </c>
      <c r="D31" s="120"/>
      <c r="E31" s="69" t="s">
        <v>175</v>
      </c>
      <c r="F31" s="123"/>
    </row>
    <row r="32" spans="2:6" x14ac:dyDescent="0.5">
      <c r="B32" s="70" t="s">
        <v>54</v>
      </c>
      <c r="C32" s="71">
        <f>D4</f>
        <v>7999.68</v>
      </c>
      <c r="D32" s="121"/>
      <c r="E32" s="71">
        <f>F4</f>
        <v>2877.96</v>
      </c>
      <c r="F32" s="124"/>
    </row>
    <row r="33" spans="2:6" x14ac:dyDescent="0.5">
      <c r="B33" s="70" t="s">
        <v>55</v>
      </c>
      <c r="C33" s="71">
        <f t="shared" ref="C33:C43" si="0">D5</f>
        <v>11488.19</v>
      </c>
      <c r="D33" s="121"/>
      <c r="E33" s="71">
        <f t="shared" ref="E33:E43" si="1">F5</f>
        <v>2074.25</v>
      </c>
      <c r="F33" s="124"/>
    </row>
    <row r="34" spans="2:6" x14ac:dyDescent="0.5">
      <c r="B34" s="70" t="s">
        <v>56</v>
      </c>
      <c r="C34" s="71">
        <f t="shared" si="0"/>
        <v>11257.17</v>
      </c>
      <c r="D34" s="121"/>
      <c r="E34" s="71">
        <f t="shared" si="1"/>
        <v>0</v>
      </c>
      <c r="F34" s="124"/>
    </row>
    <row r="35" spans="2:6" x14ac:dyDescent="0.5">
      <c r="B35" s="70" t="s">
        <v>57</v>
      </c>
      <c r="C35" s="71">
        <f t="shared" si="0"/>
        <v>5767.08</v>
      </c>
      <c r="D35" s="121"/>
      <c r="E35" s="71">
        <f t="shared" si="1"/>
        <v>0</v>
      </c>
      <c r="F35" s="124"/>
    </row>
    <row r="36" spans="2:6" x14ac:dyDescent="0.5">
      <c r="B36" s="70" t="s">
        <v>58</v>
      </c>
      <c r="C36" s="71">
        <f t="shared" si="0"/>
        <v>3697.1</v>
      </c>
      <c r="D36" s="121"/>
      <c r="E36" s="71">
        <f t="shared" si="1"/>
        <v>0</v>
      </c>
      <c r="F36" s="124"/>
    </row>
    <row r="37" spans="2:6" x14ac:dyDescent="0.5">
      <c r="B37" s="70" t="s">
        <v>59</v>
      </c>
      <c r="C37" s="71">
        <f t="shared" si="0"/>
        <v>3875.02</v>
      </c>
      <c r="D37" s="121"/>
      <c r="E37" s="71">
        <f t="shared" si="1"/>
        <v>0</v>
      </c>
      <c r="F37" s="124"/>
    </row>
    <row r="38" spans="2:6" x14ac:dyDescent="0.5">
      <c r="B38" s="70" t="s">
        <v>60</v>
      </c>
      <c r="C38" s="71">
        <f t="shared" si="0"/>
        <v>3501.6</v>
      </c>
      <c r="D38" s="121"/>
      <c r="E38" s="71">
        <f t="shared" si="1"/>
        <v>0</v>
      </c>
      <c r="F38" s="124"/>
    </row>
    <row r="39" spans="2:6" x14ac:dyDescent="0.5">
      <c r="B39" s="70" t="s">
        <v>61</v>
      </c>
      <c r="C39" s="71">
        <f t="shared" si="0"/>
        <v>4070.57</v>
      </c>
      <c r="D39" s="121"/>
      <c r="E39" s="71">
        <f t="shared" si="1"/>
        <v>0</v>
      </c>
      <c r="F39" s="124"/>
    </row>
    <row r="40" spans="2:6" x14ac:dyDescent="0.5">
      <c r="B40" s="70" t="s">
        <v>62</v>
      </c>
      <c r="C40" s="71">
        <f t="shared" si="0"/>
        <v>4577.97</v>
      </c>
      <c r="D40" s="121"/>
      <c r="E40" s="71">
        <f t="shared" si="1"/>
        <v>0</v>
      </c>
      <c r="F40" s="124"/>
    </row>
    <row r="41" spans="2:6" x14ac:dyDescent="0.5">
      <c r="B41" s="70" t="s">
        <v>63</v>
      </c>
      <c r="C41" s="71">
        <f t="shared" si="0"/>
        <v>5391.45</v>
      </c>
      <c r="D41" s="121"/>
      <c r="E41" s="71">
        <f t="shared" si="1"/>
        <v>0</v>
      </c>
      <c r="F41" s="124"/>
    </row>
    <row r="42" spans="2:6" x14ac:dyDescent="0.5">
      <c r="B42" s="70" t="s">
        <v>64</v>
      </c>
      <c r="C42" s="71">
        <f t="shared" si="0"/>
        <v>4499.6099999999997</v>
      </c>
      <c r="D42" s="121"/>
      <c r="E42" s="71">
        <f t="shared" si="1"/>
        <v>0</v>
      </c>
      <c r="F42" s="124"/>
    </row>
    <row r="43" spans="2:6" x14ac:dyDescent="0.5">
      <c r="B43" s="70" t="s">
        <v>65</v>
      </c>
      <c r="C43" s="71">
        <f t="shared" si="0"/>
        <v>3105.26</v>
      </c>
      <c r="D43" s="121"/>
      <c r="E43" s="71">
        <f t="shared" si="1"/>
        <v>0</v>
      </c>
      <c r="F43" s="1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E4" sqref="E4"/>
    </sheetView>
  </sheetViews>
  <sheetFormatPr defaultRowHeight="19.8" x14ac:dyDescent="0.5"/>
  <cols>
    <col min="1" max="1" width="0" style="119" hidden="1" customWidth="1"/>
    <col min="2" max="2" width="9" style="125" customWidth="1"/>
    <col min="3" max="3" width="12.77734375" style="125" customWidth="1"/>
    <col min="4" max="4" width="12.77734375" style="126" hidden="1" customWidth="1"/>
    <col min="5" max="5" width="12.77734375" style="125" customWidth="1"/>
    <col min="6" max="6" width="12.77734375" style="126" hidden="1" customWidth="1"/>
    <col min="7" max="14" width="10.77734375" style="119" customWidth="1"/>
    <col min="15" max="16384" width="8.88671875" style="119"/>
  </cols>
  <sheetData>
    <row r="2" spans="2:6" x14ac:dyDescent="0.5">
      <c r="B2" s="65" t="s">
        <v>46</v>
      </c>
      <c r="C2" s="66" t="str">
        <f>'[7]2566-คณะ,สำนัก'!B51</f>
        <v>วิทยาลัยพลังงานทดแทน</v>
      </c>
      <c r="D2" s="117"/>
      <c r="E2" s="67"/>
      <c r="F2" s="118"/>
    </row>
    <row r="3" spans="2:6" ht="21.6" x14ac:dyDescent="0.5">
      <c r="B3" s="68"/>
      <c r="C3" s="69" t="s">
        <v>149</v>
      </c>
      <c r="D3" s="120" t="s">
        <v>121</v>
      </c>
      <c r="E3" s="69" t="s">
        <v>174</v>
      </c>
      <c r="F3" s="120" t="s">
        <v>150</v>
      </c>
    </row>
    <row r="4" spans="2:6" x14ac:dyDescent="0.5">
      <c r="B4" s="70" t="s">
        <v>54</v>
      </c>
      <c r="C4" s="71">
        <f>'2568-คณะ,สำนัก'!C53</f>
        <v>9220</v>
      </c>
      <c r="D4" s="121">
        <f>'2568-คณะ,สำนัก'!D53</f>
        <v>40019.97</v>
      </c>
      <c r="E4" s="71">
        <f>'2569-คณะ,สำนัก'!C51</f>
        <v>21680</v>
      </c>
      <c r="F4" s="121">
        <f>'2569-คณะ,สำนัก'!D51</f>
        <v>81019.039999999994</v>
      </c>
    </row>
    <row r="5" spans="2:6" x14ac:dyDescent="0.5">
      <c r="B5" s="70" t="s">
        <v>55</v>
      </c>
      <c r="C5" s="71">
        <f>'2568-คณะ,สำนัก'!E53</f>
        <v>8760</v>
      </c>
      <c r="D5" s="121">
        <f>'2568-คณะ,สำนัก'!F53</f>
        <v>38733.29</v>
      </c>
      <c r="E5" s="71">
        <f>'2569-คณะ,สำนัก'!E51</f>
        <v>11480</v>
      </c>
      <c r="F5" s="121">
        <f>'2569-คณะ,สำนัก'!F51</f>
        <v>50232.65</v>
      </c>
    </row>
    <row r="6" spans="2:6" x14ac:dyDescent="0.5">
      <c r="B6" s="70" t="s">
        <v>56</v>
      </c>
      <c r="C6" s="71">
        <f>'2568-คณะ,สำนัก'!G53</f>
        <v>10620</v>
      </c>
      <c r="D6" s="121">
        <f>'2568-คณะ,สำนัก'!H53</f>
        <v>46870.35</v>
      </c>
      <c r="E6" s="71">
        <f>'2569-คณะ,สำนัก'!G51</f>
        <v>0</v>
      </c>
      <c r="F6" s="121">
        <f>'2569-คณะ,สำนัก'!H51</f>
        <v>0</v>
      </c>
    </row>
    <row r="7" spans="2:6" x14ac:dyDescent="0.5">
      <c r="B7" s="70" t="s">
        <v>57</v>
      </c>
      <c r="C7" s="71">
        <f>'2568-คณะ,สำนัก'!I53</f>
        <v>10340</v>
      </c>
      <c r="D7" s="121">
        <f>'2568-คณะ,สำนัก'!J53</f>
        <v>46649.1</v>
      </c>
      <c r="E7" s="71">
        <f>'2569-คณะ,สำนัก'!I51</f>
        <v>0</v>
      </c>
      <c r="F7" s="121">
        <f>'2569-คณะ,สำนัก'!J51</f>
        <v>0</v>
      </c>
    </row>
    <row r="8" spans="2:6" x14ac:dyDescent="0.5">
      <c r="B8" s="70" t="s">
        <v>58</v>
      </c>
      <c r="C8" s="71">
        <f>'2568-คณะ,สำนัก'!K53</f>
        <v>11280</v>
      </c>
      <c r="D8" s="121">
        <f>'2568-คณะ,สำนัก'!L53</f>
        <v>49903.72</v>
      </c>
      <c r="E8" s="71">
        <f>'2569-คณะ,สำนัก'!K51</f>
        <v>0</v>
      </c>
      <c r="F8" s="121">
        <f>'2569-คณะ,สำนัก'!L51</f>
        <v>0</v>
      </c>
    </row>
    <row r="9" spans="2:6" x14ac:dyDescent="0.5">
      <c r="B9" s="70" t="s">
        <v>59</v>
      </c>
      <c r="C9" s="71">
        <f>'2568-คณะ,สำนัก'!M53</f>
        <v>11520</v>
      </c>
      <c r="D9" s="121">
        <f>'2568-คณะ,สำนัก'!N53</f>
        <v>53192.2</v>
      </c>
      <c r="E9" s="71">
        <f>'2569-คณะ,สำนัก'!M51</f>
        <v>0</v>
      </c>
      <c r="F9" s="121">
        <f>'2569-คณะ,สำนัก'!N51</f>
        <v>0</v>
      </c>
    </row>
    <row r="10" spans="2:6" x14ac:dyDescent="0.5">
      <c r="B10" s="70" t="s">
        <v>60</v>
      </c>
      <c r="C10" s="71">
        <f>'2568-คณะ,สำนัก'!O53</f>
        <v>15020</v>
      </c>
      <c r="D10" s="121">
        <f>'2568-คณะ,สำนัก'!P53</f>
        <v>73281.789999999994</v>
      </c>
      <c r="E10" s="71">
        <f>'2569-คณะ,สำนัก'!O51</f>
        <v>0</v>
      </c>
      <c r="F10" s="121">
        <f>'2569-คณะ,สำนัก'!P51</f>
        <v>0</v>
      </c>
    </row>
    <row r="11" spans="2:6" x14ac:dyDescent="0.5">
      <c r="B11" s="70" t="s">
        <v>61</v>
      </c>
      <c r="C11" s="71">
        <f>'2568-คณะ,สำนัก'!Q53</f>
        <v>13680</v>
      </c>
      <c r="D11" s="121">
        <f>'2568-คณะ,สำนัก'!R53</f>
        <v>63666.03</v>
      </c>
      <c r="E11" s="71">
        <f>'2569-คณะ,สำนัก'!Q51</f>
        <v>0</v>
      </c>
      <c r="F11" s="121">
        <f>'2569-คณะ,สำนัก'!R51</f>
        <v>0</v>
      </c>
    </row>
    <row r="12" spans="2:6" x14ac:dyDescent="0.5">
      <c r="B12" s="70" t="s">
        <v>62</v>
      </c>
      <c r="C12" s="71">
        <f>'2568-คณะ,สำนัก'!S53</f>
        <v>14400</v>
      </c>
      <c r="D12" s="121">
        <f>'2568-คณะ,สำนัก'!T53</f>
        <v>67664.240000000005</v>
      </c>
      <c r="E12" s="71">
        <f>'2569-คณะ,สำนัก'!S51</f>
        <v>0</v>
      </c>
      <c r="F12" s="121">
        <f>'2569-คณะ,สำนัก'!T51</f>
        <v>0</v>
      </c>
    </row>
    <row r="13" spans="2:6" x14ac:dyDescent="0.5">
      <c r="B13" s="70" t="s">
        <v>63</v>
      </c>
      <c r="C13" s="71">
        <f>'2568-คณะ,สำนัก'!U53</f>
        <v>14320</v>
      </c>
      <c r="D13" s="121">
        <f>'2568-คณะ,สำนัก'!V53</f>
        <v>63364.12</v>
      </c>
      <c r="E13" s="71">
        <f>'2569-คณะ,สำนัก'!U51</f>
        <v>0</v>
      </c>
      <c r="F13" s="121">
        <f>'2569-คณะ,สำนัก'!V51</f>
        <v>0</v>
      </c>
    </row>
    <row r="14" spans="2:6" ht="19.2" customHeight="1" x14ac:dyDescent="0.5">
      <c r="B14" s="70" t="s">
        <v>64</v>
      </c>
      <c r="C14" s="71">
        <f>'2568-คณะ,สำนัก'!W53</f>
        <v>13640</v>
      </c>
      <c r="D14" s="121">
        <f>'2568-คณะ,สำนัก'!X53</f>
        <v>58005.04</v>
      </c>
      <c r="E14" s="71">
        <f>'2569-คณะ,สำนัก'!W51</f>
        <v>0</v>
      </c>
      <c r="F14" s="121">
        <f>'2569-คณะ,สำนัก'!X51</f>
        <v>0</v>
      </c>
    </row>
    <row r="15" spans="2:6" x14ac:dyDescent="0.5">
      <c r="B15" s="70" t="s">
        <v>65</v>
      </c>
      <c r="C15" s="71">
        <f>'2568-คณะ,สำนัก'!Y53</f>
        <v>18800</v>
      </c>
      <c r="D15" s="121">
        <f>'2568-คณะ,สำนัก'!Z53</f>
        <v>74465.91</v>
      </c>
      <c r="E15" s="71">
        <f>'2569-คณะ,สำนัก'!Y51</f>
        <v>0</v>
      </c>
      <c r="F15" s="121">
        <f>'2569-คณะ,สำนัก'!Z51</f>
        <v>0</v>
      </c>
    </row>
    <row r="30" spans="2:6" x14ac:dyDescent="0.5">
      <c r="B30" s="65" t="s">
        <v>46</v>
      </c>
      <c r="C30" s="66" t="str">
        <f>C2</f>
        <v>วิทยาลัยพลังงานทดแทน</v>
      </c>
      <c r="D30" s="117"/>
      <c r="E30" s="67"/>
      <c r="F30" s="122"/>
    </row>
    <row r="31" spans="2:6" x14ac:dyDescent="0.5">
      <c r="B31" s="68"/>
      <c r="C31" s="69" t="s">
        <v>121</v>
      </c>
      <c r="D31" s="120"/>
      <c r="E31" s="69" t="s">
        <v>150</v>
      </c>
      <c r="F31" s="123"/>
    </row>
    <row r="32" spans="2:6" x14ac:dyDescent="0.5">
      <c r="B32" s="70" t="s">
        <v>54</v>
      </c>
      <c r="C32" s="71">
        <f>D4</f>
        <v>40019.97</v>
      </c>
      <c r="D32" s="121"/>
      <c r="E32" s="71">
        <f>F4</f>
        <v>81019.039999999994</v>
      </c>
      <c r="F32" s="124"/>
    </row>
    <row r="33" spans="2:6" x14ac:dyDescent="0.5">
      <c r="B33" s="70" t="s">
        <v>55</v>
      </c>
      <c r="C33" s="71">
        <f t="shared" ref="C33:C43" si="0">D5</f>
        <v>38733.29</v>
      </c>
      <c r="D33" s="121"/>
      <c r="E33" s="71">
        <f t="shared" ref="E33:E43" si="1">F5</f>
        <v>50232.65</v>
      </c>
      <c r="F33" s="124"/>
    </row>
    <row r="34" spans="2:6" x14ac:dyDescent="0.5">
      <c r="B34" s="70" t="s">
        <v>56</v>
      </c>
      <c r="C34" s="71">
        <f t="shared" si="0"/>
        <v>46870.35</v>
      </c>
      <c r="D34" s="121"/>
      <c r="E34" s="71">
        <f t="shared" si="1"/>
        <v>0</v>
      </c>
      <c r="F34" s="124"/>
    </row>
    <row r="35" spans="2:6" x14ac:dyDescent="0.5">
      <c r="B35" s="70" t="s">
        <v>57</v>
      </c>
      <c r="C35" s="71">
        <f t="shared" si="0"/>
        <v>46649.1</v>
      </c>
      <c r="D35" s="121"/>
      <c r="E35" s="71">
        <f t="shared" si="1"/>
        <v>0</v>
      </c>
      <c r="F35" s="124"/>
    </row>
    <row r="36" spans="2:6" x14ac:dyDescent="0.5">
      <c r="B36" s="70" t="s">
        <v>58</v>
      </c>
      <c r="C36" s="71">
        <f t="shared" si="0"/>
        <v>49903.72</v>
      </c>
      <c r="D36" s="121"/>
      <c r="E36" s="71">
        <f t="shared" si="1"/>
        <v>0</v>
      </c>
      <c r="F36" s="124"/>
    </row>
    <row r="37" spans="2:6" x14ac:dyDescent="0.5">
      <c r="B37" s="70" t="s">
        <v>59</v>
      </c>
      <c r="C37" s="71">
        <f t="shared" si="0"/>
        <v>53192.2</v>
      </c>
      <c r="D37" s="121"/>
      <c r="E37" s="71">
        <f t="shared" si="1"/>
        <v>0</v>
      </c>
      <c r="F37" s="124"/>
    </row>
    <row r="38" spans="2:6" x14ac:dyDescent="0.5">
      <c r="B38" s="70" t="s">
        <v>60</v>
      </c>
      <c r="C38" s="71">
        <f t="shared" si="0"/>
        <v>73281.789999999994</v>
      </c>
      <c r="D38" s="121"/>
      <c r="E38" s="71">
        <f t="shared" si="1"/>
        <v>0</v>
      </c>
      <c r="F38" s="124"/>
    </row>
    <row r="39" spans="2:6" x14ac:dyDescent="0.5">
      <c r="B39" s="70" t="s">
        <v>61</v>
      </c>
      <c r="C39" s="71">
        <f t="shared" si="0"/>
        <v>63666.03</v>
      </c>
      <c r="D39" s="121"/>
      <c r="E39" s="71">
        <f t="shared" si="1"/>
        <v>0</v>
      </c>
      <c r="F39" s="124"/>
    </row>
    <row r="40" spans="2:6" x14ac:dyDescent="0.5">
      <c r="B40" s="70" t="s">
        <v>62</v>
      </c>
      <c r="C40" s="71">
        <f t="shared" si="0"/>
        <v>67664.240000000005</v>
      </c>
      <c r="D40" s="121"/>
      <c r="E40" s="71">
        <f t="shared" si="1"/>
        <v>0</v>
      </c>
      <c r="F40" s="124"/>
    </row>
    <row r="41" spans="2:6" x14ac:dyDescent="0.5">
      <c r="B41" s="70" t="s">
        <v>63</v>
      </c>
      <c r="C41" s="71">
        <f t="shared" si="0"/>
        <v>63364.12</v>
      </c>
      <c r="D41" s="121"/>
      <c r="E41" s="71">
        <f t="shared" si="1"/>
        <v>0</v>
      </c>
      <c r="F41" s="124"/>
    </row>
    <row r="42" spans="2:6" x14ac:dyDescent="0.5">
      <c r="B42" s="70" t="s">
        <v>64</v>
      </c>
      <c r="C42" s="71">
        <f t="shared" si="0"/>
        <v>58005.04</v>
      </c>
      <c r="D42" s="121"/>
      <c r="E42" s="71">
        <f t="shared" si="1"/>
        <v>0</v>
      </c>
      <c r="F42" s="124"/>
    </row>
    <row r="43" spans="2:6" x14ac:dyDescent="0.5">
      <c r="B43" s="70" t="s">
        <v>65</v>
      </c>
      <c r="C43" s="71">
        <f t="shared" si="0"/>
        <v>74465.91</v>
      </c>
      <c r="D43" s="121"/>
      <c r="E43" s="71">
        <f t="shared" si="1"/>
        <v>0</v>
      </c>
      <c r="F43" s="1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C31" sqref="C31:E31"/>
    </sheetView>
  </sheetViews>
  <sheetFormatPr defaultRowHeight="19.8" x14ac:dyDescent="0.5"/>
  <cols>
    <col min="1" max="1" width="0" style="119" hidden="1" customWidth="1"/>
    <col min="2" max="2" width="9" style="125" customWidth="1"/>
    <col min="3" max="3" width="12.77734375" style="125" customWidth="1"/>
    <col min="4" max="4" width="12.77734375" style="126" hidden="1" customWidth="1"/>
    <col min="5" max="5" width="12.77734375" style="125" customWidth="1"/>
    <col min="6" max="6" width="12.77734375" style="126" hidden="1" customWidth="1"/>
    <col min="7" max="14" width="10.77734375" style="119" customWidth="1"/>
    <col min="15" max="16384" width="8.88671875" style="119"/>
  </cols>
  <sheetData>
    <row r="2" spans="2:6" x14ac:dyDescent="0.5">
      <c r="B2" s="65" t="s">
        <v>46</v>
      </c>
      <c r="C2" s="66" t="str">
        <f>'[7]2566-คณะ,สำนัก'!B49</f>
        <v>คณะสัตวศาสตร์และเทคโนโลยี</v>
      </c>
      <c r="D2" s="117"/>
      <c r="E2" s="67"/>
      <c r="F2" s="118"/>
    </row>
    <row r="3" spans="2:6" ht="21.6" x14ac:dyDescent="0.5">
      <c r="B3" s="68"/>
      <c r="C3" s="69" t="s">
        <v>149</v>
      </c>
      <c r="D3" s="120" t="s">
        <v>121</v>
      </c>
      <c r="E3" s="69" t="s">
        <v>174</v>
      </c>
      <c r="F3" s="120" t="s">
        <v>150</v>
      </c>
    </row>
    <row r="4" spans="2:6" x14ac:dyDescent="0.5">
      <c r="B4" s="70" t="s">
        <v>54</v>
      </c>
      <c r="C4" s="71">
        <f>'2568-คณะ,สำนัก'!C51</f>
        <v>47268.01</v>
      </c>
      <c r="D4" s="121">
        <f>'2568-คณะ,สำนัก'!D51</f>
        <v>208113.87</v>
      </c>
      <c r="E4" s="71">
        <f>'2569-คณะ,สำนัก'!C49</f>
        <v>44632</v>
      </c>
      <c r="F4" s="121">
        <f>'2569-คณะ,สำนัก'!D49</f>
        <v>188362.59</v>
      </c>
    </row>
    <row r="5" spans="2:6" x14ac:dyDescent="0.5">
      <c r="B5" s="70" t="s">
        <v>55</v>
      </c>
      <c r="C5" s="71">
        <f>'2568-คณะ,สำนัก'!E51</f>
        <v>53628</v>
      </c>
      <c r="D5" s="121">
        <f>'2568-คณะ,สำนัก'!F51</f>
        <v>241001.73</v>
      </c>
      <c r="E5" s="71">
        <f>'2569-คณะ,สำนัก'!E49</f>
        <v>54860.01</v>
      </c>
      <c r="F5" s="121">
        <f>'2569-คณะ,สำนัก'!F49</f>
        <v>231305.27</v>
      </c>
    </row>
    <row r="6" spans="2:6" x14ac:dyDescent="0.5">
      <c r="B6" s="70" t="s">
        <v>56</v>
      </c>
      <c r="C6" s="71">
        <f>'2568-คณะ,สำนัก'!G51</f>
        <v>70820</v>
      </c>
      <c r="D6" s="121">
        <f>'2568-คณะ,สำนัก'!H51</f>
        <v>319021.92</v>
      </c>
      <c r="E6" s="71">
        <f>'2569-คณะ,สำนัก'!G49</f>
        <v>0</v>
      </c>
      <c r="F6" s="121">
        <f>'2569-คณะ,สำนัก'!H49</f>
        <v>0</v>
      </c>
    </row>
    <row r="7" spans="2:6" x14ac:dyDescent="0.5">
      <c r="B7" s="70" t="s">
        <v>57</v>
      </c>
      <c r="C7" s="71">
        <f>'2568-คณะ,สำนัก'!I51</f>
        <v>65476</v>
      </c>
      <c r="D7" s="121">
        <f>'2568-คณะ,สำนัก'!J51</f>
        <v>290323.83</v>
      </c>
      <c r="E7" s="71">
        <f>'2569-คณะ,สำนัก'!I49</f>
        <v>0</v>
      </c>
      <c r="F7" s="121">
        <f>'2569-คณะ,สำนัก'!J49</f>
        <v>0</v>
      </c>
    </row>
    <row r="8" spans="2:6" x14ac:dyDescent="0.5">
      <c r="B8" s="70" t="s">
        <v>58</v>
      </c>
      <c r="C8" s="71">
        <f>'2568-คณะ,สำนัก'!K51</f>
        <v>54860.01</v>
      </c>
      <c r="D8" s="121">
        <f>'2568-คณะ,สำนัก'!L51</f>
        <v>235726.16</v>
      </c>
      <c r="E8" s="71">
        <f>'2569-คณะ,สำนัก'!K49</f>
        <v>0</v>
      </c>
      <c r="F8" s="121">
        <f>'2569-คณะ,สำนัก'!L49</f>
        <v>0</v>
      </c>
    </row>
    <row r="9" spans="2:6" x14ac:dyDescent="0.5">
      <c r="B9" s="70" t="s">
        <v>59</v>
      </c>
      <c r="C9" s="71">
        <f>'2568-คณะ,สำนัก'!M51</f>
        <v>50527.99</v>
      </c>
      <c r="D9" s="121">
        <f>'2568-คณะ,สำนัก'!N51</f>
        <v>215174.85</v>
      </c>
      <c r="E9" s="71">
        <f>'2569-คณะ,สำนัก'!M49</f>
        <v>0</v>
      </c>
      <c r="F9" s="121">
        <f>'2569-คณะ,สำนัก'!N49</f>
        <v>0</v>
      </c>
    </row>
    <row r="10" spans="2:6" x14ac:dyDescent="0.5">
      <c r="B10" s="70" t="s">
        <v>60</v>
      </c>
      <c r="C10" s="71">
        <f>'2568-คณะ,สำนัก'!O51</f>
        <v>59984.01</v>
      </c>
      <c r="D10" s="121">
        <f>'2568-คณะ,สำนัก'!P51</f>
        <v>247528.69</v>
      </c>
      <c r="E10" s="71">
        <f>'2569-คณะ,สำนัก'!O49</f>
        <v>0</v>
      </c>
      <c r="F10" s="121">
        <f>'2569-คณะ,สำนัก'!P49</f>
        <v>0</v>
      </c>
    </row>
    <row r="11" spans="2:6" x14ac:dyDescent="0.5">
      <c r="B11" s="70" t="s">
        <v>61</v>
      </c>
      <c r="C11" s="71">
        <f>'2568-คณะ,สำนัก'!Q51</f>
        <v>54847.99</v>
      </c>
      <c r="D11" s="121">
        <f>'2568-คณะ,สำนัก'!R51</f>
        <v>235210.89</v>
      </c>
      <c r="E11" s="71">
        <f>'2569-คณะ,สำนัก'!Q49</f>
        <v>0</v>
      </c>
      <c r="F11" s="121">
        <f>'2569-คณะ,สำนัก'!R49</f>
        <v>0</v>
      </c>
    </row>
    <row r="12" spans="2:6" x14ac:dyDescent="0.5">
      <c r="B12" s="70" t="s">
        <v>62</v>
      </c>
      <c r="C12" s="71">
        <f>'2568-คณะ,สำนัก'!S51</f>
        <v>59884</v>
      </c>
      <c r="D12" s="121">
        <f>'2568-คณะ,สำนัก'!T51</f>
        <v>251710.22</v>
      </c>
      <c r="E12" s="71">
        <f>'2569-คณะ,สำนัก'!S49</f>
        <v>0</v>
      </c>
      <c r="F12" s="121">
        <f>'2569-คณะ,สำนัก'!T49</f>
        <v>0</v>
      </c>
    </row>
    <row r="13" spans="2:6" x14ac:dyDescent="0.5">
      <c r="B13" s="70" t="s">
        <v>63</v>
      </c>
      <c r="C13" s="71">
        <f>'2568-คณะ,สำนัก'!U51</f>
        <v>51100</v>
      </c>
      <c r="D13" s="121">
        <f>'2568-คณะ,สำนัก'!V51</f>
        <v>211628.95</v>
      </c>
      <c r="E13" s="71">
        <f>'2569-คณะ,สำนัก'!U49</f>
        <v>0</v>
      </c>
      <c r="F13" s="121">
        <f>'2569-คณะ,สำนัก'!V49</f>
        <v>0</v>
      </c>
    </row>
    <row r="14" spans="2:6" ht="19.2" customHeight="1" x14ac:dyDescent="0.5">
      <c r="B14" s="70" t="s">
        <v>64</v>
      </c>
      <c r="C14" s="71">
        <f>'2568-คณะ,สำนัก'!W51</f>
        <v>40088</v>
      </c>
      <c r="D14" s="121">
        <f>'2568-คณะ,สำนัก'!X51</f>
        <v>167800.01</v>
      </c>
      <c r="E14" s="71">
        <f>'2569-คณะ,สำนัก'!W49</f>
        <v>0</v>
      </c>
      <c r="F14" s="121">
        <f>'2569-คณะ,สำนัก'!X49</f>
        <v>0</v>
      </c>
    </row>
    <row r="15" spans="2:6" x14ac:dyDescent="0.5">
      <c r="B15" s="70" t="s">
        <v>65</v>
      </c>
      <c r="C15" s="71">
        <f>'2568-คณะ,สำนัก'!Y51</f>
        <v>39628.01</v>
      </c>
      <c r="D15" s="121">
        <f>'2568-คณะ,สำนัก'!Z51</f>
        <v>163900.13</v>
      </c>
      <c r="E15" s="71">
        <f>'2569-คณะ,สำนัก'!Y49</f>
        <v>0</v>
      </c>
      <c r="F15" s="121">
        <f>'2569-คณะ,สำนัก'!Z49</f>
        <v>0</v>
      </c>
    </row>
    <row r="30" spans="2:6" x14ac:dyDescent="0.5">
      <c r="B30" s="65" t="s">
        <v>46</v>
      </c>
      <c r="C30" s="66" t="str">
        <f>C2</f>
        <v>คณะสัตวศาสตร์และเทคโนโลยี</v>
      </c>
      <c r="D30" s="117"/>
      <c r="E30" s="67"/>
      <c r="F30" s="122"/>
    </row>
    <row r="31" spans="2:6" x14ac:dyDescent="0.5">
      <c r="B31" s="68"/>
      <c r="C31" s="69" t="s">
        <v>150</v>
      </c>
      <c r="D31" s="120"/>
      <c r="E31" s="69" t="s">
        <v>175</v>
      </c>
      <c r="F31" s="123"/>
    </row>
    <row r="32" spans="2:6" x14ac:dyDescent="0.5">
      <c r="B32" s="70" t="s">
        <v>54</v>
      </c>
      <c r="C32" s="71">
        <f>D4</f>
        <v>208113.87</v>
      </c>
      <c r="D32" s="121"/>
      <c r="E32" s="71">
        <f>F4</f>
        <v>188362.59</v>
      </c>
      <c r="F32" s="124"/>
    </row>
    <row r="33" spans="2:6" x14ac:dyDescent="0.5">
      <c r="B33" s="70" t="s">
        <v>55</v>
      </c>
      <c r="C33" s="71">
        <f t="shared" ref="C33:C43" si="0">D5</f>
        <v>241001.73</v>
      </c>
      <c r="D33" s="121"/>
      <c r="E33" s="71">
        <f t="shared" ref="E33:E43" si="1">F5</f>
        <v>231305.27</v>
      </c>
      <c r="F33" s="124"/>
    </row>
    <row r="34" spans="2:6" x14ac:dyDescent="0.5">
      <c r="B34" s="70" t="s">
        <v>56</v>
      </c>
      <c r="C34" s="71">
        <f t="shared" si="0"/>
        <v>319021.92</v>
      </c>
      <c r="D34" s="121"/>
      <c r="E34" s="71">
        <f t="shared" si="1"/>
        <v>0</v>
      </c>
      <c r="F34" s="124"/>
    </row>
    <row r="35" spans="2:6" x14ac:dyDescent="0.5">
      <c r="B35" s="70" t="s">
        <v>57</v>
      </c>
      <c r="C35" s="71">
        <f t="shared" si="0"/>
        <v>290323.83</v>
      </c>
      <c r="D35" s="121"/>
      <c r="E35" s="71">
        <f t="shared" si="1"/>
        <v>0</v>
      </c>
      <c r="F35" s="124"/>
    </row>
    <row r="36" spans="2:6" x14ac:dyDescent="0.5">
      <c r="B36" s="70" t="s">
        <v>58</v>
      </c>
      <c r="C36" s="71">
        <f t="shared" si="0"/>
        <v>235726.16</v>
      </c>
      <c r="D36" s="121"/>
      <c r="E36" s="71">
        <f t="shared" si="1"/>
        <v>0</v>
      </c>
      <c r="F36" s="124"/>
    </row>
    <row r="37" spans="2:6" x14ac:dyDescent="0.5">
      <c r="B37" s="70" t="s">
        <v>59</v>
      </c>
      <c r="C37" s="71">
        <f t="shared" si="0"/>
        <v>215174.85</v>
      </c>
      <c r="D37" s="121"/>
      <c r="E37" s="71">
        <f t="shared" si="1"/>
        <v>0</v>
      </c>
      <c r="F37" s="124"/>
    </row>
    <row r="38" spans="2:6" x14ac:dyDescent="0.5">
      <c r="B38" s="70" t="s">
        <v>60</v>
      </c>
      <c r="C38" s="71">
        <f t="shared" si="0"/>
        <v>247528.69</v>
      </c>
      <c r="D38" s="121"/>
      <c r="E38" s="71">
        <f t="shared" si="1"/>
        <v>0</v>
      </c>
      <c r="F38" s="124"/>
    </row>
    <row r="39" spans="2:6" x14ac:dyDescent="0.5">
      <c r="B39" s="70" t="s">
        <v>61</v>
      </c>
      <c r="C39" s="71">
        <f t="shared" si="0"/>
        <v>235210.89</v>
      </c>
      <c r="D39" s="121"/>
      <c r="E39" s="71">
        <f t="shared" si="1"/>
        <v>0</v>
      </c>
      <c r="F39" s="124"/>
    </row>
    <row r="40" spans="2:6" x14ac:dyDescent="0.5">
      <c r="B40" s="70" t="s">
        <v>62</v>
      </c>
      <c r="C40" s="71">
        <f t="shared" si="0"/>
        <v>251710.22</v>
      </c>
      <c r="D40" s="121"/>
      <c r="E40" s="71">
        <f t="shared" si="1"/>
        <v>0</v>
      </c>
      <c r="F40" s="124"/>
    </row>
    <row r="41" spans="2:6" x14ac:dyDescent="0.5">
      <c r="B41" s="70" t="s">
        <v>63</v>
      </c>
      <c r="C41" s="71">
        <f t="shared" si="0"/>
        <v>211628.95</v>
      </c>
      <c r="D41" s="121"/>
      <c r="E41" s="71">
        <f t="shared" si="1"/>
        <v>0</v>
      </c>
      <c r="F41" s="124"/>
    </row>
    <row r="42" spans="2:6" x14ac:dyDescent="0.5">
      <c r="B42" s="70" t="s">
        <v>64</v>
      </c>
      <c r="C42" s="71">
        <f t="shared" si="0"/>
        <v>167800.01</v>
      </c>
      <c r="D42" s="121"/>
      <c r="E42" s="71">
        <f t="shared" si="1"/>
        <v>0</v>
      </c>
      <c r="F42" s="124"/>
    </row>
    <row r="43" spans="2:6" x14ac:dyDescent="0.5">
      <c r="B43" s="70" t="s">
        <v>65</v>
      </c>
      <c r="C43" s="71">
        <f t="shared" si="0"/>
        <v>163900.13</v>
      </c>
      <c r="D43" s="121"/>
      <c r="E43" s="71">
        <f t="shared" si="1"/>
        <v>0</v>
      </c>
      <c r="F43" s="124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48</vt:i4>
      </vt:variant>
      <vt:variant>
        <vt:lpstr>ช่วงที่มีชื่อ</vt:lpstr>
      </vt:variant>
      <vt:variant>
        <vt:i4>10</vt:i4>
      </vt:variant>
    </vt:vector>
  </HeadingPairs>
  <TitlesOfParts>
    <vt:vector size="58" baseType="lpstr">
      <vt:lpstr>2569-อาคาร-หักร้านค้าภายในอาคาร</vt:lpstr>
      <vt:lpstr>2569-คณะ,สำนัก</vt:lpstr>
      <vt:lpstr>กราฟ68-69 แม่โจ้-ชุมพร1 </vt:lpstr>
      <vt:lpstr>กราฟ68-69 แม่โจ้-แพร่1</vt:lpstr>
      <vt:lpstr>กราฟ68-69 ฟาร์มพร้าว1</vt:lpstr>
      <vt:lpstr>กราฟ68-69 ฟาร์มบ้านโปง</vt:lpstr>
      <vt:lpstr>กราฟ68-69โครงการแปรรูปผลิต</vt:lpstr>
      <vt:lpstr>กราฟ68-69 วิทยาลัยพลังงานทดแทน</vt:lpstr>
      <vt:lpstr>กราฟ68-69 สัตวศาสตร์</vt:lpstr>
      <vt:lpstr>กราฟ68-69-คลินิกรักษาสัตว์</vt:lpstr>
      <vt:lpstr>กราฟ68-69 คณะเทคโนโลยีการประมง</vt:lpstr>
      <vt:lpstr>กราฟ68-69 คณะวิศกรรมศาสตร์</vt:lpstr>
      <vt:lpstr>กราฟ68-69 ศูนย์อาคารที่พัก</vt:lpstr>
      <vt:lpstr>กราฟ68-69 ศูนย์วิจัยพลังงาน</vt:lpstr>
      <vt:lpstr>กราฟ68-69 สำนักวิจัยและส่งเสริม</vt:lpstr>
      <vt:lpstr>กราฟ68-69 คณะผลิตกรรมการเกษตร</vt:lpstr>
      <vt:lpstr>กราฟ68-69 คณะสถาปัตยกรรมศาสตร์</vt:lpstr>
      <vt:lpstr>กราฟ68-69 คณะเทคโนโลยีการสือสาร</vt:lpstr>
      <vt:lpstr>กราฟ68-69 คณะเศรษศาสตร์</vt:lpstr>
      <vt:lpstr>กราฟ68-69 คณะวิทยาศาสตร์</vt:lpstr>
      <vt:lpstr>กราฟ68-69 ศูนย์กล้วยไม้</vt:lpstr>
      <vt:lpstr>กราฟ68-69 วิทยาลัยบริหารศาสตร์</vt:lpstr>
      <vt:lpstr>กราฟ68-69 คณะบริหารธุรกิจ</vt:lpstr>
      <vt:lpstr>กราฟ68-69 สำนักหอสมุด</vt:lpstr>
      <vt:lpstr>กราฟ68-69 คณะศิลป์ศาสตร์</vt:lpstr>
      <vt:lpstr>กราฟ68-69 คณะพัฒนาการท่องเที่ยว</vt:lpstr>
      <vt:lpstr>กราฟ68-69 หอพักนักศึกษา</vt:lpstr>
      <vt:lpstr>กราฟ68-69 โรงอาหาร</vt:lpstr>
      <vt:lpstr>กราฟ68-69 สระว่ายน้ำ</vt:lpstr>
      <vt:lpstr>กราฟ68-69 สำนักงานมหาวิทยาลัย </vt:lpstr>
      <vt:lpstr>กราฟ68-69 ส่วนกลาง</vt:lpstr>
      <vt:lpstr>2568-คณะ,สำนัก</vt:lpstr>
      <vt:lpstr>2569-บิลค่าไฟฟ้า</vt:lpstr>
      <vt:lpstr>กราฟ68-69 มหาวิทยาลัยแม่โจ้</vt:lpstr>
      <vt:lpstr>กราฟ68-69 คณะสัตวศาสตร์</vt:lpstr>
      <vt:lpstr>กราฟ68-69 พลังงานทดแทน</vt:lpstr>
      <vt:lpstr>กราฟ68-69 โครงการแปรรูป</vt:lpstr>
      <vt:lpstr>กราฟ68-69 โครงการพัฒนา 907 ไร่</vt:lpstr>
      <vt:lpstr>กราฟ68-69  โครงการพัฒนาบ้านโปง</vt:lpstr>
      <vt:lpstr>กราฟ68-69เรือนเพาะพันธุ์กัญชา</vt:lpstr>
      <vt:lpstr>กราฟ68-69 โรงสูบน้ำศรีบุญเรือน</vt:lpstr>
      <vt:lpstr>กราฟ68-69 หมู่ 6 ตำบลป่าไผ่</vt:lpstr>
      <vt:lpstr>กราฟ68-69 ฟาร์มพร้าว</vt:lpstr>
      <vt:lpstr>กราฟ68-69 แม่โจ้-แพร่</vt:lpstr>
      <vt:lpstr>กราฟ68-69 ศูนย์ประสานงาน แพร่</vt:lpstr>
      <vt:lpstr>กราฟ68-69 แม่โจ้ - ชุมพร (1)</vt:lpstr>
      <vt:lpstr>กราฟ68-69 แม่โจ้ - ชุมพร (2)</vt:lpstr>
      <vt:lpstr>2568-บิลค่าไฟฟ้า</vt:lpstr>
      <vt:lpstr>'2569-คณะ,สำนัก'!Print_Area</vt:lpstr>
      <vt:lpstr>'2569-บิลค่าไฟฟ้า'!Print_Area</vt:lpstr>
      <vt:lpstr>'2569-อาคาร-หักร้านค้าภายในอาคาร'!Print_Area</vt:lpstr>
      <vt:lpstr>'กราฟ68-69  โครงการพัฒนาบ้านโปง'!Print_Area</vt:lpstr>
      <vt:lpstr>'กราฟ68-69 มหาวิทยาลัยแม่โจ้'!Print_Area</vt:lpstr>
      <vt:lpstr>'2568-คณะ,สำนัก'!Print_Titles</vt:lpstr>
      <vt:lpstr>'2568-บิลค่าไฟฟ้า'!Print_Titles</vt:lpstr>
      <vt:lpstr>'2569-คณะ,สำนัก'!Print_Titles</vt:lpstr>
      <vt:lpstr>'2569-บิลค่าไฟฟ้า'!Print_Titles</vt:lpstr>
      <vt:lpstr>'2569-อาคาร-หักร้านค้าภายในอาคาร'!Print_Titles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2026-02-20T02:33:27Z</cp:lastPrinted>
  <dcterms:created xsi:type="dcterms:W3CDTF">2019-06-17T11:45:57Z</dcterms:created>
  <dcterms:modified xsi:type="dcterms:W3CDTF">2026-03-16T04:50:50Z</dcterms:modified>
</cp:coreProperties>
</file>