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0" yWindow="0" windowWidth="23040" windowHeight="8676" tabRatio="702"/>
  </bookViews>
  <sheets>
    <sheet name="อาคารสำนักงานมหาวิทยาลัย 110 kW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3" l="1"/>
  <c r="G16" i="3" l="1"/>
  <c r="F16" i="3" l="1"/>
  <c r="E12" i="3" l="1"/>
  <c r="E11" i="3"/>
  <c r="E10" i="3"/>
  <c r="E9" i="3"/>
  <c r="E8" i="3"/>
  <c r="E7" i="3"/>
  <c r="E6" i="3"/>
  <c r="E5" i="3"/>
  <c r="E4" i="3"/>
  <c r="D15" i="3"/>
  <c r="D14" i="3"/>
  <c r="D13" i="3"/>
  <c r="D12" i="3"/>
  <c r="D11" i="3"/>
  <c r="D10" i="3"/>
  <c r="D9" i="3"/>
  <c r="D8" i="3"/>
  <c r="D7" i="3"/>
  <c r="D6" i="3"/>
  <c r="D5" i="3"/>
  <c r="D4" i="3"/>
  <c r="C15" i="3"/>
  <c r="C14" i="3"/>
  <c r="C13" i="3"/>
  <c r="C12" i="3"/>
  <c r="C11" i="3"/>
  <c r="C10" i="3"/>
  <c r="C9" i="3"/>
  <c r="C8" i="3"/>
  <c r="C7" i="3"/>
  <c r="C6" i="3"/>
  <c r="C5" i="3"/>
  <c r="C4" i="3"/>
  <c r="B15" i="3"/>
  <c r="B13" i="3"/>
  <c r="B12" i="3"/>
  <c r="B11" i="3"/>
  <c r="B10" i="3"/>
  <c r="E16" i="3" l="1"/>
  <c r="D16" i="3"/>
  <c r="C16" i="3"/>
  <c r="B16" i="3"/>
</calcChain>
</file>

<file path=xl/sharedStrings.xml><?xml version="1.0" encoding="utf-8"?>
<sst xmlns="http://schemas.openxmlformats.org/spreadsheetml/2006/main" count="36" uniqueCount="24">
  <si>
    <t>เดือน</t>
  </si>
  <si>
    <t>(kWh)</t>
  </si>
  <si>
    <t>มกราคม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</si>
  <si>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</si>
  <si>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</si>
  <si>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</si>
  <si>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</si>
  <si>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</si>
  <si>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</si>
  <si>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</si>
  <si>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</si>
  <si>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</si>
  <si>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</si>
  <si>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รวม</t>
  </si>
  <si>
    <t>-</t>
  </si>
  <si>
    <t>การผลิตกระแสไฟฟ้าจากโซล่าเซลล์ (อาคารสำนักงานมหาวิทยาลัย 110 kW)</t>
  </si>
  <si>
    <t>กุมภาพันธ์</t>
  </si>
  <si>
    <t>หน่วย  (2568)</t>
  </si>
  <si>
    <t>หน่วย  (2567)</t>
  </si>
  <si>
    <t>หน่วย  (2566)</t>
  </si>
  <si>
    <t>หน่วย  (2565)</t>
  </si>
  <si>
    <t>หน่วย  (2564)</t>
  </si>
  <si>
    <t>หน่วย  (2563)</t>
  </si>
  <si>
    <t>หน่วย  (2562)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</si>
</sst>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family val="2"/>
      <charset val="222"/>
      <scheme val="minor"/>
    </font>
    <font>
      <b/>
      <u/>
      <sz val="18"/>
      <color theme="1"/>
      <name val="Angsana New"/>
      <family val="1"/>
    </font>
    <font>
      <sz val="18"/>
      <color theme="1"/>
      <name val="Angsana New"/>
      <family val="1"/>
    </font>
    <font>
      <b/>
      <sz val="18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2019-2020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kW'!$B$2:$B$3</c:f>
              <c:strCache>
                <c:ptCount val="2"/>
                <c:pt idx="0">
                  <c:v>หน่วย  (2562)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kW'!$B$4:$B$15</c:f>
            </c:numRef>
          </c:val>
          <c:extLst>
            <c:ext xmlns:c16="http://schemas.microsoft.com/office/drawing/2014/chart" uri="{C3380CC4-5D6E-409C-BE32-E72D297353CC}">
              <c16:uniqueId val="{00000000-3695-46F5-A518-A256C6BED267}"/>
            </c:ext>
          </c:extLst>
        </c:ser>
        <c:ser>
          <c:idx val="1"/>
          <c:order val="1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5-46F5-A518-A256C6BED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2020-2021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kW'!$C$2:$C$3</c:f>
              <c:strCache>
                <c:ptCount val="2"/>
                <c:pt idx="0">
                  <c:v>หน่วย  (2563)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kW'!$C$4:$C$15</c:f>
              <c:numCache>
                <c:formatCode>#,##0.00</c:formatCode>
                <c:ptCount val="12"/>
                <c:pt idx="0">
                  <c:v>10060</c:v>
                </c:pt>
                <c:pt idx="1">
                  <c:v>9440</c:v>
                </c:pt>
                <c:pt idx="2">
                  <c:v>10990</c:v>
                </c:pt>
                <c:pt idx="3">
                  <c:v>11000</c:v>
                </c:pt>
                <c:pt idx="4">
                  <c:v>13200</c:v>
                </c:pt>
                <c:pt idx="5">
                  <c:v>11050</c:v>
                </c:pt>
                <c:pt idx="6">
                  <c:v>11680</c:v>
                </c:pt>
                <c:pt idx="7">
                  <c:v>8900</c:v>
                </c:pt>
                <c:pt idx="8">
                  <c:v>9570</c:v>
                </c:pt>
                <c:pt idx="9">
                  <c:v>8770</c:v>
                </c:pt>
                <c:pt idx="10">
                  <c:v>9690</c:v>
                </c:pt>
                <c:pt idx="11">
                  <c:v>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D2-4335-B9CD-FBC4D3899598}"/>
            </c:ext>
          </c:extLst>
        </c:ser>
        <c:ser>
          <c:idx val="1"/>
          <c:order val="1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D2-4335-B9CD-FBC4D389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2021-2022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kW'!$D$2:$D$3</c:f>
              <c:strCache>
                <c:ptCount val="2"/>
                <c:pt idx="0">
                  <c:v>หน่วย  (2564)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kW'!$D$4:$D$15</c:f>
              <c:numCache>
                <c:formatCode>#,##0.00</c:formatCode>
                <c:ptCount val="12"/>
                <c:pt idx="0">
                  <c:v>8630</c:v>
                </c:pt>
                <c:pt idx="1">
                  <c:v>9270</c:v>
                </c:pt>
                <c:pt idx="2">
                  <c:v>9930</c:v>
                </c:pt>
                <c:pt idx="3">
                  <c:v>8250</c:v>
                </c:pt>
                <c:pt idx="4">
                  <c:v>2870</c:v>
                </c:pt>
                <c:pt idx="5">
                  <c:v>9940</c:v>
                </c:pt>
                <c:pt idx="6">
                  <c:v>9440</c:v>
                </c:pt>
                <c:pt idx="7">
                  <c:v>10220</c:v>
                </c:pt>
                <c:pt idx="8">
                  <c:v>9770</c:v>
                </c:pt>
                <c:pt idx="9">
                  <c:v>8800</c:v>
                </c:pt>
                <c:pt idx="10">
                  <c:v>9110</c:v>
                </c:pt>
                <c:pt idx="11">
                  <c:v>9300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B-4B35-9F2E-062FAF4B8926}"/>
            </c:ext>
          </c:extLst>
        </c:ser>
        <c:ser>
          <c:idx val="1"/>
          <c:order val="1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2B-4B35-9F2E-062FAF4B8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2022-2023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439428756144438"/>
          <c:y val="2.1551724137931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kW'!$E$2:$E$3</c:f>
              <c:strCache>
                <c:ptCount val="2"/>
                <c:pt idx="0">
                  <c:v>หน่วย  (2565)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kW'!$E$4:$E$15</c:f>
              <c:numCache>
                <c:formatCode>#,##0.00</c:formatCode>
                <c:ptCount val="12"/>
                <c:pt idx="0">
                  <c:v>9560</c:v>
                </c:pt>
                <c:pt idx="1">
                  <c:v>9480</c:v>
                </c:pt>
                <c:pt idx="2">
                  <c:v>11000</c:v>
                </c:pt>
                <c:pt idx="3">
                  <c:v>10800</c:v>
                </c:pt>
                <c:pt idx="4">
                  <c:v>10840</c:v>
                </c:pt>
                <c:pt idx="5">
                  <c:v>10340</c:v>
                </c:pt>
                <c:pt idx="6">
                  <c:v>9860</c:v>
                </c:pt>
                <c:pt idx="7">
                  <c:v>9970</c:v>
                </c:pt>
                <c:pt idx="8">
                  <c:v>8870</c:v>
                </c:pt>
                <c:pt idx="9">
                  <c:v>8950</c:v>
                </c:pt>
                <c:pt idx="10">
                  <c:v>8920</c:v>
                </c:pt>
                <c:pt idx="11">
                  <c:v>8260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A-41F6-BA2B-2596F6F8C15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A-41F6-BA2B-2596F6F8C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2023-2024</a:t>
            </a:r>
            <a:endParaRPr lang="th-TH" sz="1400"/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kW'!$F$2:$F$3</c:f>
              <c:strCache>
                <c:ptCount val="2"/>
                <c:pt idx="0">
                  <c:v>หน่วย  (2566)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kW'!$F$4:$F$15</c:f>
              <c:numCache>
                <c:formatCode>#,##0.00</c:formatCode>
                <c:ptCount val="12"/>
                <c:pt idx="0">
                  <c:v>9050</c:v>
                </c:pt>
                <c:pt idx="1">
                  <c:v>8058</c:v>
                </c:pt>
                <c:pt idx="2">
                  <c:v>9320</c:v>
                </c:pt>
                <c:pt idx="3">
                  <c:v>9630</c:v>
                </c:pt>
                <c:pt idx="4">
                  <c:v>11450</c:v>
                </c:pt>
                <c:pt idx="5">
                  <c:v>10400</c:v>
                </c:pt>
                <c:pt idx="6">
                  <c:v>10610</c:v>
                </c:pt>
                <c:pt idx="7">
                  <c:v>8310</c:v>
                </c:pt>
                <c:pt idx="8">
                  <c:v>8960</c:v>
                </c:pt>
                <c:pt idx="9">
                  <c:v>8800</c:v>
                </c:pt>
                <c:pt idx="10">
                  <c:v>8880</c:v>
                </c:pt>
                <c:pt idx="11">
                  <c:v>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3CC-4C26-90CD-E8FA1DEEDBA3}"/>
            </c:ext>
          </c:extLst>
        </c:ser>
        <c:ser>
          <c:idx val="1"/>
          <c:order val="1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3CC-4C26-90CD-E8FA1DEEDB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th-TH" sz="1400"/>
              <a:t>การผลิตกระแสไฟฟ้าจากโซล่าเซลล์ </a:t>
            </a:r>
            <a:r>
              <a:rPr lang="en-US" sz="1400"/>
              <a:t>(kWh) 202</a:t>
            </a:r>
            <a:r>
              <a:rPr lang="th-TH" sz="1400"/>
              <a:t>4</a:t>
            </a:r>
            <a:r>
              <a:rPr lang="en-US" sz="1400"/>
              <a:t>-202</a:t>
            </a:r>
            <a:r>
              <a:rPr lang="th-TH" sz="1400"/>
              <a:t>5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th-TH" sz="1400"/>
              <a:t>อาคารสำนักงานมหาวิทยาลัย 110 </a:t>
            </a:r>
            <a:r>
              <a:rPr lang="en-US" sz="1400"/>
              <a:t>kW</a:t>
            </a:r>
          </a:p>
        </c:rich>
      </c:tx>
      <c:layout>
        <c:manualLayout>
          <c:xMode val="edge"/>
          <c:yMode val="edge"/>
          <c:x val="0.13940775260235327"/>
          <c:y val="3.28131280887186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'อาคารสำนักงานมหาวิทยาลัย 110 kW'!$G$2:$G$3</c:f>
              <c:strCache>
                <c:ptCount val="2"/>
                <c:pt idx="0">
                  <c:v>หน่วย  (2567)</c:v>
                </c:pt>
                <c:pt idx="1">
                  <c:v>(kWh)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kW'!$G$4:$G$15</c:f>
              <c:numCache>
                <c:formatCode>#,##0.00</c:formatCode>
                <c:ptCount val="12"/>
                <c:pt idx="0">
                  <c:v>8880</c:v>
                </c:pt>
                <c:pt idx="1">
                  <c:v>10620</c:v>
                </c:pt>
                <c:pt idx="2">
                  <c:v>11260</c:v>
                </c:pt>
                <c:pt idx="3">
                  <c:v>11370</c:v>
                </c:pt>
                <c:pt idx="4">
                  <c:v>12440</c:v>
                </c:pt>
                <c:pt idx="5">
                  <c:v>11430</c:v>
                </c:pt>
                <c:pt idx="6">
                  <c:v>10780</c:v>
                </c:pt>
                <c:pt idx="7">
                  <c:v>3580</c:v>
                </c:pt>
                <c:pt idx="8">
                  <c:v>1990</c:v>
                </c:pt>
                <c:pt idx="9">
                  <c:v>11340</c:v>
                </c:pt>
                <c:pt idx="10">
                  <c:v>9090</c:v>
                </c:pt>
                <c:pt idx="11">
                  <c:v>9390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EE-414A-8DD7-EF6BDF2732FD}"/>
            </c:ext>
          </c:extLst>
        </c:ser>
        <c:ser>
          <c:idx val="1"/>
          <c:order val="1"/>
          <c:tx>
            <c:strRef>
              <c:f>'อาคารสำนักงานมหาวิทยาลัย 110 kW'!$H$2:$H$3</c:f>
              <c:strCache>
                <c:ptCount val="2"/>
                <c:pt idx="0">
                  <c:v>หน่วย  (2568)</c:v>
                </c:pt>
                <c:pt idx="1">
                  <c:v>(kWh)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'อาคารสำนักงานมหาวิทยาลัย 110 kW'!$A$4:$A$15</c:f>
              <c:strCache>
                <c:ptCount val="12"/>
                <c:pt idx="0">
                  <c:v>มกราคม</c:v>
                </c:pt>
                <c:pt idx="1">
                  <c:v>กุมภาพันธ์</c:v>
                </c:pt>
                <c:pt idx="2">
                  <c:v>มีนาคม</c:v>
                </c:pt>
                <c:pt idx="3">
                  <c:v>เมษายน</c:v>
                </c:pt>
                <c:pt idx="4">
                  <c:v>พฤษภาคม</c:v>
                </c:pt>
                <c:pt idx="5">
                  <c:v>มิถุนายน</c:v>
                </c:pt>
                <c:pt idx="6">
                  <c:v>กรกฏาคม</c:v>
                </c:pt>
                <c:pt idx="7">
                  <c:v>สิงหาคม</c:v>
                </c:pt>
                <c:pt idx="8">
                  <c:v>กันยายน</c:v>
                </c:pt>
                <c:pt idx="9">
                  <c:v>ตุลาคม</c:v>
                </c:pt>
                <c:pt idx="10">
                  <c:v>พฤศจิกายน</c:v>
                </c:pt>
                <c:pt idx="11">
                  <c:v>ธันวาคม</c:v>
                </c:pt>
              </c:strCache>
            </c:strRef>
          </c:cat>
          <c:val>
            <c:numRef>
              <c:f>'อาคารสำนักงานมหาวิทยาลัย 110 kW'!$H$4:$H$15</c:f>
              <c:numCache>
                <c:formatCode>#,##0.00</c:formatCode>
                <c:ptCount val="12"/>
                <c:pt idx="0">
                  <c:v>10180</c:v>
                </c:pt>
                <c:pt idx="1">
                  <c:v>8940</c:v>
                </c:pt>
                <c:pt idx="2">
                  <c:v>9520</c:v>
                </c:pt>
                <c:pt idx="3">
                  <c:v>9490</c:v>
                </c:pt>
                <c:pt idx="4">
                  <c:v>9310</c:v>
                </c:pt>
                <c:pt idx="5">
                  <c:v>8440</c:v>
                </c:pt>
                <c:pt idx="6">
                  <c:v>7320</c:v>
                </c:pt>
                <c:pt idx="7">
                  <c:v>8370</c:v>
                </c:pt>
                <c:pt idx="8">
                  <c:v>8360</c:v>
                </c:pt>
                <c:pt idx="9">
                  <c:v>8530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EE-414A-8DD7-EF6BDF273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01576879"/>
        <c:axId val="1101591855"/>
        <c:axId val="0"/>
      </c:bar3DChart>
      <c:catAx>
        <c:axId val="1101576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91855"/>
        <c:crosses val="autoZero"/>
        <c:auto val="1"/>
        <c:lblAlgn val="ctr"/>
        <c:lblOffset val="100"/>
        <c:noMultiLvlLbl val="0"/>
      </c:catAx>
      <c:valAx>
        <c:axId val="110159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1015768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6</xdr:col>
      <xdr:colOff>845820</xdr:colOff>
      <xdr:row>39</xdr:row>
      <xdr:rowOff>106680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6</xdr:col>
      <xdr:colOff>868680</xdr:colOff>
      <xdr:row>51</xdr:row>
      <xdr:rowOff>106680</xdr:rowOff>
    </xdr:to>
    <xdr:graphicFrame macro="">
      <xdr:nvGraphicFramePr>
        <xdr:cNvPr id="3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0</xdr:rowOff>
    </xdr:from>
    <xdr:to>
      <xdr:col>6</xdr:col>
      <xdr:colOff>891540</xdr:colOff>
      <xdr:row>65</xdr:row>
      <xdr:rowOff>106680</xdr:rowOff>
    </xdr:to>
    <xdr:graphicFrame macro="">
      <xdr:nvGraphicFramePr>
        <xdr:cNvPr id="4" name="แผนภูมิ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67</xdr:row>
      <xdr:rowOff>0</xdr:rowOff>
    </xdr:from>
    <xdr:to>
      <xdr:col>6</xdr:col>
      <xdr:colOff>815340</xdr:colOff>
      <xdr:row>77</xdr:row>
      <xdr:rowOff>106680</xdr:rowOff>
    </xdr:to>
    <xdr:graphicFrame macro="">
      <xdr:nvGraphicFramePr>
        <xdr:cNvPr id="5" name="แผนภูมิ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289560</xdr:colOff>
      <xdr:row>20</xdr:row>
      <xdr:rowOff>0</xdr:rowOff>
    </xdr:from>
    <xdr:to>
      <xdr:col>7</xdr:col>
      <xdr:colOff>137160</xdr:colOff>
      <xdr:row>92</xdr:row>
      <xdr:rowOff>106680</xdr:rowOff>
    </xdr:to>
    <xdr:graphicFrame macro="">
      <xdr:nvGraphicFramePr>
        <xdr:cNvPr id="6" name="แผนภูมิ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396240</xdr:colOff>
      <xdr:row>93</xdr:row>
      <xdr:rowOff>22860</xdr:rowOff>
    </xdr:from>
    <xdr:to>
      <xdr:col>7</xdr:col>
      <xdr:colOff>243840</xdr:colOff>
      <xdr:row>103</xdr:row>
      <xdr:rowOff>129540</xdr:rowOff>
    </xdr:to>
    <xdr:graphicFrame macro="">
      <xdr:nvGraphicFramePr>
        <xdr:cNvPr id="7" name="แผนภูมิ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showGridLines="0" tabSelected="1" view="pageBreakPreview" zoomScaleNormal="100" zoomScaleSheetLayoutView="100" workbookViewId="0">
      <pane ySplit="1836" topLeftCell="A5" activePane="bottomLeft"/>
      <selection activeCell="B1" sqref="B1:B1048576"/>
      <selection pane="bottomLeft" activeCell="M11" sqref="M11"/>
    </sheetView>
  </sheetViews>
  <sheetFormatPr defaultRowHeight="25.8" x14ac:dyDescent="0.65"/>
  <cols>
    <col min="1" max="1" width="12" style="2" customWidth="1"/>
    <col min="2" max="2" width="12.69921875" style="2" hidden="1" customWidth="1"/>
    <col min="3" max="8" width="12.69921875" style="2" customWidth="1"/>
    <col min="9" max="16384" width="8.796875" style="2"/>
  </cols>
  <sheetData>
    <row r="1" spans="1:8" ht="26.4" x14ac:dyDescent="0.7">
      <c r="A1" s="1" t="s">
        <v>15</v>
      </c>
    </row>
    <row r="2" spans="1:8" x14ac:dyDescent="0.65">
      <c r="A2" s="3" t="s">
        <v>0</v>
      </c>
      <c r="B2" s="3" t="s">
        <v>23</v>
      </c>
      <c r="C2" s="3" t="s">
        <v>22</v>
      </c>
      <c r="D2" s="3" t="s">
        <v>21</v>
      </c>
      <c r="E2" s="3" t="s">
        <v>20</v>
      </c>
      <c r="F2" s="3" t="s">
        <v>19</v>
      </c>
      <c r="G2" s="3" t="s">
        <v>18</v>
      </c>
      <c r="H2" s="3" t="s">
        <v>17</v>
      </c>
    </row>
    <row r="3" spans="1:8" x14ac:dyDescent="0.65">
      <c r="A3" s="4"/>
      <c r="B3" s="4" t="s">
        <v>1</v>
      </c>
      <c r="C3" s="4" t="s">
        <v>1</v>
      </c>
      <c r="D3" s="4" t="s">
        <v>1</v>
      </c>
      <c r="E3" s="4" t="s">
        <v>1</v>
      </c>
      <c r="F3" s="4" t="s">
        <v>1</v>
      </c>
      <c r="G3" s="4" t="s">
        <v>1</v>
      </c>
      <c r="H3" s="4" t="s">
        <v>1</v>
      </c>
    </row>
    <row r="4" spans="1:8" x14ac:dyDescent="0.65">
      <c r="A4" s="5" t="s">
        <v>2</v>
      </c>
      <c r="B4" s="6" t="s">
        <v>14</v>
      </c>
      <c r="C4" s="6">
        <f>1000*10.06</f>
        <v>10060</v>
      </c>
      <c r="D4" s="6">
        <f>1000*8.63</f>
        <v>8630</v>
      </c>
      <c r="E4" s="6">
        <f>1000*9.56</f>
        <v>9560</v>
      </c>
      <c r="F4" s="6">
        <v>9050</v>
      </c>
      <c r="G4" s="6">
        <v>8880</v>
      </c>
      <c r="H4" s="6">
        <v>10180</v>
      </c>
    </row>
    <row r="5" spans="1:8" x14ac:dyDescent="0.65">
      <c r="A5" s="5" t="s">
        <v>16</v>
      </c>
      <c r="B5" s="6" t="s">
        <v>14</v>
      </c>
      <c r="C5" s="6">
        <f>1000*9.44</f>
        <v>9440</v>
      </c>
      <c r="D5" s="6">
        <f>1000*9.27</f>
        <v>9270</v>
      </c>
      <c r="E5" s="6">
        <f>1000*9.48</f>
        <v>9480</v>
      </c>
      <c r="F5" s="6">
        <v>8058</v>
      </c>
      <c r="G5" s="6">
        <v>10620</v>
      </c>
      <c r="H5" s="6">
        <v>8940</v>
      </c>
    </row>
    <row r="6" spans="1:8" x14ac:dyDescent="0.65">
      <c r="A6" s="5" t="s">
        <v>3</v>
      </c>
      <c r="B6" s="6" t="s">
        <v>14</v>
      </c>
      <c r="C6" s="6">
        <f>1000*10.99</f>
        <v>10990</v>
      </c>
      <c r="D6" s="6">
        <f>1000*9.93</f>
        <v>9930</v>
      </c>
      <c r="E6" s="6">
        <f>1000*11</f>
        <v>11000</v>
      </c>
      <c r="F6" s="6">
        <v>9320</v>
      </c>
      <c r="G6" s="6">
        <v>11260</v>
      </c>
      <c r="H6" s="6">
        <v>9520</v>
      </c>
    </row>
    <row r="7" spans="1:8" x14ac:dyDescent="0.65">
      <c r="A7" s="5" t="s">
        <v>4</v>
      </c>
      <c r="B7" s="6" t="s">
        <v>14</v>
      </c>
      <c r="C7" s="6">
        <f>1000*11</f>
        <v>11000</v>
      </c>
      <c r="D7" s="6">
        <f>1000*8.25</f>
        <v>8250</v>
      </c>
      <c r="E7" s="6">
        <f>1000*10.8</f>
        <v>10800</v>
      </c>
      <c r="F7" s="6">
        <v>9630</v>
      </c>
      <c r="G7" s="6">
        <v>11370</v>
      </c>
      <c r="H7" s="6">
        <v>9490</v>
      </c>
    </row>
    <row r="8" spans="1:8" x14ac:dyDescent="0.65">
      <c r="A8" s="5" t="s">
        <v>5</v>
      </c>
      <c r="B8" s="6" t="s">
        <v>14</v>
      </c>
      <c r="C8" s="6">
        <f>1000*13.2</f>
        <v>13200</v>
      </c>
      <c r="D8" s="6">
        <f>1000*2.87</f>
        <v>2870</v>
      </c>
      <c r="E8" s="6">
        <f>1000*10.84</f>
        <v>10840</v>
      </c>
      <c r="F8" s="6">
        <v>11450</v>
      </c>
      <c r="G8" s="6">
        <v>12440</v>
      </c>
      <c r="H8" s="6">
        <v>9310</v>
      </c>
    </row>
    <row r="9" spans="1:8" x14ac:dyDescent="0.65">
      <c r="A9" s="5" t="s">
        <v>6</v>
      </c>
      <c r="B9" s="6" t="s">
        <v>14</v>
      </c>
      <c r="C9" s="6">
        <f>1000*11.05</f>
        <v>11050</v>
      </c>
      <c r="D9" s="6">
        <f>1000*9.94</f>
        <v>9940</v>
      </c>
      <c r="E9" s="6">
        <f>1000*10.34</f>
        <v>10340</v>
      </c>
      <c r="F9" s="6">
        <v>10400</v>
      </c>
      <c r="G9" s="6">
        <v>11430</v>
      </c>
      <c r="H9" s="6">
        <v>8440</v>
      </c>
    </row>
    <row r="10" spans="1:8" x14ac:dyDescent="0.65">
      <c r="A10" s="5" t="s">
        <v>7</v>
      </c>
      <c r="B10" s="6">
        <f>1000*0.43</f>
        <v>430</v>
      </c>
      <c r="C10" s="6">
        <f>1000*11.68</f>
        <v>11680</v>
      </c>
      <c r="D10" s="6">
        <f>1000*9.44</f>
        <v>9440</v>
      </c>
      <c r="E10" s="6">
        <f>1000*9.86</f>
        <v>9860</v>
      </c>
      <c r="F10" s="6">
        <v>10610</v>
      </c>
      <c r="G10" s="6">
        <v>10780</v>
      </c>
      <c r="H10" s="6">
        <v>7320</v>
      </c>
    </row>
    <row r="11" spans="1:8" x14ac:dyDescent="0.65">
      <c r="A11" s="5" t="s">
        <v>8</v>
      </c>
      <c r="B11" s="6">
        <f>1000*9.55</f>
        <v>9550</v>
      </c>
      <c r="C11" s="6">
        <f>1000*8.9</f>
        <v>8900</v>
      </c>
      <c r="D11" s="6">
        <f>1000*10.22</f>
        <v>10220</v>
      </c>
      <c r="E11" s="6">
        <f>1000*9.97</f>
        <v>9970</v>
      </c>
      <c r="F11" s="6">
        <v>8310</v>
      </c>
      <c r="G11" s="6">
        <v>3580</v>
      </c>
      <c r="H11" s="6">
        <v>8370</v>
      </c>
    </row>
    <row r="12" spans="1:8" x14ac:dyDescent="0.65">
      <c r="A12" s="5" t="s">
        <v>9</v>
      </c>
      <c r="B12" s="6">
        <f>1000*11.43</f>
        <v>11430</v>
      </c>
      <c r="C12" s="6">
        <f>1000*9.57</f>
        <v>9570</v>
      </c>
      <c r="D12" s="6">
        <f>1000*9.77</f>
        <v>9770</v>
      </c>
      <c r="E12" s="6">
        <f>1000*8.87</f>
        <v>8870</v>
      </c>
      <c r="F12" s="6">
        <v>8960</v>
      </c>
      <c r="G12" s="6">
        <v>1990</v>
      </c>
      <c r="H12" s="6">
        <v>8360</v>
      </c>
    </row>
    <row r="13" spans="1:8" x14ac:dyDescent="0.65">
      <c r="A13" s="5" t="s">
        <v>10</v>
      </c>
      <c r="B13" s="6">
        <f>1000*10.93</f>
        <v>10930</v>
      </c>
      <c r="C13" s="6">
        <f>1000*8.77</f>
        <v>8770</v>
      </c>
      <c r="D13" s="6">
        <f>1000*8.8</f>
        <v>8800</v>
      </c>
      <c r="E13" s="6">
        <v>8950</v>
      </c>
      <c r="F13" s="6">
        <v>8800</v>
      </c>
      <c r="G13" s="6">
        <v>11340</v>
      </c>
      <c r="H13" s="6">
        <v>8530</v>
      </c>
    </row>
    <row r="14" spans="1:8" x14ac:dyDescent="0.65">
      <c r="A14" s="5" t="s">
        <v>11</v>
      </c>
      <c r="B14" s="6" t="s">
        <v>14</v>
      </c>
      <c r="C14" s="6">
        <f>1000*9.69</f>
        <v>9690</v>
      </c>
      <c r="D14" s="6">
        <f>1000*9.11</f>
        <v>9110</v>
      </c>
      <c r="E14" s="6">
        <v>8920</v>
      </c>
      <c r="F14" s="6">
        <v>8880</v>
      </c>
      <c r="G14" s="6">
        <v>9090</v>
      </c>
      <c r="H14" s="6"/>
    </row>
    <row r="15" spans="1:8" x14ac:dyDescent="0.65">
      <c r="A15" s="5" t="s">
        <v>12</v>
      </c>
      <c r="B15" s="6">
        <f>1000*6.29</f>
        <v>6290</v>
      </c>
      <c r="C15" s="6">
        <f>1000*9.38</f>
        <v>9380</v>
      </c>
      <c r="D15" s="6">
        <f>1000*9.3</f>
        <v>9300</v>
      </c>
      <c r="E15" s="6">
        <v>8260</v>
      </c>
      <c r="F15" s="6">
        <v>8520</v>
      </c>
      <c r="G15" s="6">
        <v>9390</v>
      </c>
      <c r="H15" s="6"/>
    </row>
    <row r="16" spans="1:8" ht="26.4" x14ac:dyDescent="0.7">
      <c r="A16" s="7" t="s">
        <v>13</v>
      </c>
      <c r="B16" s="8">
        <f>SUM(B4:B15)</f>
        <v>38630</v>
      </c>
      <c r="C16" s="8">
        <f t="shared" ref="C16:E16" si="0">SUM(C4:C15)</f>
        <v>123730</v>
      </c>
      <c r="D16" s="8">
        <f t="shared" si="0"/>
        <v>105530</v>
      </c>
      <c r="E16" s="8">
        <f t="shared" si="0"/>
        <v>116850</v>
      </c>
      <c r="F16" s="8">
        <f t="shared" ref="F16:G16" si="1">SUM(F4:F15)</f>
        <v>111988</v>
      </c>
      <c r="G16" s="8">
        <f t="shared" si="1"/>
        <v>112170</v>
      </c>
      <c r="H16" s="8">
        <f t="shared" ref="H16" si="2">SUM(H4:H15)</f>
        <v>88460</v>
      </c>
    </row>
    <row r="17" spans="2:8" x14ac:dyDescent="0.65">
      <c r="B17" s="9"/>
      <c r="C17" s="9"/>
      <c r="D17" s="9"/>
      <c r="E17" s="9"/>
      <c r="F17" s="9"/>
      <c r="G17" s="9"/>
      <c r="H17" s="9"/>
    </row>
    <row r="18" spans="2:8" hidden="1" x14ac:dyDescent="0.65"/>
    <row r="19" spans="2:8" hidden="1" x14ac:dyDescent="0.65"/>
    <row r="21" spans="2:8" hidden="1" x14ac:dyDescent="0.65"/>
    <row r="22" spans="2:8" hidden="1" x14ac:dyDescent="0.65"/>
    <row r="23" spans="2:8" hidden="1" x14ac:dyDescent="0.65"/>
    <row r="24" spans="2:8" hidden="1" x14ac:dyDescent="0.65"/>
    <row r="25" spans="2:8" hidden="1" x14ac:dyDescent="0.65"/>
    <row r="26" spans="2:8" hidden="1" x14ac:dyDescent="0.65"/>
    <row r="27" spans="2:8" hidden="1" x14ac:dyDescent="0.65"/>
    <row r="28" spans="2:8" hidden="1" x14ac:dyDescent="0.65"/>
    <row r="29" spans="2:8" hidden="1" x14ac:dyDescent="0.65"/>
    <row r="30" spans="2:8" hidden="1" x14ac:dyDescent="0.65"/>
    <row r="31" spans="2:8" hidden="1" x14ac:dyDescent="0.65"/>
    <row r="32" spans="2:8" hidden="1" x14ac:dyDescent="0.65"/>
    <row r="33" hidden="1" x14ac:dyDescent="0.65"/>
    <row r="34" hidden="1" x14ac:dyDescent="0.65"/>
    <row r="35" hidden="1" x14ac:dyDescent="0.65"/>
    <row r="36" hidden="1" x14ac:dyDescent="0.65"/>
    <row r="37" hidden="1" x14ac:dyDescent="0.65"/>
    <row r="38" hidden="1" x14ac:dyDescent="0.65"/>
    <row r="39" hidden="1" x14ac:dyDescent="0.65"/>
    <row r="40" hidden="1" x14ac:dyDescent="0.65"/>
    <row r="41" hidden="1" x14ac:dyDescent="0.65"/>
    <row r="42" hidden="1" x14ac:dyDescent="0.65"/>
    <row r="43" hidden="1" x14ac:dyDescent="0.65"/>
    <row r="44" hidden="1" x14ac:dyDescent="0.65"/>
    <row r="45" hidden="1" x14ac:dyDescent="0.65"/>
    <row r="46" hidden="1" x14ac:dyDescent="0.65"/>
    <row r="47" hidden="1" x14ac:dyDescent="0.65"/>
    <row r="48" hidden="1" x14ac:dyDescent="0.65"/>
    <row r="49" hidden="1" x14ac:dyDescent="0.65"/>
    <row r="50" hidden="1" x14ac:dyDescent="0.65"/>
    <row r="51" hidden="1" x14ac:dyDescent="0.65"/>
    <row r="52" hidden="1" x14ac:dyDescent="0.65"/>
    <row r="53" hidden="1" x14ac:dyDescent="0.65"/>
    <row r="54" hidden="1" x14ac:dyDescent="0.65"/>
    <row r="55" hidden="1" x14ac:dyDescent="0.65"/>
    <row r="56" hidden="1" x14ac:dyDescent="0.65"/>
    <row r="57" hidden="1" x14ac:dyDescent="0.65"/>
    <row r="58" hidden="1" x14ac:dyDescent="0.65"/>
    <row r="59" hidden="1" x14ac:dyDescent="0.65"/>
    <row r="60" hidden="1" x14ac:dyDescent="0.65"/>
    <row r="61" hidden="1" x14ac:dyDescent="0.65"/>
    <row r="62" hidden="1" x14ac:dyDescent="0.65"/>
    <row r="63" hidden="1" x14ac:dyDescent="0.65"/>
    <row r="64" hidden="1" x14ac:dyDescent="0.65"/>
    <row r="65" hidden="1" x14ac:dyDescent="0.65"/>
    <row r="66" hidden="1" x14ac:dyDescent="0.65"/>
    <row r="67" hidden="1" x14ac:dyDescent="0.65"/>
    <row r="68" hidden="1" x14ac:dyDescent="0.65"/>
    <row r="69" hidden="1" x14ac:dyDescent="0.65"/>
    <row r="70" hidden="1" x14ac:dyDescent="0.65"/>
    <row r="71" hidden="1" x14ac:dyDescent="0.65"/>
    <row r="72" hidden="1" x14ac:dyDescent="0.65"/>
    <row r="73" hidden="1" x14ac:dyDescent="0.65"/>
    <row r="74" hidden="1" x14ac:dyDescent="0.65"/>
    <row r="75" hidden="1" x14ac:dyDescent="0.65"/>
    <row r="76" hidden="1" x14ac:dyDescent="0.65"/>
    <row r="77" hidden="1" x14ac:dyDescent="0.65"/>
    <row r="78" hidden="1" x14ac:dyDescent="0.65"/>
    <row r="79" hidden="1" x14ac:dyDescent="0.65"/>
    <row r="80" hidden="1" x14ac:dyDescent="0.65"/>
    <row r="81" hidden="1" x14ac:dyDescent="0.65"/>
    <row r="82" hidden="1" x14ac:dyDescent="0.65"/>
    <row r="83" hidden="1" x14ac:dyDescent="0.65"/>
    <row r="84" hidden="1" x14ac:dyDescent="0.65"/>
    <row r="85" hidden="1" x14ac:dyDescent="0.65"/>
    <row r="86" hidden="1" x14ac:dyDescent="0.65"/>
    <row r="87" hidden="1" x14ac:dyDescent="0.65"/>
    <row r="88" hidden="1" x14ac:dyDescent="0.65"/>
    <row r="89" hidden="1" x14ac:dyDescent="0.65"/>
    <row r="90" hidden="1" x14ac:dyDescent="0.65"/>
    <row r="91" hidden="1" x14ac:dyDescent="0.65"/>
    <row r="92" hidden="1" x14ac:dyDescent="0.65"/>
    <row r="93" hidden="1" x14ac:dyDescent="0.65"/>
  </sheetData>
  <pageMargins left="0.7" right="0.7" top="0.75" bottom="0.75" header="0.3" footer="0.3"/>
  <pageSetup paperSize="9"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อาคารสำนักงานมหาวิทยาลัย 110 kW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2024-11-20T03:29:35Z</cp:lastPrinted>
  <dcterms:created xsi:type="dcterms:W3CDTF">2022-10-17T03:51:31Z</dcterms:created>
  <dcterms:modified xsi:type="dcterms:W3CDTF">2025-11-07T06:26:57Z</dcterms:modified>
</cp:coreProperties>
</file>