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สำนักงานมหาวิทยาลัย 110 kW" sheetId="3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3" l="1"/>
  <c r="G16" i="3"/>
  <c r="F16" i="3"/>
  <c r="D15" i="3"/>
  <c r="C15" i="3"/>
  <c r="B15" i="3"/>
  <c r="D14" i="3"/>
  <c r="C14" i="3"/>
  <c r="D13" i="3"/>
  <c r="C13" i="3"/>
  <c r="B13" i="3"/>
  <c r="E12" i="3"/>
  <c r="D12" i="3"/>
  <c r="C12" i="3"/>
  <c r="B12" i="3"/>
  <c r="E11" i="3"/>
  <c r="D11" i="3"/>
  <c r="C11" i="3"/>
  <c r="B11" i="3"/>
  <c r="B16" i="3" s="1"/>
  <c r="E10" i="3"/>
  <c r="D10" i="3"/>
  <c r="C10" i="3"/>
  <c r="B10" i="3"/>
  <c r="E9" i="3"/>
  <c r="D9" i="3"/>
  <c r="C9" i="3"/>
  <c r="E8" i="3"/>
  <c r="D8" i="3"/>
  <c r="C8" i="3"/>
  <c r="E7" i="3"/>
  <c r="D7" i="3"/>
  <c r="C7" i="3"/>
  <c r="E6" i="3"/>
  <c r="D6" i="3"/>
  <c r="C6" i="3"/>
  <c r="E5" i="3"/>
  <c r="E16" i="3" s="1"/>
  <c r="D5" i="3"/>
  <c r="C5" i="3"/>
  <c r="C16" i="3" s="1"/>
  <c r="E4" i="3"/>
  <c r="D4" i="3"/>
  <c r="D16" i="3" s="1"/>
  <c r="C4" i="3"/>
</calcChain>
</file>

<file path=xl/sharedStrings.xml><?xml version="1.0" encoding="utf-8"?>
<sst xmlns="http://schemas.openxmlformats.org/spreadsheetml/2006/main" count="36" uniqueCount="24">
  <si>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</si>
  <si>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</si>
  <si>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</si>
  <si>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</si>
  <si>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</si>
  <si>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</si>
  <si>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</si>
  <si>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</si>
  <si>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</si>
  <si>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</si>
  <si>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</si>
  <si>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</si>
  <si>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</si>
  <si>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</si>
  <si>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</si>
  <si>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หน่วย  (2019)</t>
  </si>
  <si>
    <t>หน่วย  (2020)</t>
  </si>
  <si>
    <t>หน่วย  (2021)</t>
  </si>
  <si>
    <t>หน่วย  (2022)</t>
  </si>
  <si>
    <t>การผลิตกระแสไฟฟ้าจากโซล่าเซลล์ (อาคารสำนักงานมหาวิทยาลัย 110 kW)</t>
  </si>
  <si>
    <t>หน่วย  (2023)</t>
  </si>
  <si>
    <t>กุมภาพันธ์</t>
  </si>
  <si>
    <t>หน่วย  (2024)</t>
  </si>
  <si>
    <t>หน่วย 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</si>
</sst>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kW'!$B$2:$B$3</c:f>
              <c:strCache>
                <c:ptCount val="2"/>
                <c:pt idx="0">
                  <c:v>หน่วย 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kW'!$B$4:$B$15</c:f>
            </c:numRef>
          </c:val>
          <c:extLst>
            <c:ext xmlns:c16="http://schemas.microsoft.com/office/drawing/2014/chart" uri="{C3380CC4-5D6E-409C-BE32-E72D297353CC}">
              <c16:uniqueId val="{00000000-3695-46F5-A518-A256C6BED267}"/>
            </c:ext>
          </c:extLst>
        </c:ser>
        <c:ser>
          <c:idx val="1"/>
          <c:order val="1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5-46F5-A518-A256C6BED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2-4335-B9CD-FBC4D3899598}"/>
            </c:ext>
          </c:extLst>
        </c:ser>
        <c:ser>
          <c:idx val="1"/>
          <c:order val="1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2-4335-B9CD-FBC4D389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B-4B35-9F2E-062FAF4B8926}"/>
            </c:ext>
          </c:extLst>
        </c:ser>
        <c:ser>
          <c:idx val="1"/>
          <c:order val="1"/>
          <c:tx>
            <c:strRef>
              <c:f>'อาคารสำนักงานมหาวิทยาลัย 110 kW'!$E$2:$E$3</c:f>
              <c:strCache>
                <c:ptCount val="2"/>
                <c:pt idx="0">
                  <c:v>หน่วย 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B-4B35-9F2E-062FAF4B8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kW'!$E$2:$E$3</c:f>
              <c:strCache>
                <c:ptCount val="2"/>
                <c:pt idx="0">
                  <c:v>หน่วย 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A-41F6-BA2B-2596F6F8C153}"/>
            </c:ext>
          </c:extLst>
        </c:ser>
        <c:ser>
          <c:idx val="1"/>
          <c:order val="1"/>
          <c:tx>
            <c:strRef>
              <c:f>'อาคารสำนักงานมหาวิทยาลัย 110 kW'!$F$2:$F$3</c:f>
              <c:strCache>
                <c:ptCount val="2"/>
                <c:pt idx="0">
                  <c:v>หน่วย 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kW'!$F$4:$F$15</c:f>
              <c:numCache>
                <c:formatCode>#,##0.00</c:formatCode>
                <c:ptCount val="12"/>
                <c:pt idx="0">
                  <c:v>9050</c:v>
                </c:pt>
                <c:pt idx="1">
                  <c:v>8058</c:v>
                </c:pt>
                <c:pt idx="2">
                  <c:v>9320</c:v>
                </c:pt>
                <c:pt idx="3">
                  <c:v>9630</c:v>
                </c:pt>
                <c:pt idx="4">
                  <c:v>11450</c:v>
                </c:pt>
                <c:pt idx="5">
                  <c:v>10400</c:v>
                </c:pt>
                <c:pt idx="6">
                  <c:v>10610</c:v>
                </c:pt>
                <c:pt idx="7">
                  <c:v>8310</c:v>
                </c:pt>
                <c:pt idx="8">
                  <c:v>8960</c:v>
                </c:pt>
                <c:pt idx="9">
                  <c:v>8800</c:v>
                </c:pt>
                <c:pt idx="10">
                  <c:v>8880</c:v>
                </c:pt>
                <c:pt idx="1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6A-41F6-BA2B-2596F6F8C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40775260235327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kW'!$F$2:$F$3</c:f>
              <c:strCache>
                <c:ptCount val="2"/>
                <c:pt idx="0">
                  <c:v>หน่วย 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kW'!$F$4:$F$15</c:f>
              <c:numCache>
                <c:formatCode>#,##0.00</c:formatCode>
                <c:ptCount val="12"/>
                <c:pt idx="0">
                  <c:v>9050</c:v>
                </c:pt>
                <c:pt idx="1">
                  <c:v>8058</c:v>
                </c:pt>
                <c:pt idx="2">
                  <c:v>9320</c:v>
                </c:pt>
                <c:pt idx="3">
                  <c:v>9630</c:v>
                </c:pt>
                <c:pt idx="4">
                  <c:v>11450</c:v>
                </c:pt>
                <c:pt idx="5">
                  <c:v>10400</c:v>
                </c:pt>
                <c:pt idx="6">
                  <c:v>10610</c:v>
                </c:pt>
                <c:pt idx="7">
                  <c:v>8310</c:v>
                </c:pt>
                <c:pt idx="8">
                  <c:v>8960</c:v>
                </c:pt>
                <c:pt idx="9">
                  <c:v>8800</c:v>
                </c:pt>
                <c:pt idx="10">
                  <c:v>8880</c:v>
                </c:pt>
                <c:pt idx="1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CC-4C26-90CD-E8FA1DEEDBA3}"/>
            </c:ext>
          </c:extLst>
        </c:ser>
        <c:ser>
          <c:idx val="1"/>
          <c:order val="1"/>
          <c:tx>
            <c:strRef>
              <c:f>'อาคารสำนักงานมหาวิทยาลัย 110 kW'!$G$2:$G$3</c:f>
              <c:strCache>
                <c:ptCount val="2"/>
                <c:pt idx="0">
                  <c:v>หน่วย 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kW'!$G$4:$G$15</c:f>
              <c:numCache>
                <c:formatCode>#,##0.00</c:formatCode>
                <c:ptCount val="12"/>
                <c:pt idx="0">
                  <c:v>8880</c:v>
                </c:pt>
                <c:pt idx="1">
                  <c:v>10620</c:v>
                </c:pt>
                <c:pt idx="2">
                  <c:v>11260</c:v>
                </c:pt>
                <c:pt idx="3">
                  <c:v>11370</c:v>
                </c:pt>
                <c:pt idx="4">
                  <c:v>12440</c:v>
                </c:pt>
                <c:pt idx="5">
                  <c:v>11430</c:v>
                </c:pt>
                <c:pt idx="6">
                  <c:v>10780</c:v>
                </c:pt>
                <c:pt idx="7">
                  <c:v>3580</c:v>
                </c:pt>
                <c:pt idx="8">
                  <c:v>1990</c:v>
                </c:pt>
                <c:pt idx="9">
                  <c:v>11340</c:v>
                </c:pt>
                <c:pt idx="10">
                  <c:v>9090</c:v>
                </c:pt>
                <c:pt idx="11">
                  <c:v>9390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CC-4C26-90CD-E8FA1DEE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'[1]อาคารสำนักงานมหาวิทยาลัย 110 kW'!$B$2:$B$3</c:f>
              <c:strCache>
                <c:ptCount val="2"/>
                <c:pt idx="0">
                  <c:v>หน่วย 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'[1]อาคารสำนักงานมหาวิทยาลัย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'[1]อาคารสำนักงานมหาวิทยาลัย 110 kW'!$B$4:$B$15</c:f>
            </c:numRef>
          </c:val>
          <c:extLst>
            <c:ext xmlns:c16="http://schemas.microsoft.com/office/drawing/2014/chart" uri="{C3380CC4-5D6E-409C-BE32-E72D297353CC}">
              <c16:uniqueId val="{00000000-44C2-43CE-AF27-3DFA45E4D05B}"/>
            </c:ext>
          </c:extLst>
        </c:ser>
        <c:ser>
          <c:idx val="1"/>
          <c:order val="1"/>
          <c:tx>
            <c:strRef>
              <c:f>'[1]อาคารสำนักงานมหาวิทยาลัย 110 kW'!$C$2:$C$3</c:f>
              <c:strCache>
                <c:ptCount val="2"/>
                <c:pt idx="0">
                  <c:v>หน่วย 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'[1]อาคารสำนักงานมหาวิทยาลัย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'[1]อาคารสำนักงานมหาวิทยาลัย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C2-43CE-AF27-3DFA45E4D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'[1]อาคารสำนักงานมหาวิทยาลัย 110 kW'!$C$2:$C$3</c:f>
              <c:strCache>
                <c:ptCount val="2"/>
                <c:pt idx="0">
                  <c:v>หน่วย 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'[1]อาคารสำนักงานมหาวิทยาลัย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'[1]อาคารสำนักงานมหาวิทยาลัย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F-4962-8AEE-1534FFA70B55}"/>
            </c:ext>
          </c:extLst>
        </c:ser>
        <c:ser>
          <c:idx val="1"/>
          <c:order val="1"/>
          <c:tx>
            <c:strRef>
              <c:f>'[1]อาคารสำนักงานมหาวิทยาลัย 110 kW'!$D$2:$D$3</c:f>
              <c:strCache>
                <c:ptCount val="2"/>
                <c:pt idx="0">
                  <c:v>หน่วย 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'[1]อาคารสำนักงานมหาวิทยาลัย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'[1]อาคารสำนักงานมหาวิทยาลัย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4F-4962-8AEE-1534FFA70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'[1]อาคารสำนักงานมหาวิทยาลัย 110 kW'!$D$2:$D$3</c:f>
              <c:strCache>
                <c:ptCount val="2"/>
                <c:pt idx="0">
                  <c:v>หน่วย 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'[1]อาคารสำนักงานมหาวิทยาลัย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'[1]อาคารสำนักงานมหาวิทยาลัย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C-46C7-A532-BA1465EC0ABB}"/>
            </c:ext>
          </c:extLst>
        </c:ser>
        <c:ser>
          <c:idx val="1"/>
          <c:order val="1"/>
          <c:tx>
            <c:strRef>
              <c:f>'[1]อาคารสำนักงานมหาวิทยาลัย 110 kW'!$E$2:$E$3</c:f>
              <c:strCache>
                <c:ptCount val="2"/>
                <c:pt idx="0">
                  <c:v>หน่วย 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'[1]อาคารสำนักงานมหาวิทยาลัย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'[1]อาคารสำนักงานมหาวิทยาลัย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AC-46C7-A532-BA1465EC0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'[1]อาคารสำนักงานมหาวิทยาลัย 110 kW'!$E$2:$E$3</c:f>
              <c:strCache>
                <c:ptCount val="2"/>
                <c:pt idx="0">
                  <c:v>หน่วย 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'[1]อาคารสำนักงานมหาวิทยาลัย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'[1]อาคารสำนักงานมหาวิทยาลัย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3-4685-BB82-3A91884FC9D7}"/>
            </c:ext>
          </c:extLst>
        </c:ser>
        <c:ser>
          <c:idx val="1"/>
          <c:order val="1"/>
          <c:tx>
            <c:strRef>
              <c:f>'[1]อาคารสำนักงานมหาวิทยาลัย 110 kW'!$F$2:$F$3</c:f>
              <c:strCache>
                <c:ptCount val="2"/>
                <c:pt idx="0">
                  <c:v>หน่วย 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'[1]อาคารสำนักงานมหาวิทยาลัย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'[1]อาคารสำนักงานมหาวิทยาลัย 110 kW'!$F$4:$F$15</c:f>
              <c:numCache>
                <c:formatCode>#,##0.00</c:formatCode>
                <c:ptCount val="12"/>
                <c:pt idx="0">
                  <c:v>9050</c:v>
                </c:pt>
                <c:pt idx="1">
                  <c:v>8058</c:v>
                </c:pt>
                <c:pt idx="2">
                  <c:v>9320</c:v>
                </c:pt>
                <c:pt idx="3">
                  <c:v>9630</c:v>
                </c:pt>
                <c:pt idx="4">
                  <c:v>11450</c:v>
                </c:pt>
                <c:pt idx="5">
                  <c:v>10400</c:v>
                </c:pt>
                <c:pt idx="6">
                  <c:v>10610</c:v>
                </c:pt>
                <c:pt idx="7">
                  <c:v>8310</c:v>
                </c:pt>
                <c:pt idx="8">
                  <c:v>8960</c:v>
                </c:pt>
                <c:pt idx="9">
                  <c:v>8800</c:v>
                </c:pt>
                <c:pt idx="10">
                  <c:v>8880</c:v>
                </c:pt>
                <c:pt idx="1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53-4685-BB82-3A91884FC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</xdr:col>
      <xdr:colOff>845820</xdr:colOff>
      <xdr:row>39</xdr:row>
      <xdr:rowOff>106680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6</xdr:col>
      <xdr:colOff>868680</xdr:colOff>
      <xdr:row>51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6</xdr:col>
      <xdr:colOff>891540</xdr:colOff>
      <xdr:row>65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6</xdr:col>
      <xdr:colOff>815340</xdr:colOff>
      <xdr:row>77</xdr:row>
      <xdr:rowOff>106680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381000</xdr:colOff>
      <xdr:row>16</xdr:row>
      <xdr:rowOff>251460</xdr:rowOff>
    </xdr:from>
    <xdr:to>
      <xdr:col>7</xdr:col>
      <xdr:colOff>228600</xdr:colOff>
      <xdr:row>91</xdr:row>
      <xdr:rowOff>30480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6</xdr:col>
      <xdr:colOff>845820</xdr:colOff>
      <xdr:row>39</xdr:row>
      <xdr:rowOff>106680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6</xdr:col>
      <xdr:colOff>868680</xdr:colOff>
      <xdr:row>51</xdr:row>
      <xdr:rowOff>106680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6</xdr:col>
      <xdr:colOff>891540</xdr:colOff>
      <xdr:row>65</xdr:row>
      <xdr:rowOff>106680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6</xdr:col>
      <xdr:colOff>815340</xdr:colOff>
      <xdr:row>77</xdr:row>
      <xdr:rowOff>106680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5;&#3634;&#3619;&#3612;&#3621;&#3636;&#3605;&#3585;&#3619;&#3632;&#3649;&#3626;&#3652;&#3615;&#3615;&#3657;&#3634;&#3592;&#3634;&#3585;&#3650;&#3595;&#3621;&#3656;&#3634;&#3648;&#3595;&#3621;&#3621;&#3660;/&#3585;&#3634;&#3619;&#3612;&#3621;&#3636;&#3605;&#3585;&#3619;&#3632;&#3649;&#3626;&#3652;&#3615;&#3615;&#3657;&#3634;&#3592;&#3634;&#3585;&#3650;&#3595;&#3621;&#3656;&#3634;&#3648;&#3595;&#3621;&#3621;&#3660;%20%20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อาคารสำนักงานมหาวิทยาลัย 110 kW"/>
      <sheetName val="อาคารอำนวย ยศสุข 300 kW"/>
      <sheetName val="อาคารยรรยง สิทธิชัย 20 kW"/>
      <sheetName val="ที่จอดรถวิทยาลัยพลังงานทดแทน 40"/>
      <sheetName val="วิทยาลัยพลังงานทดแทน 300 kW"/>
      <sheetName val="สนามกีฬาอินทนิล 40 kW "/>
      <sheetName val="อาคารหอพักอุดมศิลป์ 80 kW"/>
      <sheetName val="อาคารระบบประปา 20 kW "/>
      <sheetName val="อาคารระบบบำบัดน้ำเสีย 10 kW "/>
    </sheetNames>
    <sheetDataSet>
      <sheetData sheetId="0">
        <row r="2">
          <cell r="B2" t="str">
            <v>หน่วย  (2019)</v>
          </cell>
          <cell r="C2" t="str">
            <v>หน่วย  (2020)</v>
          </cell>
          <cell r="D2" t="str">
            <v>หน่วย  (2021)</v>
          </cell>
          <cell r="E2" t="str">
            <v>หน่วย  (2022)</v>
          </cell>
          <cell r="F2" t="str">
            <v>หน่วย  (2023)</v>
          </cell>
          <cell r="G2" t="str">
            <v>หน่วย  (2024)</v>
          </cell>
        </row>
        <row r="3">
          <cell r="B3" t="str">
            <v>(kWh)</v>
          </cell>
          <cell r="C3" t="str">
            <v>(kWh)</v>
          </cell>
          <cell r="D3" t="str">
            <v>(kWh)</v>
          </cell>
          <cell r="E3" t="str">
            <v>(kWh)</v>
          </cell>
          <cell r="F3" t="str">
            <v>(kWh)</v>
          </cell>
          <cell r="G3" t="str">
            <v>(kWh)</v>
          </cell>
        </row>
        <row r="4">
          <cell r="A4" t="str">
            <v>มกราคม</v>
          </cell>
          <cell r="B4" t="str">
            <v>-</v>
          </cell>
          <cell r="C4">
            <v>10060</v>
          </cell>
          <cell r="D4">
            <v>8630</v>
          </cell>
          <cell r="E4">
            <v>9560</v>
          </cell>
          <cell r="F4">
            <v>9050</v>
          </cell>
          <cell r="G4">
            <v>8880</v>
          </cell>
        </row>
        <row r="5">
          <cell r="A5" t="str">
            <v>กุมภาพันธ์</v>
          </cell>
          <cell r="B5" t="str">
            <v>-</v>
          </cell>
          <cell r="C5">
            <v>9440</v>
          </cell>
          <cell r="D5">
            <v>9270</v>
          </cell>
          <cell r="E5">
            <v>9480</v>
          </cell>
          <cell r="F5">
            <v>8058</v>
          </cell>
          <cell r="G5">
            <v>10620</v>
          </cell>
        </row>
        <row r="6">
          <cell r="A6" t="str">
            <v>มีนาคม</v>
          </cell>
          <cell r="B6" t="str">
            <v>-</v>
          </cell>
          <cell r="C6">
            <v>10990</v>
          </cell>
          <cell r="D6">
            <v>9930</v>
          </cell>
          <cell r="E6">
            <v>11000</v>
          </cell>
          <cell r="F6">
            <v>9320</v>
          </cell>
          <cell r="G6">
            <v>11260</v>
          </cell>
        </row>
        <row r="7">
          <cell r="A7" t="str">
            <v>เมษายน</v>
          </cell>
          <cell r="B7" t="str">
            <v>-</v>
          </cell>
          <cell r="C7">
            <v>11000</v>
          </cell>
          <cell r="D7">
            <v>8250</v>
          </cell>
          <cell r="E7">
            <v>10800</v>
          </cell>
          <cell r="F7">
            <v>9630</v>
          </cell>
          <cell r="G7">
            <v>11370</v>
          </cell>
        </row>
        <row r="8">
          <cell r="A8" t="str">
            <v>พฤษภาคม</v>
          </cell>
          <cell r="B8" t="str">
            <v>-</v>
          </cell>
          <cell r="C8">
            <v>13200</v>
          </cell>
          <cell r="D8">
            <v>2870</v>
          </cell>
          <cell r="E8">
            <v>10840</v>
          </cell>
          <cell r="F8">
            <v>11450</v>
          </cell>
          <cell r="G8">
            <v>12440</v>
          </cell>
        </row>
        <row r="9">
          <cell r="A9" t="str">
            <v>มิถุนายน</v>
          </cell>
          <cell r="B9" t="str">
            <v>-</v>
          </cell>
          <cell r="C9">
            <v>11050</v>
          </cell>
          <cell r="D9">
            <v>9940</v>
          </cell>
          <cell r="E9">
            <v>10340</v>
          </cell>
          <cell r="F9">
            <v>10400</v>
          </cell>
          <cell r="G9">
            <v>11430</v>
          </cell>
        </row>
        <row r="10">
          <cell r="A10" t="str">
            <v>กรกฏาคม</v>
          </cell>
          <cell r="B10">
            <v>430</v>
          </cell>
          <cell r="C10">
            <v>11680</v>
          </cell>
          <cell r="D10">
            <v>9440</v>
          </cell>
          <cell r="E10">
            <v>9860</v>
          </cell>
          <cell r="F10">
            <v>10610</v>
          </cell>
          <cell r="G10">
            <v>10780</v>
          </cell>
        </row>
        <row r="11">
          <cell r="A11" t="str">
            <v>สิงหาคม</v>
          </cell>
          <cell r="B11">
            <v>9550</v>
          </cell>
          <cell r="C11">
            <v>8900</v>
          </cell>
          <cell r="D11">
            <v>10220</v>
          </cell>
          <cell r="E11">
            <v>9970</v>
          </cell>
          <cell r="F11">
            <v>8310</v>
          </cell>
          <cell r="G11">
            <v>3580</v>
          </cell>
        </row>
        <row r="12">
          <cell r="A12" t="str">
            <v>กันยายน</v>
          </cell>
          <cell r="B12">
            <v>11430</v>
          </cell>
          <cell r="C12">
            <v>9570</v>
          </cell>
          <cell r="D12">
            <v>9770</v>
          </cell>
          <cell r="E12">
            <v>8870</v>
          </cell>
          <cell r="F12">
            <v>8960</v>
          </cell>
          <cell r="G12">
            <v>1990</v>
          </cell>
        </row>
        <row r="13">
          <cell r="A13" t="str">
            <v>ตุลาคม</v>
          </cell>
          <cell r="B13">
            <v>10930</v>
          </cell>
          <cell r="C13">
            <v>8770</v>
          </cell>
          <cell r="D13">
            <v>8800</v>
          </cell>
          <cell r="E13">
            <v>8950</v>
          </cell>
          <cell r="F13">
            <v>8800</v>
          </cell>
          <cell r="G13">
            <v>11340</v>
          </cell>
        </row>
        <row r="14">
          <cell r="A14" t="str">
            <v>พฤศจิกายน</v>
          </cell>
          <cell r="B14" t="str">
            <v>-</v>
          </cell>
          <cell r="C14">
            <v>9690</v>
          </cell>
          <cell r="D14">
            <v>9110</v>
          </cell>
          <cell r="E14">
            <v>8920</v>
          </cell>
          <cell r="F14">
            <v>8880</v>
          </cell>
          <cell r="G14">
            <v>9090</v>
          </cell>
        </row>
        <row r="15">
          <cell r="A15" t="str">
            <v>ธันวาคม</v>
          </cell>
          <cell r="B15">
            <v>6290</v>
          </cell>
          <cell r="C15">
            <v>9380</v>
          </cell>
          <cell r="D15">
            <v>9300</v>
          </cell>
          <cell r="E15">
            <v>8260</v>
          </cell>
          <cell r="F15">
            <v>8520</v>
          </cell>
          <cell r="G15">
            <v>9390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showGridLines="0" tabSelected="1" view="pageBreakPreview" zoomScaleNormal="100" zoomScaleSheetLayoutView="100" workbookViewId="0">
      <pane ySplit="1836" topLeftCell="A7" activePane="bottomLeft"/>
      <selection sqref="A1:XFD1048576"/>
      <selection pane="bottomLeft" activeCell="K86" sqref="K86"/>
    </sheetView>
  </sheetViews>
  <sheetFormatPr defaultRowHeight="25.8" x14ac:dyDescent="0.65"/>
  <cols>
    <col min="1" max="1" width="12" style="2" customWidth="1"/>
    <col min="2" max="2" width="12.69921875" style="2" hidden="1" customWidth="1"/>
    <col min="3" max="8" width="12.69921875" style="2" customWidth="1"/>
    <col min="9" max="16384" width="8.796875" style="2"/>
  </cols>
  <sheetData>
    <row r="1" spans="1:8" ht="26.4" x14ac:dyDescent="0.7">
      <c r="A1" s="1" t="s">
        <v>19</v>
      </c>
    </row>
    <row r="2" spans="1:8" x14ac:dyDescent="0.65">
      <c r="A2" s="3" t="s">
        <v>0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20</v>
      </c>
      <c r="G2" s="3" t="s">
        <v>22</v>
      </c>
      <c r="H2" s="3" t="s">
        <v>23</v>
      </c>
    </row>
    <row r="3" spans="1:8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8" x14ac:dyDescent="0.65">
      <c r="A4" s="5" t="s">
        <v>2</v>
      </c>
      <c r="B4" s="6" t="s">
        <v>14</v>
      </c>
      <c r="C4" s="6">
        <f>1000*10.06</f>
        <v>10060</v>
      </c>
      <c r="D4" s="6">
        <f>1000*8.63</f>
        <v>8630</v>
      </c>
      <c r="E4" s="6">
        <f>1000*9.56</f>
        <v>9560</v>
      </c>
      <c r="F4" s="6">
        <v>9050</v>
      </c>
      <c r="G4" s="6">
        <v>8880</v>
      </c>
      <c r="H4" s="6"/>
    </row>
    <row r="5" spans="1:8" x14ac:dyDescent="0.65">
      <c r="A5" s="5" t="s">
        <v>21</v>
      </c>
      <c r="B5" s="6" t="s">
        <v>14</v>
      </c>
      <c r="C5" s="6">
        <f>1000*9.44</f>
        <v>9440</v>
      </c>
      <c r="D5" s="6">
        <f>1000*9.27</f>
        <v>9270</v>
      </c>
      <c r="E5" s="6">
        <f>1000*9.48</f>
        <v>9480</v>
      </c>
      <c r="F5" s="6">
        <v>8058</v>
      </c>
      <c r="G5" s="6">
        <v>10620</v>
      </c>
      <c r="H5" s="6"/>
    </row>
    <row r="6" spans="1:8" x14ac:dyDescent="0.65">
      <c r="A6" s="5" t="s">
        <v>3</v>
      </c>
      <c r="B6" s="6" t="s">
        <v>14</v>
      </c>
      <c r="C6" s="6">
        <f>1000*10.99</f>
        <v>10990</v>
      </c>
      <c r="D6" s="6">
        <f>1000*9.93</f>
        <v>9930</v>
      </c>
      <c r="E6" s="6">
        <f>1000*11</f>
        <v>11000</v>
      </c>
      <c r="F6" s="6">
        <v>9320</v>
      </c>
      <c r="G6" s="6">
        <v>11260</v>
      </c>
      <c r="H6" s="6"/>
    </row>
    <row r="7" spans="1:8" x14ac:dyDescent="0.65">
      <c r="A7" s="5" t="s">
        <v>4</v>
      </c>
      <c r="B7" s="6" t="s">
        <v>14</v>
      </c>
      <c r="C7" s="6">
        <f>1000*11</f>
        <v>11000</v>
      </c>
      <c r="D7" s="6">
        <f>1000*8.25</f>
        <v>8250</v>
      </c>
      <c r="E7" s="6">
        <f>1000*10.8</f>
        <v>10800</v>
      </c>
      <c r="F7" s="6">
        <v>9630</v>
      </c>
      <c r="G7" s="6">
        <v>11370</v>
      </c>
      <c r="H7" s="6"/>
    </row>
    <row r="8" spans="1:8" x14ac:dyDescent="0.65">
      <c r="A8" s="5" t="s">
        <v>5</v>
      </c>
      <c r="B8" s="6" t="s">
        <v>14</v>
      </c>
      <c r="C8" s="6">
        <f>1000*13.2</f>
        <v>13200</v>
      </c>
      <c r="D8" s="6">
        <f>1000*2.87</f>
        <v>2870</v>
      </c>
      <c r="E8" s="6">
        <f>1000*10.84</f>
        <v>10840</v>
      </c>
      <c r="F8" s="6">
        <v>11450</v>
      </c>
      <c r="G8" s="6">
        <v>12440</v>
      </c>
      <c r="H8" s="6"/>
    </row>
    <row r="9" spans="1:8" x14ac:dyDescent="0.65">
      <c r="A9" s="5" t="s">
        <v>6</v>
      </c>
      <c r="B9" s="6" t="s">
        <v>14</v>
      </c>
      <c r="C9" s="6">
        <f>1000*11.05</f>
        <v>11050</v>
      </c>
      <c r="D9" s="6">
        <f>1000*9.94</f>
        <v>9940</v>
      </c>
      <c r="E9" s="6">
        <f>1000*10.34</f>
        <v>10340</v>
      </c>
      <c r="F9" s="6">
        <v>10400</v>
      </c>
      <c r="G9" s="6">
        <v>11430</v>
      </c>
      <c r="H9" s="6"/>
    </row>
    <row r="10" spans="1:8" x14ac:dyDescent="0.65">
      <c r="A10" s="5" t="s">
        <v>7</v>
      </c>
      <c r="B10" s="6">
        <f>1000*0.43</f>
        <v>430</v>
      </c>
      <c r="C10" s="6">
        <f>1000*11.68</f>
        <v>11680</v>
      </c>
      <c r="D10" s="6">
        <f>1000*9.44</f>
        <v>9440</v>
      </c>
      <c r="E10" s="6">
        <f>1000*9.86</f>
        <v>9860</v>
      </c>
      <c r="F10" s="6">
        <v>10610</v>
      </c>
      <c r="G10" s="6">
        <v>10780</v>
      </c>
      <c r="H10" s="6"/>
    </row>
    <row r="11" spans="1:8" x14ac:dyDescent="0.65">
      <c r="A11" s="5" t="s">
        <v>8</v>
      </c>
      <c r="B11" s="6">
        <f>1000*9.55</f>
        <v>9550</v>
      </c>
      <c r="C11" s="6">
        <f>1000*8.9</f>
        <v>8900</v>
      </c>
      <c r="D11" s="6">
        <f>1000*10.22</f>
        <v>10220</v>
      </c>
      <c r="E11" s="6">
        <f>1000*9.97</f>
        <v>9970</v>
      </c>
      <c r="F11" s="6">
        <v>8310</v>
      </c>
      <c r="G11" s="6">
        <v>3580</v>
      </c>
      <c r="H11" s="6"/>
    </row>
    <row r="12" spans="1:8" x14ac:dyDescent="0.65">
      <c r="A12" s="5" t="s">
        <v>9</v>
      </c>
      <c r="B12" s="6">
        <f>1000*11.43</f>
        <v>11430</v>
      </c>
      <c r="C12" s="6">
        <f>1000*9.57</f>
        <v>9570</v>
      </c>
      <c r="D12" s="6">
        <f>1000*9.77</f>
        <v>9770</v>
      </c>
      <c r="E12" s="6">
        <f>1000*8.87</f>
        <v>8870</v>
      </c>
      <c r="F12" s="6">
        <v>8960</v>
      </c>
      <c r="G12" s="6">
        <v>1990</v>
      </c>
      <c r="H12" s="6"/>
    </row>
    <row r="13" spans="1:8" x14ac:dyDescent="0.65">
      <c r="A13" s="5" t="s">
        <v>10</v>
      </c>
      <c r="B13" s="6">
        <f>1000*10.93</f>
        <v>10930</v>
      </c>
      <c r="C13" s="6">
        <f>1000*8.77</f>
        <v>8770</v>
      </c>
      <c r="D13" s="6">
        <f>1000*8.8</f>
        <v>8800</v>
      </c>
      <c r="E13" s="6">
        <v>8950</v>
      </c>
      <c r="F13" s="6">
        <v>8800</v>
      </c>
      <c r="G13" s="6">
        <v>11340</v>
      </c>
      <c r="H13" s="6"/>
    </row>
    <row r="14" spans="1:8" x14ac:dyDescent="0.65">
      <c r="A14" s="5" t="s">
        <v>11</v>
      </c>
      <c r="B14" s="6" t="s">
        <v>14</v>
      </c>
      <c r="C14" s="6">
        <f>1000*9.69</f>
        <v>9690</v>
      </c>
      <c r="D14" s="6">
        <f>1000*9.11</f>
        <v>9110</v>
      </c>
      <c r="E14" s="6">
        <v>8920</v>
      </c>
      <c r="F14" s="6">
        <v>8880</v>
      </c>
      <c r="G14" s="6">
        <v>9090</v>
      </c>
      <c r="H14" s="6"/>
    </row>
    <row r="15" spans="1:8" x14ac:dyDescent="0.65">
      <c r="A15" s="5" t="s">
        <v>12</v>
      </c>
      <c r="B15" s="6">
        <f>1000*6.29</f>
        <v>6290</v>
      </c>
      <c r="C15" s="6">
        <f>1000*9.38</f>
        <v>9380</v>
      </c>
      <c r="D15" s="6">
        <f>1000*9.3</f>
        <v>9300</v>
      </c>
      <c r="E15" s="6">
        <v>8260</v>
      </c>
      <c r="F15" s="6">
        <v>8520</v>
      </c>
      <c r="G15" s="6">
        <v>9390</v>
      </c>
      <c r="H15" s="6"/>
    </row>
    <row r="16" spans="1:8" ht="26.4" x14ac:dyDescent="0.7">
      <c r="A16" s="7" t="s">
        <v>13</v>
      </c>
      <c r="B16" s="8">
        <f>SUM(B4:B15)</f>
        <v>38630</v>
      </c>
      <c r="C16" s="8">
        <f t="shared" ref="C16:H16" si="0">SUM(C4:C15)</f>
        <v>123730</v>
      </c>
      <c r="D16" s="8">
        <f t="shared" si="0"/>
        <v>105530</v>
      </c>
      <c r="E16" s="8">
        <f t="shared" si="0"/>
        <v>116850</v>
      </c>
      <c r="F16" s="8">
        <f t="shared" si="0"/>
        <v>111988</v>
      </c>
      <c r="G16" s="8">
        <f t="shared" si="0"/>
        <v>112170</v>
      </c>
      <c r="H16" s="8">
        <f t="shared" si="0"/>
        <v>0</v>
      </c>
    </row>
    <row r="17" spans="2:8" x14ac:dyDescent="0.65">
      <c r="B17" s="9"/>
      <c r="C17" s="9"/>
      <c r="D17" s="9"/>
      <c r="E17" s="9"/>
      <c r="F17" s="9"/>
      <c r="G17" s="9"/>
      <c r="H17" s="9"/>
    </row>
    <row r="18" spans="2:8" hidden="1" x14ac:dyDescent="0.65"/>
    <row r="19" spans="2:8" hidden="1" x14ac:dyDescent="0.65"/>
    <row r="21" spans="2:8" hidden="1" x14ac:dyDescent="0.65"/>
    <row r="22" spans="2:8" hidden="1" x14ac:dyDescent="0.65"/>
    <row r="23" spans="2:8" hidden="1" x14ac:dyDescent="0.65"/>
    <row r="24" spans="2:8" hidden="1" x14ac:dyDescent="0.65"/>
    <row r="25" spans="2:8" hidden="1" x14ac:dyDescent="0.65"/>
    <row r="26" spans="2:8" hidden="1" x14ac:dyDescent="0.65"/>
    <row r="27" spans="2:8" hidden="1" x14ac:dyDescent="0.65"/>
    <row r="28" spans="2:8" hidden="1" x14ac:dyDescent="0.65"/>
    <row r="29" spans="2:8" hidden="1" x14ac:dyDescent="0.65"/>
    <row r="30" spans="2:8" hidden="1" x14ac:dyDescent="0.65"/>
    <row r="31" spans="2:8" hidden="1" x14ac:dyDescent="0.65"/>
    <row r="32" spans="2:8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</sheetData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อาคารสำนักงานมหาวิทยาลัย 110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2024-11-20T03:29:35Z</cp:lastPrinted>
  <dcterms:created xsi:type="dcterms:W3CDTF">2022-10-17T03:51:31Z</dcterms:created>
  <dcterms:modified xsi:type="dcterms:W3CDTF">2025-01-08T05:25:52Z</dcterms:modified>
</cp:coreProperties>
</file>