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7 (ลงในงานจัดการพลังงาน)\"/>
    </mc:Choice>
  </mc:AlternateContent>
  <bookViews>
    <workbookView xWindow="0" yWindow="0" windowWidth="23040" windowHeight="8676" tabRatio="778"/>
  </bookViews>
  <sheets>
    <sheet name="2567-บิลค่าไฟฟ้า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1vg" localSheetId="0">#REF!</definedName>
    <definedName name="_1vg">#REF!</definedName>
    <definedName name="_xlnm._FilterDatabase" localSheetId="0" hidden="1">'2567-บิลค่าไฟฟ้า'!$A$3:$M$3</definedName>
    <definedName name="_Flu40">50</definedName>
    <definedName name="_sss2" localSheetId="0">[1]DATA!#REF!</definedName>
    <definedName name="_sss2">[1]DATA!#REF!</definedName>
    <definedName name="_sss4" localSheetId="0">[1]RE_DATA!#REF!</definedName>
    <definedName name="_sss4">[1]RE_DATA!#REF!</definedName>
    <definedName name="af_flu" localSheetId="0">#REF!</definedName>
    <definedName name="af_flu">#REF!</definedName>
    <definedName name="Baht" localSheetId="0">#REF!</definedName>
    <definedName name="Baht">#REF!</definedName>
    <definedName name="be_flu" localSheetId="0">#REF!</definedName>
    <definedName name="be_flu">#REF!</definedName>
    <definedName name="c_watt" localSheetId="0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 localSheetId="0">[3]!hhind</definedName>
    <definedName name="hhind">[3]!hhind</definedName>
    <definedName name="HideDataBOQ" localSheetId="0">#REF!</definedName>
    <definedName name="HideDataBOQ">#REF!</definedName>
    <definedName name="High_lf" localSheetId="0">[1]DATA!#REF!</definedName>
    <definedName name="High_lf">[1]DATA!#REF!</definedName>
    <definedName name="i_watt" localSheetId="0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.F.">[1]RE_DATA!#REF!</definedName>
    <definedName name="l_mainair" localSheetId="0">'[2]eirr-a (บท4)'!#REF!</definedName>
    <definedName name="l_mainair">'[2]eirr-a (บท4)'!#REF!</definedName>
    <definedName name="maintain_air4" localSheetId="0">'[2]eirr-a (บท4)'!#REF!</definedName>
    <definedName name="maintain_air4">'[2]eirr-a (บท4)'!#REF!</definedName>
    <definedName name="ohind" localSheetId="0">[3]!ohind</definedName>
    <definedName name="ohind">[3]!ohind</definedName>
    <definedName name="Peak" localSheetId="0">[1]RE_DATA!#REF!</definedName>
    <definedName name="Peak">[1]RE_DATA!#REF!</definedName>
    <definedName name="_xlnm.Print_Titles" localSheetId="0">'2567-บิลค่าไฟฟ้า'!$2:$3</definedName>
    <definedName name="save" localSheetId="0">#REF!</definedName>
    <definedName name="save">#REF!</definedName>
    <definedName name="unit">'[2]eirr-a (บท5)'!$G$9</definedName>
    <definedName name="vg0" localSheetId="0">#REF!</definedName>
    <definedName name="vg0">#REF!</definedName>
    <definedName name="xxx10" localSheetId="0">[4]RE_DATA!#REF!</definedName>
    <definedName name="xxx10">[4]RE_DATA!#REF!</definedName>
    <definedName name="xxx14" localSheetId="0">[4]RE_DATA!#REF!</definedName>
    <definedName name="xxx14">[4]RE_DATA!#REF!</definedName>
    <definedName name="xxx6" localSheetId="0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4" i="6" l="1"/>
  <c r="AX54" i="6" s="1"/>
  <c r="AU54" i="6" l="1"/>
  <c r="AT54" i="6" s="1"/>
  <c r="AQ54" i="6"/>
  <c r="AP54" i="6" s="1"/>
  <c r="BC54" i="6" l="1"/>
  <c r="BB54" i="6"/>
  <c r="AM54" i="6"/>
  <c r="AI54" i="6"/>
  <c r="AE54" i="6"/>
  <c r="BA54" i="6"/>
  <c r="BD54" i="6"/>
  <c r="BE54" i="6" l="1"/>
  <c r="BG54" i="6" s="1"/>
  <c r="AZ54" i="6"/>
  <c r="BF54" i="6" s="1"/>
  <c r="D59" i="6" l="1"/>
  <c r="AK59" i="6" l="1"/>
  <c r="AJ59" i="6"/>
  <c r="AG59" i="6"/>
  <c r="AF59" i="6"/>
  <c r="AC59" i="6"/>
  <c r="AB59" i="6"/>
  <c r="AW59" i="6"/>
  <c r="AV59" i="6"/>
  <c r="AS59" i="6"/>
  <c r="AR59" i="6"/>
  <c r="AO59" i="6"/>
  <c r="AN59" i="6"/>
  <c r="Q59" i="6"/>
  <c r="P59" i="6"/>
  <c r="M59" i="6"/>
  <c r="L59" i="6"/>
  <c r="I59" i="6"/>
  <c r="H59" i="6"/>
  <c r="E59" i="6"/>
  <c r="Z58" i="6"/>
  <c r="Z57" i="6"/>
  <c r="Z56" i="6"/>
  <c r="V58" i="6"/>
  <c r="V57" i="6"/>
  <c r="V56" i="6"/>
  <c r="R58" i="6"/>
  <c r="R57" i="6"/>
  <c r="R56" i="6"/>
  <c r="N58" i="6"/>
  <c r="N57" i="6"/>
  <c r="N56" i="6"/>
  <c r="J58" i="6"/>
  <c r="J57" i="6"/>
  <c r="J56" i="6"/>
  <c r="F57" i="6"/>
  <c r="F58" i="6"/>
  <c r="Y59" i="6"/>
  <c r="X59" i="6"/>
  <c r="U59" i="6"/>
  <c r="T59" i="6"/>
  <c r="AE57" i="6"/>
  <c r="AD57" i="6" s="1"/>
  <c r="AI57" i="6"/>
  <c r="AH57" i="6" s="1"/>
  <c r="AM57" i="6"/>
  <c r="AL57" i="6" s="1"/>
  <c r="AQ57" i="6"/>
  <c r="AP57" i="6" s="1"/>
  <c r="AU57" i="6"/>
  <c r="AT57" i="6" s="1"/>
  <c r="AY57" i="6"/>
  <c r="AX57" i="6" s="1"/>
  <c r="AE58" i="6"/>
  <c r="AD58" i="6" s="1"/>
  <c r="AI58" i="6"/>
  <c r="AH58" i="6" s="1"/>
  <c r="AM58" i="6"/>
  <c r="AL58" i="6" s="1"/>
  <c r="AQ58" i="6"/>
  <c r="AP58" i="6" s="1"/>
  <c r="AU58" i="6"/>
  <c r="AT58" i="6" s="1"/>
  <c r="AY58" i="6"/>
  <c r="AX58" i="6" s="1"/>
  <c r="AY56" i="6"/>
  <c r="AX56" i="6"/>
  <c r="AU56" i="6"/>
  <c r="AT56" i="6"/>
  <c r="AQ56" i="6"/>
  <c r="AP56" i="6" s="1"/>
  <c r="AM56" i="6"/>
  <c r="AI56" i="6"/>
  <c r="AH56" i="6" s="1"/>
  <c r="AE56" i="6"/>
  <c r="AD56" i="6" s="1"/>
  <c r="F56" i="6"/>
  <c r="BE52" i="6"/>
  <c r="BD52" i="6"/>
  <c r="BC52" i="6"/>
  <c r="BB52" i="6"/>
  <c r="BA52" i="6"/>
  <c r="AZ52" i="6"/>
  <c r="AY52" i="6"/>
  <c r="AX52" i="6" s="1"/>
  <c r="AU52" i="6"/>
  <c r="AT52" i="6" s="1"/>
  <c r="AQ52" i="6"/>
  <c r="AP52" i="6" s="1"/>
  <c r="AM52" i="6"/>
  <c r="AL52" i="6" s="1"/>
  <c r="AI52" i="6"/>
  <c r="AH52" i="6" s="1"/>
  <c r="AE52" i="6"/>
  <c r="AD52" i="6" s="1"/>
  <c r="AA52" i="6"/>
  <c r="Z52" i="6"/>
  <c r="W52" i="6"/>
  <c r="V52" i="6"/>
  <c r="S52" i="6"/>
  <c r="R52" i="6" s="1"/>
  <c r="O52" i="6"/>
  <c r="N52" i="6" s="1"/>
  <c r="K52" i="6"/>
  <c r="J52" i="6"/>
  <c r="G52" i="6"/>
  <c r="F52" i="6" s="1"/>
  <c r="BE59" i="6" l="1"/>
  <c r="BD59" i="6"/>
  <c r="AL56" i="6"/>
  <c r="BA59" i="6"/>
  <c r="BC59" i="6"/>
  <c r="BB59" i="6"/>
  <c r="AZ59" i="6"/>
  <c r="BG52" i="6"/>
  <c r="BF52" i="6"/>
  <c r="BG59" i="6" l="1"/>
  <c r="BF59" i="6"/>
  <c r="AA16" i="6" l="1"/>
  <c r="W16" i="6"/>
  <c r="S16" i="6"/>
  <c r="O16" i="6"/>
  <c r="K16" i="6"/>
  <c r="G16" i="6"/>
  <c r="AW43" i="6" l="1"/>
  <c r="AV43" i="6"/>
  <c r="AS43" i="6"/>
  <c r="AR43" i="6"/>
  <c r="AO43" i="6"/>
  <c r="AN43" i="6"/>
  <c r="AK43" i="6"/>
  <c r="AJ43" i="6"/>
  <c r="AG43" i="6"/>
  <c r="AF43" i="6"/>
  <c r="AC43" i="6"/>
  <c r="AB43" i="6"/>
  <c r="Y43" i="6"/>
  <c r="X43" i="6"/>
  <c r="U43" i="6"/>
  <c r="T43" i="6"/>
  <c r="Q43" i="6"/>
  <c r="P43" i="6"/>
  <c r="M43" i="6"/>
  <c r="L43" i="6"/>
  <c r="I43" i="6"/>
  <c r="H43" i="6"/>
  <c r="E43" i="6"/>
  <c r="D43" i="6"/>
  <c r="AY42" i="6"/>
  <c r="AX42" i="6" s="1"/>
  <c r="AU42" i="6"/>
  <c r="AT42" i="6" s="1"/>
  <c r="AQ42" i="6"/>
  <c r="AP42" i="6" s="1"/>
  <c r="AM42" i="6"/>
  <c r="AL42" i="6" s="1"/>
  <c r="AI42" i="6"/>
  <c r="AH42" i="6" s="1"/>
  <c r="AE42" i="6"/>
  <c r="AD42" i="6"/>
  <c r="AA42" i="6"/>
  <c r="Z42" i="6" s="1"/>
  <c r="W42" i="6"/>
  <c r="V42" i="6" s="1"/>
  <c r="S42" i="6"/>
  <c r="R42" i="6"/>
  <c r="O42" i="6"/>
  <c r="N42" i="6" s="1"/>
  <c r="K42" i="6"/>
  <c r="J42" i="6" s="1"/>
  <c r="G42" i="6"/>
  <c r="F42" i="6" s="1"/>
  <c r="AY41" i="6"/>
  <c r="AX41" i="6" s="1"/>
  <c r="AU41" i="6"/>
  <c r="AT41" i="6" s="1"/>
  <c r="AQ41" i="6"/>
  <c r="AP41" i="6" s="1"/>
  <c r="AM41" i="6"/>
  <c r="AL41" i="6" s="1"/>
  <c r="AI41" i="6"/>
  <c r="AH41" i="6" s="1"/>
  <c r="AE41" i="6"/>
  <c r="AD41" i="6" s="1"/>
  <c r="AA41" i="6"/>
  <c r="Z41" i="6" s="1"/>
  <c r="W41" i="6"/>
  <c r="V41" i="6" s="1"/>
  <c r="S41" i="6"/>
  <c r="R41" i="6"/>
  <c r="O41" i="6"/>
  <c r="N41" i="6" s="1"/>
  <c r="K41" i="6"/>
  <c r="J41" i="6" s="1"/>
  <c r="G41" i="6"/>
  <c r="F41" i="6" s="1"/>
  <c r="AY40" i="6"/>
  <c r="AX40" i="6" s="1"/>
  <c r="AU40" i="6"/>
  <c r="AT40" i="6" s="1"/>
  <c r="AQ40" i="6"/>
  <c r="AP40" i="6" s="1"/>
  <c r="AM40" i="6"/>
  <c r="AL40" i="6" s="1"/>
  <c r="AI40" i="6"/>
  <c r="AH40" i="6" s="1"/>
  <c r="AE40" i="6"/>
  <c r="AD40" i="6" s="1"/>
  <c r="AA40" i="6"/>
  <c r="Z40" i="6" s="1"/>
  <c r="W40" i="6"/>
  <c r="V40" i="6" s="1"/>
  <c r="S40" i="6"/>
  <c r="R40" i="6" s="1"/>
  <c r="O40" i="6"/>
  <c r="N40" i="6" s="1"/>
  <c r="K40" i="6"/>
  <c r="J40" i="6" s="1"/>
  <c r="G40" i="6"/>
  <c r="F40" i="6" s="1"/>
  <c r="AY39" i="6"/>
  <c r="AX39" i="6" s="1"/>
  <c r="AU39" i="6"/>
  <c r="AT39" i="6"/>
  <c r="AQ39" i="6"/>
  <c r="AP39" i="6" s="1"/>
  <c r="AM39" i="6"/>
  <c r="AL39" i="6" s="1"/>
  <c r="AI39" i="6"/>
  <c r="AH39" i="6" s="1"/>
  <c r="AE39" i="6"/>
  <c r="AD39" i="6" s="1"/>
  <c r="AA39" i="6"/>
  <c r="Z39" i="6" s="1"/>
  <c r="W39" i="6"/>
  <c r="V39" i="6" s="1"/>
  <c r="S39" i="6"/>
  <c r="R39" i="6" s="1"/>
  <c r="O39" i="6"/>
  <c r="N39" i="6" s="1"/>
  <c r="K39" i="6"/>
  <c r="J39" i="6" s="1"/>
  <c r="G39" i="6"/>
  <c r="F39" i="6" s="1"/>
  <c r="AY38" i="6"/>
  <c r="AX38" i="6" s="1"/>
  <c r="AU38" i="6"/>
  <c r="AT38" i="6"/>
  <c r="AQ38" i="6"/>
  <c r="AP38" i="6" s="1"/>
  <c r="AM38" i="6"/>
  <c r="AL38" i="6"/>
  <c r="AI38" i="6"/>
  <c r="AH38" i="6" s="1"/>
  <c r="AE38" i="6"/>
  <c r="AD38" i="6" s="1"/>
  <c r="AA38" i="6"/>
  <c r="Z38" i="6" s="1"/>
  <c r="W38" i="6"/>
  <c r="V38" i="6" s="1"/>
  <c r="S38" i="6"/>
  <c r="R38" i="6" s="1"/>
  <c r="O38" i="6"/>
  <c r="N38" i="6" s="1"/>
  <c r="K38" i="6"/>
  <c r="J38" i="6" s="1"/>
  <c r="G38" i="6"/>
  <c r="F38" i="6" s="1"/>
  <c r="AW36" i="6"/>
  <c r="AV36" i="6"/>
  <c r="AS36" i="6"/>
  <c r="AR36" i="6"/>
  <c r="AO36" i="6"/>
  <c r="AN36" i="6"/>
  <c r="AK36" i="6"/>
  <c r="AJ36" i="6"/>
  <c r="AG36" i="6"/>
  <c r="AF36" i="6"/>
  <c r="AC36" i="6"/>
  <c r="AB36" i="6"/>
  <c r="Y36" i="6"/>
  <c r="X36" i="6"/>
  <c r="U36" i="6"/>
  <c r="T36" i="6"/>
  <c r="Q36" i="6"/>
  <c r="P36" i="6"/>
  <c r="M36" i="6"/>
  <c r="L36" i="6"/>
  <c r="I36" i="6"/>
  <c r="H36" i="6"/>
  <c r="E36" i="6"/>
  <c r="D36" i="6"/>
  <c r="AY35" i="6"/>
  <c r="AX35" i="6" s="1"/>
  <c r="AU35" i="6"/>
  <c r="AT35" i="6" s="1"/>
  <c r="AQ35" i="6"/>
  <c r="AP35" i="6" s="1"/>
  <c r="AM35" i="6"/>
  <c r="AL35" i="6" s="1"/>
  <c r="AI35" i="6"/>
  <c r="AH35" i="6"/>
  <c r="AE35" i="6"/>
  <c r="AD35" i="6" s="1"/>
  <c r="AA35" i="6"/>
  <c r="Z35" i="6" s="1"/>
  <c r="W35" i="6"/>
  <c r="V35" i="6" s="1"/>
  <c r="S35" i="6"/>
  <c r="R35" i="6" s="1"/>
  <c r="O35" i="6"/>
  <c r="N35" i="6" s="1"/>
  <c r="K35" i="6"/>
  <c r="J35" i="6" s="1"/>
  <c r="G35" i="6"/>
  <c r="F35" i="6" s="1"/>
  <c r="AY34" i="6"/>
  <c r="AX34" i="6" s="1"/>
  <c r="AU34" i="6"/>
  <c r="AT34" i="6"/>
  <c r="AQ34" i="6"/>
  <c r="AP34" i="6" s="1"/>
  <c r="AM34" i="6"/>
  <c r="AL34" i="6" s="1"/>
  <c r="AI34" i="6"/>
  <c r="AH34" i="6" s="1"/>
  <c r="AE34" i="6"/>
  <c r="AD34" i="6" s="1"/>
  <c r="AA34" i="6"/>
  <c r="Z34" i="6" s="1"/>
  <c r="W34" i="6"/>
  <c r="V34" i="6" s="1"/>
  <c r="S34" i="6"/>
  <c r="R34" i="6" s="1"/>
  <c r="O34" i="6"/>
  <c r="N34" i="6" s="1"/>
  <c r="K34" i="6"/>
  <c r="J34" i="6" s="1"/>
  <c r="G34" i="6"/>
  <c r="F34" i="6" s="1"/>
  <c r="AY33" i="6"/>
  <c r="AX33" i="6"/>
  <c r="AU33" i="6"/>
  <c r="AT33" i="6"/>
  <c r="AQ33" i="6"/>
  <c r="AP33" i="6" s="1"/>
  <c r="AM33" i="6"/>
  <c r="AL33" i="6"/>
  <c r="AI33" i="6"/>
  <c r="AH33" i="6" s="1"/>
  <c r="AE33" i="6"/>
  <c r="AD33" i="6" s="1"/>
  <c r="AA33" i="6"/>
  <c r="Z33" i="6" s="1"/>
  <c r="W33" i="6"/>
  <c r="V33" i="6" s="1"/>
  <c r="S33" i="6"/>
  <c r="R33" i="6" s="1"/>
  <c r="O33" i="6"/>
  <c r="N33" i="6" s="1"/>
  <c r="K33" i="6"/>
  <c r="J33" i="6" s="1"/>
  <c r="G33" i="6"/>
  <c r="F33" i="6" s="1"/>
  <c r="AW31" i="6"/>
  <c r="AV31" i="6"/>
  <c r="AS31" i="6"/>
  <c r="AR31" i="6"/>
  <c r="AO31" i="6"/>
  <c r="AN31" i="6"/>
  <c r="AK31" i="6"/>
  <c r="AJ31" i="6"/>
  <c r="AG31" i="6"/>
  <c r="AF31" i="6"/>
  <c r="AC31" i="6"/>
  <c r="AB31" i="6"/>
  <c r="Y31" i="6"/>
  <c r="X31" i="6"/>
  <c r="U31" i="6"/>
  <c r="T31" i="6"/>
  <c r="Q31" i="6"/>
  <c r="P31" i="6"/>
  <c r="M31" i="6"/>
  <c r="L31" i="6"/>
  <c r="I31" i="6"/>
  <c r="H31" i="6"/>
  <c r="E31" i="6"/>
  <c r="D31" i="6"/>
  <c r="AY29" i="6"/>
  <c r="AX29" i="6" s="1"/>
  <c r="AU29" i="6"/>
  <c r="AT29" i="6" s="1"/>
  <c r="AQ29" i="6"/>
  <c r="AP29" i="6" s="1"/>
  <c r="AM29" i="6"/>
  <c r="AL29" i="6"/>
  <c r="AI29" i="6"/>
  <c r="AH29" i="6" s="1"/>
  <c r="AE29" i="6"/>
  <c r="AD29" i="6"/>
  <c r="AA29" i="6"/>
  <c r="Z29" i="6" s="1"/>
  <c r="W29" i="6"/>
  <c r="V29" i="6" s="1"/>
  <c r="S29" i="6"/>
  <c r="R29" i="6" s="1"/>
  <c r="O29" i="6"/>
  <c r="N29" i="6" s="1"/>
  <c r="K29" i="6"/>
  <c r="J29" i="6" s="1"/>
  <c r="G29" i="6"/>
  <c r="F29" i="6" s="1"/>
  <c r="BE27" i="6"/>
  <c r="BD27" i="6"/>
  <c r="BC27" i="6"/>
  <c r="BB27" i="6"/>
  <c r="BA27" i="6"/>
  <c r="AZ27" i="6"/>
  <c r="AY27" i="6"/>
  <c r="AX27" i="6" s="1"/>
  <c r="AU27" i="6"/>
  <c r="AT27" i="6"/>
  <c r="AQ27" i="6"/>
  <c r="AP27" i="6" s="1"/>
  <c r="AM27" i="6"/>
  <c r="AL27" i="6" s="1"/>
  <c r="AI27" i="6"/>
  <c r="AH27" i="6" s="1"/>
  <c r="AE27" i="6"/>
  <c r="AD27" i="6" s="1"/>
  <c r="AA27" i="6"/>
  <c r="Z27" i="6" s="1"/>
  <c r="W27" i="6"/>
  <c r="V27" i="6" s="1"/>
  <c r="S27" i="6"/>
  <c r="R27" i="6" s="1"/>
  <c r="O27" i="6"/>
  <c r="N27" i="6" s="1"/>
  <c r="K27" i="6"/>
  <c r="J27" i="6" s="1"/>
  <c r="G27" i="6"/>
  <c r="F27" i="6" s="1"/>
  <c r="BE25" i="6"/>
  <c r="BD25" i="6"/>
  <c r="BC25" i="6"/>
  <c r="BB25" i="6"/>
  <c r="BA25" i="6"/>
  <c r="AZ25" i="6"/>
  <c r="AY25" i="6"/>
  <c r="AX25" i="6" s="1"/>
  <c r="AU25" i="6"/>
  <c r="AT25" i="6" s="1"/>
  <c r="AQ25" i="6"/>
  <c r="AP25" i="6" s="1"/>
  <c r="AM25" i="6"/>
  <c r="AL25" i="6" s="1"/>
  <c r="AI25" i="6"/>
  <c r="AH25" i="6" s="1"/>
  <c r="AE25" i="6"/>
  <c r="AD25" i="6" s="1"/>
  <c r="AA25" i="6"/>
  <c r="Z25" i="6" s="1"/>
  <c r="W25" i="6"/>
  <c r="V25" i="6" s="1"/>
  <c r="S25" i="6"/>
  <c r="R25" i="6"/>
  <c r="O25" i="6"/>
  <c r="N25" i="6" s="1"/>
  <c r="K25" i="6"/>
  <c r="J25" i="6" s="1"/>
  <c r="G25" i="6"/>
  <c r="F25" i="6" s="1"/>
  <c r="AW21" i="6"/>
  <c r="AV21" i="6"/>
  <c r="AS21" i="6"/>
  <c r="AR21" i="6"/>
  <c r="AO21" i="6"/>
  <c r="AN21" i="6"/>
  <c r="AK21" i="6"/>
  <c r="AJ21" i="6"/>
  <c r="AG21" i="6"/>
  <c r="AF21" i="6"/>
  <c r="AC21" i="6"/>
  <c r="AB21" i="6"/>
  <c r="Y21" i="6"/>
  <c r="X21" i="6"/>
  <c r="U21" i="6"/>
  <c r="T21" i="6"/>
  <c r="Q21" i="6"/>
  <c r="P21" i="6"/>
  <c r="M21" i="6"/>
  <c r="L21" i="6"/>
  <c r="I21" i="6"/>
  <c r="H21" i="6"/>
  <c r="E21" i="6"/>
  <c r="D21" i="6"/>
  <c r="AY20" i="6"/>
  <c r="AX20" i="6" s="1"/>
  <c r="AU20" i="6"/>
  <c r="AT20" i="6" s="1"/>
  <c r="AQ20" i="6"/>
  <c r="AP20" i="6" s="1"/>
  <c r="AM20" i="6"/>
  <c r="AL20" i="6"/>
  <c r="AI20" i="6"/>
  <c r="AH20" i="6" s="1"/>
  <c r="AE20" i="6"/>
  <c r="AD20" i="6" s="1"/>
  <c r="AA20" i="6"/>
  <c r="Z20" i="6" s="1"/>
  <c r="W20" i="6"/>
  <c r="V20" i="6" s="1"/>
  <c r="S20" i="6"/>
  <c r="R20" i="6" s="1"/>
  <c r="O20" i="6"/>
  <c r="N20" i="6" s="1"/>
  <c r="K20" i="6"/>
  <c r="J20" i="6" s="1"/>
  <c r="G20" i="6"/>
  <c r="F20" i="6" s="1"/>
  <c r="AY19" i="6"/>
  <c r="AX19" i="6" s="1"/>
  <c r="AU19" i="6"/>
  <c r="AT19" i="6" s="1"/>
  <c r="AQ19" i="6"/>
  <c r="AP19" i="6" s="1"/>
  <c r="AM19" i="6"/>
  <c r="AL19" i="6" s="1"/>
  <c r="AI19" i="6"/>
  <c r="AH19" i="6" s="1"/>
  <c r="AE19" i="6"/>
  <c r="AD19" i="6" s="1"/>
  <c r="AA19" i="6"/>
  <c r="Z19" i="6" s="1"/>
  <c r="W19" i="6"/>
  <c r="V19" i="6" s="1"/>
  <c r="S19" i="6"/>
  <c r="R19" i="6" s="1"/>
  <c r="O19" i="6"/>
  <c r="N19" i="6" s="1"/>
  <c r="K19" i="6"/>
  <c r="J19" i="6" s="1"/>
  <c r="G19" i="6"/>
  <c r="F19" i="6" s="1"/>
  <c r="AW17" i="6"/>
  <c r="AV17" i="6"/>
  <c r="AS17" i="6"/>
  <c r="AR17" i="6"/>
  <c r="AO17" i="6"/>
  <c r="AN17" i="6"/>
  <c r="AK17" i="6"/>
  <c r="AJ17" i="6"/>
  <c r="AG17" i="6"/>
  <c r="AF17" i="6"/>
  <c r="AC17" i="6"/>
  <c r="AB17" i="6"/>
  <c r="Y17" i="6"/>
  <c r="X17" i="6"/>
  <c r="U17" i="6"/>
  <c r="T17" i="6"/>
  <c r="Q17" i="6"/>
  <c r="P17" i="6"/>
  <c r="M17" i="6"/>
  <c r="L17" i="6"/>
  <c r="I17" i="6"/>
  <c r="H17" i="6"/>
  <c r="E17" i="6"/>
  <c r="D17" i="6"/>
  <c r="Z16" i="6"/>
  <c r="V16" i="6"/>
  <c r="R16" i="6"/>
  <c r="N16" i="6"/>
  <c r="J16" i="6"/>
  <c r="F16" i="6"/>
  <c r="AY14" i="6"/>
  <c r="AX14" i="6" s="1"/>
  <c r="AU14" i="6"/>
  <c r="AT14" i="6" s="1"/>
  <c r="AQ14" i="6"/>
  <c r="AP14" i="6" s="1"/>
  <c r="AM14" i="6"/>
  <c r="AL14" i="6" s="1"/>
  <c r="AI14" i="6"/>
  <c r="AH14" i="6" s="1"/>
  <c r="AE14" i="6"/>
  <c r="AD14" i="6" s="1"/>
  <c r="AA14" i="6"/>
  <c r="Z14" i="6" s="1"/>
  <c r="W14" i="6"/>
  <c r="V14" i="6" s="1"/>
  <c r="S14" i="6"/>
  <c r="R14" i="6" s="1"/>
  <c r="O14" i="6"/>
  <c r="N14" i="6" s="1"/>
  <c r="K14" i="6"/>
  <c r="J14" i="6" s="1"/>
  <c r="G14" i="6"/>
  <c r="F14" i="6" s="1"/>
  <c r="AY13" i="6"/>
  <c r="AX13" i="6" s="1"/>
  <c r="AU13" i="6"/>
  <c r="AT13" i="6" s="1"/>
  <c r="AQ13" i="6"/>
  <c r="AP13" i="6" s="1"/>
  <c r="AM13" i="6"/>
  <c r="AL13" i="6" s="1"/>
  <c r="AI13" i="6"/>
  <c r="AH13" i="6" s="1"/>
  <c r="AE13" i="6"/>
  <c r="AD13" i="6" s="1"/>
  <c r="AA13" i="6"/>
  <c r="Z13" i="6" s="1"/>
  <c r="W13" i="6"/>
  <c r="V13" i="6" s="1"/>
  <c r="S13" i="6"/>
  <c r="R13" i="6" s="1"/>
  <c r="O13" i="6"/>
  <c r="N13" i="6" s="1"/>
  <c r="K13" i="6"/>
  <c r="J13" i="6" s="1"/>
  <c r="G13" i="6"/>
  <c r="F13" i="6" s="1"/>
  <c r="BE11" i="6"/>
  <c r="BD11" i="6"/>
  <c r="BC11" i="6"/>
  <c r="BB11" i="6"/>
  <c r="BA11" i="6"/>
  <c r="AZ11" i="6"/>
  <c r="AY11" i="6"/>
  <c r="AX11" i="6" s="1"/>
  <c r="AU11" i="6"/>
  <c r="AT11" i="6" s="1"/>
  <c r="AQ11" i="6"/>
  <c r="AP11" i="6" s="1"/>
  <c r="AM11" i="6"/>
  <c r="AL11" i="6" s="1"/>
  <c r="AI11" i="6"/>
  <c r="AH11" i="6" s="1"/>
  <c r="AE11" i="6"/>
  <c r="AD11" i="6" s="1"/>
  <c r="AA11" i="6"/>
  <c r="Z11" i="6"/>
  <c r="W11" i="6"/>
  <c r="V11" i="6" s="1"/>
  <c r="S11" i="6"/>
  <c r="R11" i="6" s="1"/>
  <c r="O11" i="6"/>
  <c r="N11" i="6" s="1"/>
  <c r="K11" i="6"/>
  <c r="J11" i="6" s="1"/>
  <c r="G11" i="6"/>
  <c r="F11" i="6" s="1"/>
  <c r="BE9" i="6"/>
  <c r="BD9" i="6"/>
  <c r="BC9" i="6"/>
  <c r="BB9" i="6"/>
  <c r="BA9" i="6"/>
  <c r="AZ9" i="6"/>
  <c r="AY9" i="6"/>
  <c r="AX9" i="6" s="1"/>
  <c r="AU9" i="6"/>
  <c r="AT9" i="6" s="1"/>
  <c r="AQ9" i="6"/>
  <c r="AP9" i="6" s="1"/>
  <c r="AM9" i="6"/>
  <c r="AL9" i="6" s="1"/>
  <c r="AI9" i="6"/>
  <c r="AH9" i="6" s="1"/>
  <c r="AE9" i="6"/>
  <c r="AD9" i="6" s="1"/>
  <c r="AA9" i="6"/>
  <c r="Z9" i="6" s="1"/>
  <c r="W9" i="6"/>
  <c r="V9" i="6" s="1"/>
  <c r="S9" i="6"/>
  <c r="R9" i="6" s="1"/>
  <c r="O9" i="6"/>
  <c r="N9" i="6" s="1"/>
  <c r="K9" i="6"/>
  <c r="J9" i="6" s="1"/>
  <c r="G9" i="6"/>
  <c r="F9" i="6" s="1"/>
  <c r="BE7" i="6"/>
  <c r="BD7" i="6"/>
  <c r="BC7" i="6"/>
  <c r="BB7" i="6"/>
  <c r="BA7" i="6"/>
  <c r="AZ7" i="6"/>
  <c r="AY7" i="6"/>
  <c r="AX7" i="6" s="1"/>
  <c r="AU7" i="6"/>
  <c r="AT7" i="6" s="1"/>
  <c r="AQ7" i="6"/>
  <c r="AP7" i="6"/>
  <c r="AM7" i="6"/>
  <c r="AL7" i="6" s="1"/>
  <c r="AI7" i="6"/>
  <c r="AH7" i="6" s="1"/>
  <c r="AE7" i="6"/>
  <c r="AD7" i="6" s="1"/>
  <c r="AA7" i="6"/>
  <c r="Z7" i="6" s="1"/>
  <c r="W7" i="6"/>
  <c r="V7" i="6" s="1"/>
  <c r="S7" i="6"/>
  <c r="R7" i="6" s="1"/>
  <c r="O7" i="6"/>
  <c r="N7" i="6" s="1"/>
  <c r="K7" i="6"/>
  <c r="J7" i="6" s="1"/>
  <c r="G7" i="6"/>
  <c r="F7" i="6" s="1"/>
  <c r="BE5" i="6"/>
  <c r="BD5" i="6"/>
  <c r="BC5" i="6"/>
  <c r="BB5" i="6"/>
  <c r="BA5" i="6"/>
  <c r="AZ5" i="6"/>
  <c r="AY5" i="6"/>
  <c r="AX5" i="6" s="1"/>
  <c r="AU5" i="6"/>
  <c r="AT5" i="6" s="1"/>
  <c r="AQ5" i="6"/>
  <c r="AM5" i="6"/>
  <c r="AI5" i="6"/>
  <c r="AE5" i="6"/>
  <c r="AA5" i="6"/>
  <c r="W5" i="6"/>
  <c r="S5" i="6"/>
  <c r="O5" i="6"/>
  <c r="K5" i="6"/>
  <c r="J5" i="6" s="1"/>
  <c r="G5" i="6"/>
  <c r="F5" i="6" s="1"/>
  <c r="BD21" i="6" l="1"/>
  <c r="BE36" i="6"/>
  <c r="BE31" i="6"/>
  <c r="BD31" i="6"/>
  <c r="BD17" i="6"/>
  <c r="AP5" i="6"/>
  <c r="AL5" i="6"/>
  <c r="BE17" i="6"/>
  <c r="AH5" i="6"/>
  <c r="AD5" i="6"/>
  <c r="Z5" i="6"/>
  <c r="V5" i="6"/>
  <c r="T45" i="6"/>
  <c r="R5" i="6"/>
  <c r="N5" i="6"/>
  <c r="BF27" i="6"/>
  <c r="BF7" i="6"/>
  <c r="BB43" i="6"/>
  <c r="BC43" i="6"/>
  <c r="BD36" i="6"/>
  <c r="BC36" i="6"/>
  <c r="BB36" i="6"/>
  <c r="AZ36" i="6"/>
  <c r="BG27" i="6"/>
  <c r="BE21" i="6"/>
  <c r="BC21" i="6"/>
  <c r="BA21" i="6"/>
  <c r="BB21" i="6"/>
  <c r="AZ21" i="6"/>
  <c r="BF25" i="6"/>
  <c r="BG25" i="6"/>
  <c r="BC31" i="6"/>
  <c r="AZ31" i="6"/>
  <c r="BB31" i="6"/>
  <c r="BG7" i="6"/>
  <c r="E45" i="6"/>
  <c r="U45" i="6"/>
  <c r="BF11" i="6"/>
  <c r="H45" i="6"/>
  <c r="X45" i="6"/>
  <c r="AN45" i="6"/>
  <c r="BF5" i="6"/>
  <c r="BG11" i="6"/>
  <c r="I45" i="6"/>
  <c r="Y45" i="6"/>
  <c r="AO45" i="6"/>
  <c r="BG5" i="6"/>
  <c r="BC17" i="6"/>
  <c r="L45" i="6"/>
  <c r="AB45" i="6"/>
  <c r="AR45" i="6"/>
  <c r="BF9" i="6"/>
  <c r="M45" i="6"/>
  <c r="AC45" i="6"/>
  <c r="AS45" i="6"/>
  <c r="BG9" i="6"/>
  <c r="BA17" i="6"/>
  <c r="D45" i="6"/>
  <c r="P45" i="6"/>
  <c r="AF45" i="6"/>
  <c r="AV45" i="6"/>
  <c r="AZ17" i="6"/>
  <c r="Q45" i="6"/>
  <c r="AG45" i="6"/>
  <c r="AW45" i="6"/>
  <c r="BA31" i="6"/>
  <c r="BA36" i="6"/>
  <c r="BA43" i="6"/>
  <c r="AK45" i="6"/>
  <c r="AJ45" i="6"/>
  <c r="BB17" i="6"/>
  <c r="AZ43" i="6"/>
  <c r="BD43" i="6"/>
  <c r="BE43" i="6"/>
  <c r="BG21" i="6" l="1"/>
  <c r="BF21" i="6"/>
  <c r="BG17" i="6"/>
  <c r="BG31" i="6"/>
  <c r="BG36" i="6"/>
  <c r="BF31" i="6"/>
  <c r="BF17" i="6"/>
  <c r="BA45" i="6"/>
  <c r="BD45" i="6"/>
  <c r="BF36" i="6"/>
  <c r="AZ45" i="6"/>
  <c r="BE45" i="6"/>
  <c r="BB45" i="6"/>
  <c r="BC45" i="6"/>
  <c r="BG43" i="6"/>
  <c r="BF43" i="6"/>
  <c r="BG45" i="6" l="1"/>
  <c r="BF45" i="6"/>
</calcChain>
</file>

<file path=xl/comments1.xml><?xml version="1.0" encoding="utf-8"?>
<comments xmlns="http://schemas.openxmlformats.org/spreadsheetml/2006/main">
  <authors>
    <author>Tong</author>
  </authors>
  <commentList>
    <comment ref="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I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U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O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W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A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C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E50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I50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50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Q50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U50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50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C50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G50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50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O50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S50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W50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A50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C50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E50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BG50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<sst xmlns="http://schemas.openxmlformats.org/spreadsheetml/2006/main" count="350" uniqueCount="87">
  <si>
    <t>ลำดับ</t>
  </si>
  <si>
    <t>ชื่ออาคาร</t>
  </si>
  <si>
    <t>หมายเลข</t>
  </si>
  <si>
    <t>kWh</t>
  </si>
  <si>
    <t>บาท</t>
  </si>
  <si>
    <t>รวม</t>
  </si>
  <si>
    <t>9806 020017405371</t>
  </si>
  <si>
    <t>คณะสัตวศาสตร์และเทคโนโลยี</t>
  </si>
  <si>
    <t>9805 020004553162</t>
  </si>
  <si>
    <t>วิทยาลัยพลังงานทดแทน</t>
  </si>
  <si>
    <t>โครงการพัฒนาบ้านโปง</t>
  </si>
  <si>
    <t>0228 020005942984</t>
  </si>
  <si>
    <t>0535 020004636485</t>
  </si>
  <si>
    <t>โครงการแปรรูปผลิตผลทางการเกษตร</t>
  </si>
  <si>
    <t>9805 020006009966</t>
  </si>
  <si>
    <t xml:space="preserve">คณะสัตวศาสตร์และเทคโนโลยี </t>
  </si>
  <si>
    <t>ผู้ใช้ไฟฟ้า</t>
  </si>
  <si>
    <t>การใช้พลังงานไฟฟ้า ตามหนังสือแจ้งค่าไฟฟ้า(บิลค่าไฟฟ้า)</t>
  </si>
  <si>
    <t xml:space="preserve">มหาวิทยาลัยแม่โจ้ </t>
  </si>
  <si>
    <t xml:space="preserve">วิทยาลัยพลังงานทดแทน </t>
  </si>
  <si>
    <t xml:space="preserve">โครงการแปรรูปผลิตผลทางการเกษตร </t>
  </si>
  <si>
    <t>9807 020005984751</t>
  </si>
  <si>
    <t>0633 020005539809</t>
  </si>
  <si>
    <t xml:space="preserve">สำนักฟาร์มมหาวิทยาลัยแม่โจ้ (ฟาร์มบ้านโปง) </t>
  </si>
  <si>
    <t xml:space="preserve">สำนักฟาร์มมหาวิทยาลัยแม่โจ้ (ฟาร์มพร้าว ) </t>
  </si>
  <si>
    <t>มหาวิทยาลัยแม่โจ้-แพร่ เฉลิมพระเกียรติ</t>
  </si>
  <si>
    <t>มหาวิทยาลัยแม่โจ้ - ชุมพร</t>
  </si>
  <si>
    <t>มหาวิทยาลัยแม่โจ้ (อุทยานเกษตร)</t>
  </si>
  <si>
    <t>9804 020005752138</t>
  </si>
  <si>
    <t>9803 020016314816</t>
  </si>
  <si>
    <t>มหาวิทยาลัยแม่โจ้เฉลิมพระเกียรติ แพร่</t>
  </si>
  <si>
    <t>9801 020010405428</t>
  </si>
  <si>
    <t>ศูนย์ประสานงานมหาวิทยาลัยแม่โจ้</t>
  </si>
  <si>
    <t>9801 020010405537</t>
  </si>
  <si>
    <t>สถาบันเทคโนโลยี่การเกษตรแม่โจ้</t>
  </si>
  <si>
    <t>9801 020004457486</t>
  </si>
  <si>
    <t>มหาวิทยาลัยแม่โจ้วิทยาเขตชุมพร</t>
  </si>
  <si>
    <t>9026  020016381667</t>
  </si>
  <si>
    <t>9801 020004456066</t>
  </si>
  <si>
    <t>มหาวิทยาลัยแม่โจ้(อาคารชุดพักอาศัยข้าราชการ)</t>
  </si>
  <si>
    <t>9801 020004456103</t>
  </si>
  <si>
    <t>-</t>
  </si>
  <si>
    <t>หน่วยค่าไฟ/บาท</t>
  </si>
  <si>
    <t>เช็ด</t>
  </si>
  <si>
    <t>รวมทุกบิลค่าไฟฟ้า</t>
  </si>
  <si>
    <t>9801 020022277344</t>
  </si>
  <si>
    <t>มหาวิทยาลัยแม่โจ้ (โรงสูบน้ำศรีบุญเรือน)</t>
  </si>
  <si>
    <t>มหาวิทยาลัยแม่โจ้ (หมู่ 6 ตำบลป่าไผ่)</t>
  </si>
  <si>
    <t>โรงสูบน้ำมหาวิทยาลัยแม่โจ้</t>
  </si>
  <si>
    <t>ผลรวมบิลค่าไฟฟ้า/ปี</t>
  </si>
  <si>
    <t>0025 020023324092</t>
  </si>
  <si>
    <t>โครงการพัฒนาบ้านโปงพระราชดำริ (907 ไร่)</t>
  </si>
  <si>
    <t>9205 020016355485</t>
  </si>
  <si>
    <t xml:space="preserve">โรงเรือนเพาะพันธุ์กัญชา (ฟาร์มบ้านโปง) </t>
  </si>
  <si>
    <t>9205 020024629068</t>
  </si>
  <si>
    <t>9205 020024633024</t>
  </si>
  <si>
    <t>มหาวิทยาลัยแม่โจ้(โรงเรือนเพาะพันธุ์กัญชา)_ (ผศ. ดร.ปรีดา นาเทเวศน์)</t>
  </si>
  <si>
    <t>มหาวิทยาลัยแม่โจ้(โรงเรือนเพาะพันธุ์กัญชา2)_(ศ. ดร.อานัฐ ตันโช)</t>
  </si>
  <si>
    <t>9801 020025008422</t>
  </si>
  <si>
    <t>มหาวิทยาลัยแม่โจ้ (ศูนย์ทดลองวิจัยและพัฒนากัญชงอุตสาหกรรม)</t>
  </si>
  <si>
    <t>9205 20025162757</t>
  </si>
  <si>
    <t>โครงการวิจัยและพัฒนาการผลิตกล้วยไม้เชิงอุตสาหกรรม ในพระดำริ สมเด็จพระเจ้าลูกเธอเจ้าฟ้าจุฬาภรณฯ</t>
  </si>
  <si>
    <t>9205 020005984784</t>
  </si>
  <si>
    <t>มกราคม 67</t>
  </si>
  <si>
    <t>กุมภาพันธ์ 67</t>
  </si>
  <si>
    <t>มีนาคม 67</t>
  </si>
  <si>
    <t>เมษายน 67</t>
  </si>
  <si>
    <t>พฤษภาคม 67</t>
  </si>
  <si>
    <t>มิถุนายน 67</t>
  </si>
  <si>
    <t>กรกฏาคม 67</t>
  </si>
  <si>
    <t>สิงหาคม 67</t>
  </si>
  <si>
    <t>กันยายน 67</t>
  </si>
  <si>
    <t>ตุลาคม 67</t>
  </si>
  <si>
    <t>พฤศจิกายน 67</t>
  </si>
  <si>
    <t>ธันวาคม 67</t>
  </si>
  <si>
    <t>การใช้พลังงานไฟฟ้า ตามหนังสือแจ้งค่าไฟฟ้า(จ่ายตรงกับการไฟฟ้า)</t>
  </si>
  <si>
    <t>สมาคมศิษย์เก่าแม่โจ้</t>
  </si>
  <si>
    <t>9211 020027862395</t>
  </si>
  <si>
    <t>9212 020027862396</t>
  </si>
  <si>
    <t>จ่ายตรงกับการไฟฟ้า</t>
  </si>
  <si>
    <t>ม.ค.-ก.ย. 67</t>
  </si>
  <si>
    <t>ต.ค.-ธ.ค. 67</t>
  </si>
  <si>
    <t>สำนักฟาร์ม มหาวิทยาลัยแม่โจ้ 2</t>
  </si>
  <si>
    <t>9211 020027862399</t>
  </si>
  <si>
    <t>มหาวิทยาลัยแม่โจ้-อาคารพลังศิษย์เก่า</t>
  </si>
  <si>
    <t>มหาวิทยาลัยแม่โจ้-อาคารศิษย์เก่า</t>
  </si>
  <si>
    <t>มหาวิทยาลัยแม่โจ้-อาคารสายพิรุณ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</si>
</sst>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b/>
      <sz val="14"/>
      <color rgb="FFCC00FF"/>
      <name val="AngsanaUPC"/>
      <family val="1"/>
      <charset val="22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4"/>
      <color rgb="FFFF0000"/>
      <name val="AngsanaUPC"/>
      <family val="1"/>
    </font>
    <font>
      <sz val="14"/>
      <color rgb="FFFF0000"/>
      <name val="AngsanaUPC"/>
      <family val="1"/>
      <charset val="222"/>
    </font>
    <font>
      <b/>
      <sz val="14"/>
      <color rgb="FFCC00FF"/>
      <name val="AngsanaUPC"/>
      <family val="1"/>
    </font>
    <font>
      <sz val="11"/>
      <color indexed="8"/>
      <name val="Tahoma"/>
      <family val="2"/>
      <charset val="222"/>
    </font>
    <font>
      <b/>
      <sz val="14"/>
      <color theme="1"/>
      <name val="AngsanaUPC"/>
      <family val="1"/>
      <charset val="222"/>
    </font>
    <font>
      <sz val="14"/>
      <color theme="1"/>
      <name val="AngsanaUPC"/>
      <family val="1"/>
      <charset val="222"/>
    </font>
    <font>
      <b/>
      <sz val="14"/>
      <name val="AngsanaUPC"/>
      <family val="1"/>
    </font>
    <font>
      <sz val="14"/>
      <color rgb="FFCC00FF"/>
      <name val="AngsanaUPC"/>
      <family val="1"/>
    </font>
    <font>
      <b/>
      <sz val="14"/>
      <color rgb="FFFF00FF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4" fillId="0" borderId="0" applyBorder="0"/>
  </cellStyleXfs>
  <cellXfs count="129">
    <xf numFmtId="0" fontId="0" fillId="0" borderId="0" xfId="0"/>
    <xf numFmtId="17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shrinkToFit="1"/>
    </xf>
    <xf numFmtId="0" fontId="3" fillId="0" borderId="0" xfId="0" applyFont="1" applyFill="1" applyAlignment="1">
      <alignment horizontal="center" shrinkToFit="1"/>
    </xf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4" fontId="4" fillId="0" borderId="0" xfId="0" applyNumberFormat="1" applyFont="1"/>
    <xf numFmtId="4" fontId="5" fillId="0" borderId="0" xfId="0" applyNumberFormat="1" applyFont="1" applyAlignment="1">
      <alignment horizontal="center"/>
    </xf>
    <xf numFmtId="17" fontId="5" fillId="0" borderId="3" xfId="0" quotePrefix="1" applyNumberFormat="1" applyFont="1" applyFill="1" applyBorder="1" applyAlignment="1">
      <alignment horizontal="centerContinuous"/>
    </xf>
    <xf numFmtId="0" fontId="5" fillId="0" borderId="4" xfId="0" applyFont="1" applyFill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17" fontId="5" fillId="0" borderId="5" xfId="0" quotePrefix="1" applyNumberFormat="1" applyFont="1" applyBorder="1" applyAlignment="1">
      <alignment horizontal="centerContinuous"/>
    </xf>
    <xf numFmtId="0" fontId="6" fillId="0" borderId="6" xfId="0" applyFont="1" applyFill="1" applyBorder="1"/>
    <xf numFmtId="0" fontId="6" fillId="0" borderId="6" xfId="0" applyFont="1" applyFill="1" applyBorder="1" applyAlignment="1">
      <alignment shrinkToFit="1"/>
    </xf>
    <xf numFmtId="0" fontId="8" fillId="0" borderId="6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5" xfId="0" applyFont="1" applyFill="1" applyBorder="1" applyAlignment="1">
      <alignment shrinkToFit="1"/>
    </xf>
    <xf numFmtId="0" fontId="6" fillId="0" borderId="3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Continuous"/>
    </xf>
    <xf numFmtId="0" fontId="2" fillId="2" borderId="5" xfId="0" applyFont="1" applyFill="1" applyBorder="1" applyAlignment="1">
      <alignment horizontal="centerContinuous" shrinkToFit="1"/>
    </xf>
    <xf numFmtId="0" fontId="6" fillId="0" borderId="3" xfId="0" applyFont="1" applyFill="1" applyBorder="1" applyAlignment="1">
      <alignment horizontal="left"/>
    </xf>
    <xf numFmtId="4" fontId="8" fillId="0" borderId="5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shrinkToFit="1"/>
    </xf>
    <xf numFmtId="4" fontId="8" fillId="2" borderId="4" xfId="0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center"/>
    </xf>
    <xf numFmtId="4" fontId="8" fillId="2" borderId="7" xfId="0" applyNumberFormat="1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 shrinkToFit="1"/>
    </xf>
    <xf numFmtId="0" fontId="6" fillId="0" borderId="3" xfId="0" applyFont="1" applyBorder="1" applyAlignment="1">
      <alignment horizontal="left" shrinkToFit="1"/>
    </xf>
    <xf numFmtId="0" fontId="6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17" fontId="5" fillId="0" borderId="5" xfId="0" quotePrefix="1" applyNumberFormat="1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Continuous"/>
    </xf>
    <xf numFmtId="2" fontId="5" fillId="0" borderId="0" xfId="0" applyNumberFormat="1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2" fontId="5" fillId="0" borderId="0" xfId="0" applyNumberFormat="1" applyFont="1" applyFill="1" applyAlignment="1">
      <alignment horizontal="center" shrinkToFit="1"/>
    </xf>
    <xf numFmtId="2" fontId="5" fillId="0" borderId="4" xfId="0" applyNumberFormat="1" applyFont="1" applyFill="1" applyBorder="1" applyAlignment="1">
      <alignment horizontal="centerContinuous" shrinkToFit="1"/>
    </xf>
    <xf numFmtId="2" fontId="5" fillId="0" borderId="4" xfId="0" applyNumberFormat="1" applyFont="1" applyFill="1" applyBorder="1" applyAlignment="1">
      <alignment horizontal="center" shrinkToFit="1"/>
    </xf>
    <xf numFmtId="2" fontId="5" fillId="2" borderId="4" xfId="0" applyNumberFormat="1" applyFont="1" applyFill="1" applyBorder="1" applyAlignment="1">
      <alignment horizontal="center" shrinkToFit="1"/>
    </xf>
    <xf numFmtId="0" fontId="8" fillId="0" borderId="6" xfId="1" applyFont="1" applyBorder="1" applyAlignment="1">
      <alignment horizontal="center"/>
    </xf>
    <xf numFmtId="17" fontId="5" fillId="0" borderId="7" xfId="1" quotePrefix="1" applyNumberFormat="1" applyFont="1" applyBorder="1" applyAlignment="1">
      <alignment horizontal="centerContinuous"/>
    </xf>
    <xf numFmtId="0" fontId="12" fillId="0" borderId="7" xfId="1" applyFont="1" applyBorder="1" applyAlignment="1">
      <alignment horizontal="centerContinuous"/>
    </xf>
    <xf numFmtId="4" fontId="8" fillId="0" borderId="0" xfId="0" applyNumberFormat="1" applyFont="1" applyFill="1" applyBorder="1" applyAlignment="1">
      <alignment horizontal="center"/>
    </xf>
    <xf numFmtId="4" fontId="13" fillId="2" borderId="7" xfId="1" applyNumberFormat="1" applyFont="1" applyFill="1" applyBorder="1"/>
    <xf numFmtId="4" fontId="5" fillId="2" borderId="7" xfId="1" applyNumberFormat="1" applyFont="1" applyFill="1" applyBorder="1" applyAlignment="1">
      <alignment horizontal="center"/>
    </xf>
    <xf numFmtId="2" fontId="5" fillId="2" borderId="8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shrinkToFit="1"/>
    </xf>
    <xf numFmtId="0" fontId="8" fillId="0" borderId="7" xfId="0" applyFont="1" applyFill="1" applyBorder="1" applyAlignment="1">
      <alignment horizontal="center"/>
    </xf>
    <xf numFmtId="4" fontId="11" fillId="2" borderId="7" xfId="1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2" fillId="0" borderId="0" xfId="1" applyFont="1" applyFill="1"/>
    <xf numFmtId="0" fontId="16" fillId="0" borderId="0" xfId="0" applyFont="1" applyFill="1"/>
    <xf numFmtId="4" fontId="5" fillId="0" borderId="7" xfId="1" applyNumberFormat="1" applyFont="1" applyFill="1" applyBorder="1" applyAlignment="1">
      <alignment horizontal="center"/>
    </xf>
    <xf numFmtId="0" fontId="8" fillId="0" borderId="5" xfId="1" applyFont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4" fontId="11" fillId="2" borderId="7" xfId="0" applyNumberFormat="1" applyFont="1" applyFill="1" applyBorder="1"/>
    <xf numFmtId="0" fontId="6" fillId="0" borderId="3" xfId="0" applyFont="1" applyBorder="1" applyAlignment="1">
      <alignment horizontal="left" wrapText="1" shrinkToFit="1"/>
    </xf>
    <xf numFmtId="0" fontId="6" fillId="0" borderId="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Continuous" vertical="center" shrinkToFit="1"/>
    </xf>
    <xf numFmtId="4" fontId="8" fillId="0" borderId="4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 shrinkToFit="1"/>
    </xf>
    <xf numFmtId="4" fontId="13" fillId="0" borderId="7" xfId="1" applyNumberFormat="1" applyFont="1" applyFill="1" applyBorder="1"/>
    <xf numFmtId="4" fontId="2" fillId="0" borderId="0" xfId="0" applyNumberFormat="1" applyFont="1" applyFill="1"/>
    <xf numFmtId="0" fontId="15" fillId="0" borderId="3" xfId="0" applyFont="1" applyFill="1" applyBorder="1" applyAlignment="1">
      <alignment horizontal="left"/>
    </xf>
    <xf numFmtId="0" fontId="15" fillId="0" borderId="5" xfId="0" applyFont="1" applyFill="1" applyBorder="1" applyAlignment="1">
      <alignment shrinkToFit="1"/>
    </xf>
    <xf numFmtId="4" fontId="15" fillId="0" borderId="5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left" shrinkToFit="1"/>
    </xf>
    <xf numFmtId="4" fontId="15" fillId="0" borderId="4" xfId="0" applyNumberFormat="1" applyFont="1" applyFill="1" applyBorder="1" applyAlignment="1">
      <alignment horizontal="center"/>
    </xf>
    <xf numFmtId="4" fontId="8" fillId="0" borderId="7" xfId="0" applyNumberFormat="1" applyFont="1" applyFill="1" applyBorder="1" applyAlignment="1">
      <alignment horizontal="center"/>
    </xf>
    <xf numFmtId="4" fontId="11" fillId="0" borderId="7" xfId="1" applyNumberFormat="1" applyFont="1" applyFill="1" applyBorder="1" applyAlignment="1">
      <alignment horizontal="center"/>
    </xf>
    <xf numFmtId="4" fontId="11" fillId="0" borderId="7" xfId="0" applyNumberFormat="1" applyFont="1" applyFill="1" applyBorder="1"/>
    <xf numFmtId="0" fontId="5" fillId="0" borderId="7" xfId="0" applyFont="1" applyFill="1" applyBorder="1" applyAlignment="1">
      <alignment horizontal="centerContinuous" shrinkToFit="1"/>
    </xf>
    <xf numFmtId="0" fontId="12" fillId="0" borderId="0" xfId="0" applyFont="1" applyFill="1" applyAlignment="1">
      <alignment horizontal="center" shrinkToFit="1"/>
    </xf>
    <xf numFmtId="0" fontId="5" fillId="0" borderId="1" xfId="0" applyFont="1" applyFill="1" applyBorder="1" applyAlignment="1">
      <alignment horizontal="centerContinuous" shrinkToFit="1"/>
    </xf>
    <xf numFmtId="0" fontId="5" fillId="0" borderId="6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horizontal="center" shrinkToFit="1"/>
    </xf>
    <xf numFmtId="0" fontId="5" fillId="2" borderId="7" xfId="0" applyFont="1" applyFill="1" applyBorder="1" applyAlignment="1">
      <alignment horizontal="centerContinuous" shrinkToFit="1"/>
    </xf>
    <xf numFmtId="0" fontId="5" fillId="0" borderId="4" xfId="0" applyFont="1" applyBorder="1" applyAlignment="1">
      <alignment horizontal="center" shrinkToFit="1"/>
    </xf>
    <xf numFmtId="0" fontId="5" fillId="0" borderId="7" xfId="0" applyFont="1" applyBorder="1" applyAlignment="1">
      <alignment horizontal="centerContinuous" shrinkToFit="1"/>
    </xf>
    <xf numFmtId="0" fontId="5" fillId="0" borderId="7" xfId="0" applyFont="1" applyBorder="1" applyAlignment="1">
      <alignment horizontal="centerContinuous" vertical="center" shrinkToFit="1"/>
    </xf>
    <xf numFmtId="0" fontId="12" fillId="2" borderId="4" xfId="0" applyFont="1" applyFill="1" applyBorder="1" applyAlignment="1">
      <alignment horizontal="centerContinuous" shrinkToFit="1"/>
    </xf>
    <xf numFmtId="0" fontId="12" fillId="0" borderId="9" xfId="0" applyFont="1" applyFill="1" applyBorder="1" applyAlignment="1">
      <alignment horizontal="center" shrinkToFit="1"/>
    </xf>
    <xf numFmtId="0" fontId="12" fillId="0" borderId="0" xfId="0" applyFont="1" applyFill="1" applyAlignment="1">
      <alignment shrinkToFit="1"/>
    </xf>
    <xf numFmtId="0" fontId="12" fillId="0" borderId="0" xfId="0" applyFont="1" applyFill="1"/>
    <xf numFmtId="4" fontId="5" fillId="0" borderId="5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shrinkToFit="1"/>
    </xf>
    <xf numFmtId="0" fontId="4" fillId="0" borderId="0" xfId="0" applyFont="1" applyFill="1" applyAlignment="1">
      <alignment shrinkToFit="1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shrinkToFit="1"/>
    </xf>
    <xf numFmtId="4" fontId="13" fillId="0" borderId="7" xfId="0" applyNumberFormat="1" applyFont="1" applyFill="1" applyBorder="1"/>
    <xf numFmtId="0" fontId="18" fillId="0" borderId="0" xfId="0" applyFont="1" applyFill="1"/>
    <xf numFmtId="1" fontId="5" fillId="0" borderId="7" xfId="0" applyNumberFormat="1" applyFont="1" applyFill="1" applyBorder="1" applyAlignment="1">
      <alignment horizontal="centerContinuous" shrinkToFit="1"/>
    </xf>
    <xf numFmtId="0" fontId="15" fillId="0" borderId="7" xfId="0" applyFont="1" applyFill="1" applyBorder="1" applyAlignment="1">
      <alignment horizontal="centerContinuous" shrinkToFit="1"/>
    </xf>
    <xf numFmtId="2" fontId="15" fillId="0" borderId="4" xfId="0" applyNumberFormat="1" applyFont="1" applyFill="1" applyBorder="1" applyAlignment="1">
      <alignment horizontal="center" shrinkToFit="1"/>
    </xf>
    <xf numFmtId="4" fontId="15" fillId="0" borderId="7" xfId="0" applyNumberFormat="1" applyFont="1" applyFill="1" applyBorder="1" applyAlignment="1">
      <alignment horizontal="center"/>
    </xf>
    <xf numFmtId="4" fontId="15" fillId="0" borderId="7" xfId="1" applyNumberFormat="1" applyFont="1" applyFill="1" applyBorder="1"/>
    <xf numFmtId="4" fontId="15" fillId="0" borderId="7" xfId="1" applyNumberFormat="1" applyFont="1" applyFill="1" applyBorder="1" applyAlignment="1">
      <alignment horizontal="center"/>
    </xf>
    <xf numFmtId="4" fontId="15" fillId="0" borderId="7" xfId="0" applyNumberFormat="1" applyFont="1" applyFill="1" applyBorder="1"/>
    <xf numFmtId="0" fontId="15" fillId="0" borderId="5" xfId="0" applyFont="1" applyFill="1" applyBorder="1" applyAlignment="1">
      <alignment horizontal="left" shrinkToFit="1"/>
    </xf>
    <xf numFmtId="0" fontId="5" fillId="0" borderId="4" xfId="0" applyFont="1" applyFill="1" applyBorder="1" applyAlignment="1">
      <alignment horizontal="centerContinuous" shrinkToFit="1"/>
    </xf>
    <xf numFmtId="0" fontId="2" fillId="0" borderId="0" xfId="1" applyFont="1" applyFill="1" applyBorder="1" applyAlignment="1">
      <alignment horizontal="center"/>
    </xf>
    <xf numFmtId="0" fontId="6" fillId="0" borderId="3" xfId="0" applyFont="1" applyFill="1" applyBorder="1" applyAlignment="1">
      <alignment horizontal="left" wrapText="1" shrinkToFit="1"/>
    </xf>
    <xf numFmtId="4" fontId="8" fillId="0" borderId="4" xfId="1" applyNumberFormat="1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4" fontId="19" fillId="0" borderId="4" xfId="1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Continuous" vertical="center"/>
    </xf>
    <xf numFmtId="4" fontId="5" fillId="2" borderId="4" xfId="0" applyNumberFormat="1" applyFont="1" applyFill="1" applyBorder="1" applyAlignment="1">
      <alignment horizontal="centerContinuous" vertical="center"/>
    </xf>
    <xf numFmtId="2" fontId="5" fillId="0" borderId="4" xfId="0" applyNumberFormat="1" applyFont="1" applyFill="1" applyBorder="1" applyAlignment="1">
      <alignment horizontal="centerContinuous" vertical="center" shrinkToFit="1"/>
    </xf>
    <xf numFmtId="4" fontId="8" fillId="0" borderId="4" xfId="0" applyNumberFormat="1" applyFont="1" applyFill="1" applyBorder="1" applyAlignment="1">
      <alignment horizontal="centerContinuous" vertical="center"/>
    </xf>
    <xf numFmtId="4" fontId="5" fillId="0" borderId="4" xfId="0" applyNumberFormat="1" applyFont="1" applyFill="1" applyBorder="1" applyAlignment="1">
      <alignment horizontal="centerContinuous" vertical="center"/>
    </xf>
    <xf numFmtId="4" fontId="19" fillId="0" borderId="7" xfId="1" applyNumberFormat="1" applyFont="1" applyFill="1" applyBorder="1" applyAlignment="1">
      <alignment horizontal="centerContinuous" vertical="center"/>
    </xf>
    <xf numFmtId="4" fontId="13" fillId="2" borderId="7" xfId="0" applyNumberFormat="1" applyFont="1" applyFill="1" applyBorder="1"/>
    <xf numFmtId="0" fontId="17" fillId="0" borderId="0" xfId="0" applyFont="1" applyFill="1" applyAlignment="1">
      <alignment horizontal="center"/>
    </xf>
    <xf numFmtId="0" fontId="17" fillId="0" borderId="0" xfId="1" applyFont="1" applyFill="1" applyAlignment="1">
      <alignment horizontal="center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>
              <a:defRPr/>
            </a:pPr>
            <a:r>
              <a:rPr lang="th-TH"/>
              <a:t>มหาวิทยาลัยแม่โจ้</a:t>
            </a:r>
            <a:r>
              <a:rPr lang="en-US"/>
              <a:t> (</a:t>
            </a:r>
            <a:r>
              <a:rPr lang="th-TH"/>
              <a:t>บิลค่าไฟฟ้า)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46F-452E-BC95-28482538BFF7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46F-452E-BC95-28482538B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คณะสัตวศาสตร์และเทคโนโลยี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E71-4338-9535-0818AA890AB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E71-4338-9535-0818AA890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วิทยาลัยพลังงานทดแทน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 b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806-45BE-B8B2-FBD3DCC35A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806-45BE-B8B2-FBD3DCC35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โครงการแปรรูปผลิตผลทางการเกษตร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3C3-46A4-B175-495A367EC0D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3C3-46A4-B175-495A367EC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สำนักฟาร์มมหาวิทยาลัยแม่โจ้ (ฟาร์มบ้านโปง)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295-43ED-A54F-E71D21DA871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295-43ED-A54F-E71D21DA8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สำนักฟาร์มมหาวิทยาลัยแม่โจ้ (ฟาร์มพร้าว)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3A-40B8-9711-05EADB8DED5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3A-40B8-9711-05EADB8DE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มหาวิทยาลัยแม่โจ้-แพร่ เฉลิมพระเกียรติ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F77-4303-ACA0-2948902340E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F77-4303-ACA0-294890234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มหาวิทยาลัยแม่โจ้ - ชุมพร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C5E-4D48-BC26-41C3947C2FB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C5E-4D48-BC26-41C3947C2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คณะสัตวศาสตร์และเทคโนโลยี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B19-4506-BB12-4EEDDD462E68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B19-4506-BB12-4EEDDD462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วิทยาลัยพลังงานทดแทน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 b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EF7-46BD-BEE9-DA20B824518A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EF7-46BD-BEE9-DA20B8245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โครงการแปรรูปผลิตผลทางการเกษตร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99B-49C3-ADED-94D081343AD9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99B-49C3-ADED-94D081343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สำนักฟาร์มมหาวิทยาลัยแม่โจ้ (ฟาร์มบ้านโปง)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8D4-4837-AE48-B4470D4457D1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8D4-4837-AE48-B4470D445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สำนักฟาร์มมหาวิทยาลัยแม่โจ้ (ฟาร์มพร้าว)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2A9-45E2-A692-8AE93FD9D652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2A9-45E2-A692-8AE93FD9D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มหาวิทยาลัยแม่โจ้-แพร่ เฉลิมพระเกียรติ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81C-4AE2-894A-B8B9E85052A0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81C-4AE2-894A-B8B9E8505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/>
              <a:t>มหาวิทยาลัยแม่โจ้ - ชุมพร </a:t>
            </a:r>
            <a:r>
              <a:rPr lang="en-US" sz="1400" b="0" i="0" baseline="0">
                <a:effectLst/>
              </a:rPr>
              <a:t>(</a:t>
            </a:r>
            <a:r>
              <a:rPr lang="th-TH" sz="1400" b="0" i="0" baseline="0">
                <a:effectLst/>
              </a:rPr>
              <a:t>บิลค่าไฟฟ้า)</a:t>
            </a:r>
            <a:endParaRPr lang="th-TH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C38-4F3A-ADC0-EF8F63742925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C38-4F3A-ADC0-EF8F63742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การใช้พลังงานไฟฟ้า</a:t>
            </a:r>
          </a:p>
          <a:p>
            <a:pPr>
              <a:defRPr/>
            </a:pPr>
            <a:r>
              <a:rPr lang="th-TH"/>
              <a:t>มหาวิทยาลัยแม่โจ้</a:t>
            </a:r>
            <a:r>
              <a:rPr lang="en-US"/>
              <a:t> (</a:t>
            </a:r>
            <a:r>
              <a:rPr lang="th-TH"/>
              <a:t>บิลค่าไฟฟ้า)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0AC-4396-938C-A285A653E8A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0AC-4396-938C-A285A653E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787503"/>
        <c:axId val="1593789167"/>
      </c:barChart>
      <c:catAx>
        <c:axId val="1593787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9167"/>
        <c:crosses val="autoZero"/>
        <c:auto val="1"/>
        <c:lblAlgn val="ctr"/>
        <c:lblOffset val="100"/>
        <c:noMultiLvlLbl val="1"/>
      </c:catAx>
      <c:valAx>
        <c:axId val="159378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59378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613410</xdr:colOff>
      <xdr:row>1</xdr:row>
      <xdr:rowOff>7620</xdr:rowOff>
    </xdr:from>
    <xdr:to>
      <xdr:col>91</xdr:col>
      <xdr:colOff>495300</xdr:colOff>
      <xdr:row>15</xdr:row>
      <xdr:rowOff>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83</xdr:col>
      <xdr:colOff>0</xdr:colOff>
      <xdr:row>17</xdr:row>
      <xdr:rowOff>0</xdr:rowOff>
    </xdr:from>
    <xdr:to>
      <xdr:col>91</xdr:col>
      <xdr:colOff>506730</xdr:colOff>
      <xdr:row>33</xdr:row>
      <xdr:rowOff>22860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83</xdr:col>
      <xdr:colOff>15240</xdr:colOff>
      <xdr:row>36</xdr:row>
      <xdr:rowOff>0</xdr:rowOff>
    </xdr:from>
    <xdr:to>
      <xdr:col>91</xdr:col>
      <xdr:colOff>521970</xdr:colOff>
      <xdr:row>49</xdr:row>
      <xdr:rowOff>205740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83</xdr:col>
      <xdr:colOff>0</xdr:colOff>
      <xdr:row>54</xdr:row>
      <xdr:rowOff>7620</xdr:rowOff>
    </xdr:from>
    <xdr:to>
      <xdr:col>91</xdr:col>
      <xdr:colOff>506730</xdr:colOff>
      <xdr:row>67</xdr:row>
      <xdr:rowOff>213360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83</xdr:col>
      <xdr:colOff>0</xdr:colOff>
      <xdr:row>69</xdr:row>
      <xdr:rowOff>243840</xdr:rowOff>
    </xdr:from>
    <xdr:to>
      <xdr:col>91</xdr:col>
      <xdr:colOff>506730</xdr:colOff>
      <xdr:row>83</xdr:row>
      <xdr:rowOff>190500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83</xdr:col>
      <xdr:colOff>7620</xdr:colOff>
      <xdr:row>86</xdr:row>
      <xdr:rowOff>7620</xdr:rowOff>
    </xdr:from>
    <xdr:to>
      <xdr:col>91</xdr:col>
      <xdr:colOff>514350</xdr:colOff>
      <xdr:row>99</xdr:row>
      <xdr:rowOff>213360</xdr:rowOff>
    </xdr:to>
    <xdr:graphicFrame macro="">
      <xdr:nvGraphicFramePr>
        <xdr:cNvPr id="9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82</xdr:col>
      <xdr:colOff>609600</xdr:colOff>
      <xdr:row>102</xdr:row>
      <xdr:rowOff>15240</xdr:rowOff>
    </xdr:from>
    <xdr:to>
      <xdr:col>91</xdr:col>
      <xdr:colOff>491490</xdr:colOff>
      <xdr:row>115</xdr:row>
      <xdr:rowOff>220980</xdr:rowOff>
    </xdr:to>
    <xdr:graphicFrame macro="">
      <xdr:nvGraphicFramePr>
        <xdr:cNvPr id="10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83</xdr:col>
      <xdr:colOff>0</xdr:colOff>
      <xdr:row>118</xdr:row>
      <xdr:rowOff>15240</xdr:rowOff>
    </xdr:from>
    <xdr:to>
      <xdr:col>91</xdr:col>
      <xdr:colOff>506730</xdr:colOff>
      <xdr:row>131</xdr:row>
      <xdr:rowOff>220980</xdr:rowOff>
    </xdr:to>
    <xdr:graphicFrame macro="">
      <xdr:nvGraphicFramePr>
        <xdr:cNvPr id="11" name="แผนภูมิ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82</xdr:col>
      <xdr:colOff>613410</xdr:colOff>
      <xdr:row>1</xdr:row>
      <xdr:rowOff>7620</xdr:rowOff>
    </xdr:from>
    <xdr:to>
      <xdr:col>91</xdr:col>
      <xdr:colOff>495300</xdr:colOff>
      <xdr:row>15</xdr:row>
      <xdr:rowOff>0</xdr:rowOff>
    </xdr:to>
    <xdr:graphicFrame macro="">
      <xdr:nvGraphicFramePr>
        <xdr:cNvPr id="14" name="แผนภูมิ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83</xdr:col>
      <xdr:colOff>0</xdr:colOff>
      <xdr:row>17</xdr:row>
      <xdr:rowOff>0</xdr:rowOff>
    </xdr:from>
    <xdr:to>
      <xdr:col>91</xdr:col>
      <xdr:colOff>506730</xdr:colOff>
      <xdr:row>33</xdr:row>
      <xdr:rowOff>22860</xdr:rowOff>
    </xdr:to>
    <xdr:graphicFrame macro="">
      <xdr:nvGraphicFramePr>
        <xdr:cNvPr id="15" name="แผนภูมิ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83</xdr:col>
      <xdr:colOff>15240</xdr:colOff>
      <xdr:row>36</xdr:row>
      <xdr:rowOff>0</xdr:rowOff>
    </xdr:from>
    <xdr:to>
      <xdr:col>91</xdr:col>
      <xdr:colOff>521970</xdr:colOff>
      <xdr:row>49</xdr:row>
      <xdr:rowOff>205740</xdr:rowOff>
    </xdr:to>
    <xdr:graphicFrame macro="">
      <xdr:nvGraphicFramePr>
        <xdr:cNvPr id="16" name="แผนภูมิ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83</xdr:col>
      <xdr:colOff>0</xdr:colOff>
      <xdr:row>54</xdr:row>
      <xdr:rowOff>7620</xdr:rowOff>
    </xdr:from>
    <xdr:to>
      <xdr:col>91</xdr:col>
      <xdr:colOff>506730</xdr:colOff>
      <xdr:row>67</xdr:row>
      <xdr:rowOff>213360</xdr:rowOff>
    </xdr:to>
    <xdr:graphicFrame macro="">
      <xdr:nvGraphicFramePr>
        <xdr:cNvPr id="17" name="แผนภูมิ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83</xdr:col>
      <xdr:colOff>0</xdr:colOff>
      <xdr:row>69</xdr:row>
      <xdr:rowOff>243840</xdr:rowOff>
    </xdr:from>
    <xdr:to>
      <xdr:col>91</xdr:col>
      <xdr:colOff>506730</xdr:colOff>
      <xdr:row>83</xdr:row>
      <xdr:rowOff>190500</xdr:rowOff>
    </xdr:to>
    <xdr:graphicFrame macro="">
      <xdr:nvGraphicFramePr>
        <xdr:cNvPr id="18" name="แผนภูมิ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83</xdr:col>
      <xdr:colOff>7620</xdr:colOff>
      <xdr:row>86</xdr:row>
      <xdr:rowOff>7620</xdr:rowOff>
    </xdr:from>
    <xdr:to>
      <xdr:col>91</xdr:col>
      <xdr:colOff>514350</xdr:colOff>
      <xdr:row>99</xdr:row>
      <xdr:rowOff>213360</xdr:rowOff>
    </xdr:to>
    <xdr:graphicFrame macro="">
      <xdr:nvGraphicFramePr>
        <xdr:cNvPr id="19" name="แผนภูมิ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82</xdr:col>
      <xdr:colOff>609600</xdr:colOff>
      <xdr:row>102</xdr:row>
      <xdr:rowOff>15240</xdr:rowOff>
    </xdr:from>
    <xdr:to>
      <xdr:col>91</xdr:col>
      <xdr:colOff>491490</xdr:colOff>
      <xdr:row>115</xdr:row>
      <xdr:rowOff>220980</xdr:rowOff>
    </xdr:to>
    <xdr:graphicFrame macro="">
      <xdr:nvGraphicFramePr>
        <xdr:cNvPr id="20" name="แผนภูมิ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83</xdr:col>
      <xdr:colOff>0</xdr:colOff>
      <xdr:row>118</xdr:row>
      <xdr:rowOff>15240</xdr:rowOff>
    </xdr:from>
    <xdr:to>
      <xdr:col>91</xdr:col>
      <xdr:colOff>506730</xdr:colOff>
      <xdr:row>131</xdr:row>
      <xdr:rowOff>220980</xdr:rowOff>
    </xdr:to>
    <xdr:graphicFrame macro="">
      <xdr:nvGraphicFramePr>
        <xdr:cNvPr id="21" name="แผนภูมิ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9;&#3624;.&#3592;&#3633;&#3585;&#3619;&#3614;&#3591;&#3625;&#3660;%20&#3614;&#3636;&#3617;&#3614;&#3660;&#3614;&#3636;&#3617;&#3621;%20(&#3619;&#3629;&#3591;&#3629;&#3608;&#3636;&#3585;&#3634;&#3619;&#3610;&#3604;&#3637;)/&#3588;&#3656;&#3634;&#3652;&#3615;&#3615;&#3657;&#3634;%202566%20(&#3621;&#3591;&#3651;&#3609;&#3591;&#3634;&#3609;&#3592;&#3633;&#3604;&#3585;&#3634;&#3619;&#3614;&#3621;&#3633;&#3591;&#3591;&#3634;&#3609;)/&#3585;&#3619;&#3634;&#3615;&#3648;&#3611;&#3619;&#3637;&#3618;&#3610;&#3648;&#3607;&#3637;&#3618;&#3610;&#3585;&#3634;&#3619;&#3651;&#3594;&#3657;&#3614;&#3621;&#3633;&#3591;&#3591;&#3634;&#3609;&#3652;&#3615;&#3615;&#3657;&#3634;%20&#3588;&#3603;&#3632;,&#3626;&#3635;&#3609;&#3633;&#3585;%2065-6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9;&#3624;.&#3592;&#3633;&#3585;&#3619;&#3614;&#3591;&#3625;&#3660;%20&#3614;&#3636;&#3617;&#3614;&#3660;&#3614;&#3636;&#3617;&#3621;%20(&#3619;&#3629;&#3591;&#3629;&#3608;&#3636;&#3585;&#3634;&#3619;&#3610;&#3604;&#3637;)/&#3588;&#3656;&#3634;&#3652;&#3615;&#3615;&#3657;&#3634;%20256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619;&#3624;.&#3592;&#3633;&#3585;&#3619;&#3614;&#3591;&#3625;&#3660;%20&#3614;&#3636;&#3617;&#3614;&#3660;&#3614;&#3636;&#3617;&#3621;%20(&#3619;&#3629;&#3591;&#3629;&#3608;&#3636;&#3585;&#3634;&#3619;&#3610;&#3604;&#3637;)/&#3588;&#3656;&#3634;&#3652;&#3615;&#3615;&#3657;&#3634;%2025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66-คณะ,สำนัก"/>
      <sheetName val="กราฟ65-66 แม่โจ้-ชุมพร1 "/>
      <sheetName val="กราฟ65-66 แม่โจ้-แพร่1"/>
      <sheetName val="กราฟ65-66 ฟาร์มพร้าว1"/>
      <sheetName val="กราฟ65-66 ฟาร์มบ้านโปง"/>
      <sheetName val="กราฟ65-66โครงการแปรรูปผลิต"/>
      <sheetName val="กราฟ65-66 วิทยาลัยพลังงานทดแทน"/>
      <sheetName val="กราฟ65-66 สัตวศาสตร์"/>
      <sheetName val="กราฟ65-66-คลินิกรักษาสัตว์"/>
      <sheetName val="กราฟ65-66 คณะเทคโนโลยีการประมง"/>
      <sheetName val="กราฟ65-66 คณะวิศกรรมศาสตร์"/>
      <sheetName val="กราฟ65-66 ศูนย์อาคารที่พัก"/>
      <sheetName val="กราฟ65-66 ศูนย์วิจัยพลังงาน"/>
      <sheetName val="กราฟ65-66 สำนักวิจัยและส่งเสริม"/>
      <sheetName val="กราฟ65-66 คณะผลิตกรรมการเกษตร"/>
      <sheetName val="กราฟ65-66 คณะสถาปัตยกรรมศาสตร์"/>
      <sheetName val="กราฟ65-66 คณะเทคโนโลยีการสือสาร"/>
      <sheetName val="กราฟ65-66 คณะเศรษศาสตร์"/>
      <sheetName val="กราฟ65-66 คณะวิทยาศาสตร์"/>
      <sheetName val="กราฟ65-66 ศูนย์กล้วยไม้"/>
      <sheetName val="กราฟ65-66 วิทยาลัยบริหารศาสตร์"/>
      <sheetName val="กราฟ65-66 คณะบริหารธุรกิจ"/>
      <sheetName val="กราฟ65-66 สำนักหอสมุด"/>
      <sheetName val="กราฟ65-66 คณะศิลป์ศาสตร์"/>
      <sheetName val="กราฟ65-66 คณะพัฒนาการท่องเที่ยว"/>
      <sheetName val="กราฟ65-66 หอพักนักศึกษา"/>
      <sheetName val="กราฟ65-66 โรงอาหาร"/>
      <sheetName val="กราฟ65-66 สระว่ายน้ำ"/>
      <sheetName val="กราฟ65-66 สำนักงานมหาวิทยาลัย "/>
      <sheetName val="กราฟ64-65 ส่วนกลาง"/>
      <sheetName val="2565-คณะ,สำนัก"/>
      <sheetName val="2566-อาคาร-หักร้านค้าภายในอาคาร"/>
      <sheetName val="พื้นที่อาคาร"/>
      <sheetName val="2566-บิลค่าไฟฟ้า"/>
      <sheetName val="กราฟ65-66 มหาวิทยาลัยแม่โจ้"/>
      <sheetName val="กราฟ65-66 คณะสัตวศาสตร์"/>
      <sheetName val="กราฟ65-66 พลังงานทดแทน"/>
      <sheetName val="กราฟ65-66 โครงการแปรรูป"/>
      <sheetName val="กราฟ65-66 โครงการพัฒนา 907 ไร่"/>
      <sheetName val="กราฟ65-66  โครงการพัฒนาบ้านโปง"/>
      <sheetName val="กราฟ65-66เรือนเพาะพันธุ์กัญชา"/>
      <sheetName val="กราฟ65-66 วิจัยพัฒนากัญชง"/>
      <sheetName val="กราฟ65-66 โรงสูบน้ำศรีบุญเรือน"/>
      <sheetName val="กราฟ65-66 หมู่ 6 ตำบลป่าไผ่"/>
      <sheetName val="กราฟ65-66 ฟาร์มพร้าว"/>
      <sheetName val="กราฟ65-66 แม่โจ้-แพร่"/>
      <sheetName val="กราฟ65-66 ศูนย์ประสานงาน แพร่"/>
      <sheetName val="กราฟ65-66 แม่โจ้ - ชุมพร (1)"/>
      <sheetName val="กราฟ65-66 แม่โจ้ - ชุมพร (2)"/>
      <sheetName val="2565-บิลค่าไฟฟ้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9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10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11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12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13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14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15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16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17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18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19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20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21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22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23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24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25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26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27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28">
        <row r="32">
          <cell r="B32" t="str">
            <v>มกราคม</v>
          </cell>
        </row>
        <row r="33">
          <cell r="B33" t="str">
            <v>กุมภาพันธ์</v>
          </cell>
        </row>
        <row r="34">
          <cell r="B34" t="str">
            <v>มีนาคม</v>
          </cell>
        </row>
        <row r="35">
          <cell r="B35" t="str">
            <v>เมษายน</v>
          </cell>
        </row>
        <row r="36">
          <cell r="B36" t="str">
            <v>พฤษภาคม</v>
          </cell>
        </row>
        <row r="37">
          <cell r="B37" t="str">
            <v>มิถุนายน</v>
          </cell>
        </row>
        <row r="38">
          <cell r="B38" t="str">
            <v>กรกฏาคม</v>
          </cell>
        </row>
        <row r="39">
          <cell r="B39" t="str">
            <v>สิงหาคม</v>
          </cell>
        </row>
        <row r="40">
          <cell r="B40" t="str">
            <v>กันยายน</v>
          </cell>
        </row>
        <row r="41">
          <cell r="B41" t="str">
            <v>ตุลาคม</v>
          </cell>
        </row>
        <row r="42">
          <cell r="B42" t="str">
            <v>พฤศจิกายน</v>
          </cell>
        </row>
        <row r="43">
          <cell r="B43" t="str">
            <v>ธันวาคม</v>
          </cell>
        </row>
      </sheetData>
      <sheetData sheetId="29">
        <row r="30">
          <cell r="D30">
            <v>0</v>
          </cell>
        </row>
        <row r="31">
          <cell r="B31" t="str">
            <v>มกราคม</v>
          </cell>
          <cell r="D31">
            <v>0</v>
          </cell>
        </row>
        <row r="32">
          <cell r="B32" t="str">
            <v>กุมภาพันธ์</v>
          </cell>
          <cell r="D32">
            <v>0</v>
          </cell>
        </row>
        <row r="33">
          <cell r="B33" t="str">
            <v>มีนาคม</v>
          </cell>
          <cell r="D33">
            <v>0</v>
          </cell>
        </row>
        <row r="34">
          <cell r="B34" t="str">
            <v>เมษายน</v>
          </cell>
          <cell r="D34">
            <v>0</v>
          </cell>
        </row>
        <row r="35">
          <cell r="B35" t="str">
            <v>พฤษภาคม</v>
          </cell>
          <cell r="D35">
            <v>0</v>
          </cell>
        </row>
        <row r="36">
          <cell r="B36" t="str">
            <v>มิถุนายน</v>
          </cell>
          <cell r="D36">
            <v>0</v>
          </cell>
        </row>
        <row r="37">
          <cell r="B37" t="str">
            <v>กรกฏาคม</v>
          </cell>
          <cell r="D37">
            <v>0</v>
          </cell>
        </row>
        <row r="38">
          <cell r="B38" t="str">
            <v>สิงหาคม</v>
          </cell>
          <cell r="D38">
            <v>0</v>
          </cell>
        </row>
        <row r="39">
          <cell r="B39" t="str">
            <v>กันยายน</v>
          </cell>
          <cell r="D39">
            <v>0</v>
          </cell>
        </row>
        <row r="40">
          <cell r="B40" t="str">
            <v>ตุลาคม</v>
          </cell>
          <cell r="D40">
            <v>0</v>
          </cell>
        </row>
        <row r="41">
          <cell r="B41" t="str">
            <v>พฤศจิกายน</v>
          </cell>
          <cell r="D41">
            <v>0</v>
          </cell>
        </row>
        <row r="42">
          <cell r="B42" t="str">
            <v>ธันวาคม</v>
          </cell>
        </row>
      </sheetData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65-อาคาร-หักร้านค้าภายในอาคาร"/>
      <sheetName val="2565-คณะ,สำนัก"/>
      <sheetName val="พื้นที่อาคาร"/>
      <sheetName val="กราฟ64-65 แม่โจ้-ชุมพร1 "/>
      <sheetName val="กราฟ64-65 แม่โจ้-แพร่1"/>
      <sheetName val="กราฟ64-65 ฟาร์มพร้าว1"/>
      <sheetName val="กราฟ64-65 ฟาร์มบ้านโปง"/>
      <sheetName val="กราฟ64-65โครงการแปรรูปผลิต"/>
      <sheetName val="กราฟ64-65 วิทยาลัยพลังงานทดแทน"/>
      <sheetName val="กราฟ64-65 สัตวศาสตร์"/>
      <sheetName val="กราฟ64-65-คลินิกรักษาสัตว์"/>
      <sheetName val="กราฟ64-65 คณะเทคโนโลยีการประมง"/>
      <sheetName val="กราฟ64-65 คณะวิศกรรมศาสตร์"/>
      <sheetName val="กราฟ64-65 ศูนย์อาคารที่พัก"/>
      <sheetName val="กราฟ64-65 ศูนย์วิจัยพลังงาน"/>
      <sheetName val="กราฟ64-65 สำนักวิจัยและส่งเสริม"/>
      <sheetName val="กราฟ64-65 คณะผลิตกรรมการเกษตร"/>
      <sheetName val="กราฟ64-65 คณะสถาปัตยกรรมศาสตร์"/>
      <sheetName val="กราฟ64-65 คณะเทคโนโลยีการสือสาร"/>
      <sheetName val="กราฟ64-65 คณะเศรษศาสตร์"/>
      <sheetName val="กราฟ64-65 คณะวิทยาศาสตร์"/>
      <sheetName val="กราฟ64-65 ศูนย์กล้วยไม้"/>
      <sheetName val="กราฟ64-65 วิทยาลัยบริหารศาสตร์"/>
      <sheetName val="กราฟ64-65 คณะบริหารธุรกิจ"/>
      <sheetName val="กราฟ64-65 สำนักหอสมุด"/>
      <sheetName val="กราฟ64-65 คณะศิลป์ศาสตร์"/>
      <sheetName val="กราฟ64-65 คณะพัฒนาการท่องเที่ยว"/>
      <sheetName val="กราฟ64-65 หอพักนักศึกษา"/>
      <sheetName val="กราฟ64-65 โรงอาหาร"/>
      <sheetName val="กราฟ64-65 สระว่ายน้ำ"/>
      <sheetName val="กราฟ64-65 สำนักงานมหาวิทยาลัย "/>
      <sheetName val="กราฟ64-65 ส่วนกลาง"/>
      <sheetName val="2565-บิลค่าไฟฟ้า"/>
      <sheetName val="กราฟ64-65 มหาวิทยาลัยแม่โจ้"/>
      <sheetName val="กราฟ64-65 คณะสัตวศาสตร์"/>
      <sheetName val="กราฟ64-65 พลังงานทดแทน"/>
      <sheetName val="กราฟ64-65 โครงการแปรรูป"/>
      <sheetName val="กราฟ64-65 โครงการพัฒนา 907 ไร่"/>
      <sheetName val="กราฟ64-65  โครงการพัฒนาบ้านโปง"/>
      <sheetName val="กราฟ64-65เรือนเพาะพันธุ์กัญชา"/>
      <sheetName val="กราฟ64-65 วิจัยพัฒนากัญชง"/>
      <sheetName val="กราฟ64-65 โรงสูบน้ำศรีบุญเรือน"/>
      <sheetName val="กราฟ64-65 หมู่ 6 ตำบลป่าไผ่"/>
      <sheetName val="กราฟ64-65 ฟาร์มพร้าว"/>
      <sheetName val="กราฟ64-65 แม่โจ้-แพร่"/>
      <sheetName val="กราฟ64-65 ศูนย์ประสานงาน แพร่"/>
      <sheetName val="กราฟ64-65 แม่โจ้ - ชุมพร (1)"/>
      <sheetName val="กราฟ64-65 แม่โจ้ - ชุมพร (2)"/>
      <sheetName val="2564-บิลค่าไฟฟ้า"/>
    </sheetNames>
    <sheetDataSet>
      <sheetData sheetId="0"/>
      <sheetData sheetId="1">
        <row r="3">
          <cell r="AF3" t="str">
            <v>kWh</v>
          </cell>
          <cell r="AG3" t="str">
            <v>บาท</v>
          </cell>
        </row>
        <row r="5">
          <cell r="AE5">
            <v>3970963.757393878</v>
          </cell>
          <cell r="AF5">
            <v>357957.64000000013</v>
          </cell>
          <cell r="AG5">
            <v>1745573.2361229744</v>
          </cell>
        </row>
        <row r="7">
          <cell r="AE7">
            <v>1248638.8545082817</v>
          </cell>
          <cell r="AF7">
            <v>89749.92</v>
          </cell>
          <cell r="AG7">
            <v>438365.06789875822</v>
          </cell>
        </row>
        <row r="9">
          <cell r="AE9">
            <v>236255.63504535001</v>
          </cell>
          <cell r="AF9">
            <v>13478</v>
          </cell>
          <cell r="AG9">
            <v>65880.925633000006</v>
          </cell>
        </row>
        <row r="11">
          <cell r="AE11">
            <v>63810.482284260004</v>
          </cell>
          <cell r="AF11">
            <v>7234</v>
          </cell>
          <cell r="AG11">
            <v>35523.85947843</v>
          </cell>
        </row>
        <row r="13">
          <cell r="AE13">
            <v>2497444.2453739196</v>
          </cell>
          <cell r="AF13">
            <v>305028</v>
          </cell>
          <cell r="AG13">
            <v>1487324.8820824302</v>
          </cell>
        </row>
        <row r="15">
          <cell r="AE15">
            <v>392082.57002556574</v>
          </cell>
          <cell r="AF15">
            <v>19367.510000000035</v>
          </cell>
          <cell r="AG15">
            <v>94301.357259295371</v>
          </cell>
        </row>
        <row r="19">
          <cell r="AF19">
            <v>75331.53</v>
          </cell>
          <cell r="AG19">
            <v>368069.39138611243</v>
          </cell>
        </row>
        <row r="21">
          <cell r="AE21">
            <v>458100.06275026832</v>
          </cell>
          <cell r="AF21">
            <v>33858.99</v>
          </cell>
          <cell r="AG21">
            <v>165148.59039300249</v>
          </cell>
        </row>
        <row r="23">
          <cell r="AE23">
            <v>303512.53969999996</v>
          </cell>
          <cell r="AF23">
            <v>28109.74</v>
          </cell>
          <cell r="AG23">
            <v>137030.2034</v>
          </cell>
        </row>
        <row r="25">
          <cell r="AE25">
            <v>467175.13860000006</v>
          </cell>
          <cell r="AF25">
            <v>31476.28</v>
          </cell>
          <cell r="AG25">
            <v>153500.79679999998</v>
          </cell>
        </row>
        <row r="27">
          <cell r="AE27">
            <v>3530443.955948188</v>
          </cell>
          <cell r="AF27">
            <v>261329.07</v>
          </cell>
          <cell r="AG27">
            <v>1274799.0503885567</v>
          </cell>
        </row>
        <row r="29">
          <cell r="AE29">
            <v>231331.10992961281</v>
          </cell>
          <cell r="AF29">
            <v>17447.89</v>
          </cell>
          <cell r="AG29">
            <v>85113.195893017793</v>
          </cell>
        </row>
        <row r="31">
          <cell r="AE31">
            <v>79470.950431402031</v>
          </cell>
          <cell r="AF31">
            <v>5748.8399999999674</v>
          </cell>
          <cell r="AG31">
            <v>28011.63766388745</v>
          </cell>
        </row>
        <row r="35">
          <cell r="AF35">
            <v>149006.29</v>
          </cell>
          <cell r="AG35">
            <v>726686.46118032339</v>
          </cell>
        </row>
        <row r="37">
          <cell r="AE37">
            <v>259448.08</v>
          </cell>
          <cell r="AF37">
            <v>11695</v>
          </cell>
          <cell r="AG37">
            <v>57092.790000000008</v>
          </cell>
        </row>
        <row r="39">
          <cell r="AE39">
            <v>34936.800000000003</v>
          </cell>
          <cell r="AF39">
            <v>1448</v>
          </cell>
          <cell r="AG39">
            <v>7044.64</v>
          </cell>
        </row>
        <row r="41">
          <cell r="AE41">
            <v>567140.28769999999</v>
          </cell>
          <cell r="AF41">
            <v>41677.770000000004</v>
          </cell>
          <cell r="AG41">
            <v>203159.14069999999</v>
          </cell>
        </row>
        <row r="43">
          <cell r="AE43">
            <v>1525881.9367279424</v>
          </cell>
          <cell r="AF43">
            <v>106955.29000000001</v>
          </cell>
          <cell r="AG43">
            <v>521495.67904116987</v>
          </cell>
        </row>
        <row r="45">
          <cell r="AE45">
            <v>315146.82</v>
          </cell>
          <cell r="AF45">
            <v>41474</v>
          </cell>
          <cell r="AG45">
            <v>202110.11</v>
          </cell>
        </row>
        <row r="47">
          <cell r="AE47">
            <v>31003.65</v>
          </cell>
          <cell r="AF47">
            <v>2299</v>
          </cell>
          <cell r="AG47">
            <v>11246.19</v>
          </cell>
        </row>
        <row r="53">
          <cell r="AF53">
            <v>6367.52</v>
          </cell>
          <cell r="AG53">
            <v>33998.160000000003</v>
          </cell>
        </row>
        <row r="55">
          <cell r="AE55">
            <v>1618432.0000000002</v>
          </cell>
          <cell r="AF55">
            <v>126158.22999999998</v>
          </cell>
          <cell r="AG55">
            <v>630876.3600000001</v>
          </cell>
        </row>
        <row r="57">
          <cell r="AE57">
            <v>37389.51</v>
          </cell>
          <cell r="AF57">
            <v>3844</v>
          </cell>
          <cell r="AG57">
            <v>21923.82</v>
          </cell>
        </row>
        <row r="58">
          <cell r="AE58">
            <v>23895906.614417437</v>
          </cell>
          <cell r="AF58">
            <v>1992336.7800000003</v>
          </cell>
          <cell r="AG58">
            <v>9764785.5288704131</v>
          </cell>
        </row>
        <row r="59">
          <cell r="AE59">
            <v>3291160.57</v>
          </cell>
          <cell r="AF59">
            <v>257553.37000000002</v>
          </cell>
          <cell r="AG59">
            <v>1310212.3400000001</v>
          </cell>
        </row>
        <row r="61">
          <cell r="AE61">
            <v>1100698.55</v>
          </cell>
          <cell r="AF61">
            <v>72941.22</v>
          </cell>
          <cell r="AG61">
            <v>388904.39</v>
          </cell>
        </row>
        <row r="65">
          <cell r="AE6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64-อาคาร-หักร้านค้าภายในอาคาร"/>
      <sheetName val="2564-คณะ,สำนัก"/>
      <sheetName val="บุคลากร นักศึกษา  คณะ  สำนัก 63"/>
      <sheetName val="บุคลากร นักศึกษา  คณะ  สำนัก 64"/>
      <sheetName val="พื้นที่อาคาร"/>
      <sheetName val="2564-บุครกร นักศึกษา (2)"/>
      <sheetName val="กราฟ63-64 แม่โจ้-ชุมพร1 "/>
      <sheetName val="กราฟ63-64 แม่โจ้-แพร่1"/>
      <sheetName val="กราฟ63-64 ฟาร์มพร้าว1"/>
      <sheetName val="กราฟ63-64 ฟาร์มบ้านโปง"/>
      <sheetName val="กราฟ63-64โครงการแปรรูปผลิต"/>
      <sheetName val="กราฟ63-64 วิทยาลัยพลังงานทดแทน"/>
      <sheetName val="กราฟ63-64 คลินิกรักษ์สัตว์"/>
      <sheetName val="กราฟ63-64 คณะสัตวศาสตร์1"/>
      <sheetName val="กราฟ63-64 คณะเทคโนโลยีการประมง"/>
      <sheetName val="กราฟ63-64 คณะวิศกรรมศาสตร์"/>
      <sheetName val="กราฟ63-64 ศูนย์อาคารที่พัก"/>
      <sheetName val="กราฟ63-64 ศูนย์วิจัยพลังงาน"/>
      <sheetName val="กราฟ63-64 สำนักวิจัยและส่งเสริม"/>
      <sheetName val="กราฟ63-64 คณะผลิตกรรมการเกษตร"/>
      <sheetName val="กราฟ63-64 คณะสถาปัตยกรรมศาสตร์"/>
      <sheetName val="กราฟ63-64 คณะเทคโนโลยีการสือสาร"/>
      <sheetName val="กราฟ63-64 คณะเศรษศาสตร์"/>
      <sheetName val="กราฟ63-64 คณะวิทยาศาสตร์"/>
      <sheetName val="กราฟ63-64 ศูนย์กล้วยไม้"/>
      <sheetName val="กราฟ63-64 วิทยาลัยบริหารศาสตร์"/>
      <sheetName val="กราฟ63-64 คณะบริหารธุรกิจ"/>
      <sheetName val="กราฟ63-64 สำนักหอสมุด"/>
      <sheetName val="กราฟ63-64 คณะศิลป์ศาสตร์"/>
      <sheetName val="กราฟ63-64 คณะพัฒนาการท่องเที่ยว"/>
      <sheetName val="กราฟ63-64 หอพักนักศึกษา"/>
      <sheetName val="กราฟ63-64 โรงอาหาร"/>
      <sheetName val="กราฟ63-64 สระว่ายน้ำ"/>
      <sheetName val="กราฟ63-64 สำนักงานมหาวิทยาลัย "/>
      <sheetName val="กราฟ63-64 ส่วนกลาง"/>
      <sheetName val="เปรียบเทียบ อาคาร 63-64"/>
      <sheetName val="2564-บิลค่าไฟฟ้า"/>
      <sheetName val="กราฟวงกลม 64"/>
      <sheetName val="กราฟ63-64 มหาวิทยาลัยแม่โจ้"/>
      <sheetName val="กราฟ63-64 คณะสัตวศาสตร์"/>
      <sheetName val="กราฟ63-64 พลังงานทดแทน"/>
      <sheetName val="กราฟ63-64 โครงการแปรรูป"/>
      <sheetName val="กราฟ63-64 โครงการพัฒนา 907 ไร่"/>
      <sheetName val="กราฟ63-64 โครงการพัฒนาบ้านโปง"/>
      <sheetName val="กราฟ64 โรงเรือนเพาะพันธุ์กัญชา"/>
      <sheetName val="กราฟ64 กัญชงอุตสาหกรรม"/>
      <sheetName val="กราฟ63-64 โรงสูบน้ำศรีบุญเรือง"/>
      <sheetName val="กราฟ63-64 หมู่ 6 ตำบลป่าไผ่"/>
      <sheetName val="กราฟ63-64 ฟาร์มพร้าว"/>
      <sheetName val="กราฟ63-64 แม่โจ้-แพร่"/>
      <sheetName val="กราฟ63-64 ศูนย์ประสานงาน แพร่"/>
      <sheetName val="กราฟ63-64 แม่โจ้ - ชุมพร (1)"/>
      <sheetName val="กราฟ63-64 แม่โจ้ - ชุมพร (2)"/>
      <sheetName val="2563-บิลค่าไฟฟ้า"/>
    </sheetNames>
    <sheetDataSet>
      <sheetData sheetId="0"/>
      <sheetData sheetId="1">
        <row r="19">
          <cell r="AF19">
            <v>38012.42</v>
          </cell>
          <cell r="AG19">
            <v>139682.72957803571</v>
          </cell>
        </row>
        <row r="21">
          <cell r="AE21">
            <v>429864.18328943418</v>
          </cell>
          <cell r="AF21">
            <v>31089.21</v>
          </cell>
          <cell r="AG21">
            <v>113884.04282954779</v>
          </cell>
        </row>
        <row r="23">
          <cell r="AE23">
            <v>292085.06279999996</v>
          </cell>
          <cell r="AF23">
            <v>17848.28</v>
          </cell>
          <cell r="AG23">
            <v>65535.320800000001</v>
          </cell>
        </row>
        <row r="25">
          <cell r="AE25">
            <v>505397.68200000003</v>
          </cell>
          <cell r="AF25">
            <v>39131.550000000003</v>
          </cell>
          <cell r="AG25">
            <v>143582.43530000001</v>
          </cell>
        </row>
        <row r="27">
          <cell r="AE27">
            <v>3062167.8548097326</v>
          </cell>
          <cell r="AF27">
            <v>242661.68</v>
          </cell>
          <cell r="AG27">
            <v>890411.72951246076</v>
          </cell>
        </row>
        <row r="29">
          <cell r="AE29">
            <v>200930.9880950778</v>
          </cell>
          <cell r="AF29">
            <v>12991.170000000002</v>
          </cell>
          <cell r="AG29">
            <v>47816.322809065401</v>
          </cell>
        </row>
        <row r="31">
          <cell r="AE31">
            <v>59653.70749508086</v>
          </cell>
          <cell r="AF31">
            <v>3486</v>
          </cell>
          <cell r="AG31">
            <v>12852.205261474399</v>
          </cell>
        </row>
        <row r="35">
          <cell r="AF35">
            <v>150100.5</v>
          </cell>
          <cell r="AG35">
            <v>550387.28567618458</v>
          </cell>
        </row>
        <row r="37">
          <cell r="AE37">
            <v>231115.60000000003</v>
          </cell>
          <cell r="AF37">
            <v>21342</v>
          </cell>
          <cell r="AG37">
            <v>78351.210000000006</v>
          </cell>
        </row>
        <row r="39">
          <cell r="AE39">
            <v>44740.639999999992</v>
          </cell>
          <cell r="AF39">
            <v>3492</v>
          </cell>
          <cell r="AG39">
            <v>12794.31</v>
          </cell>
        </row>
        <row r="41">
          <cell r="AE41">
            <v>327824.78769999999</v>
          </cell>
          <cell r="AF41">
            <v>40863.839999999997</v>
          </cell>
          <cell r="AG41">
            <v>149823.0355</v>
          </cell>
        </row>
        <row r="43">
          <cell r="AE43">
            <v>1359710.7820137574</v>
          </cell>
          <cell r="AF43">
            <v>113938.07</v>
          </cell>
          <cell r="AG43">
            <v>417743.03394439479</v>
          </cell>
        </row>
        <row r="45">
          <cell r="AE45">
            <v>286031.28999999998</v>
          </cell>
          <cell r="AF45">
            <v>23759</v>
          </cell>
          <cell r="AG45">
            <v>86852.32</v>
          </cell>
        </row>
        <row r="47">
          <cell r="AE47">
            <v>0</v>
          </cell>
          <cell r="AF47">
            <v>219</v>
          </cell>
          <cell r="AG47">
            <v>779.64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H59"/>
  <sheetViews>
    <sheetView showGridLines="0" tabSelected="1" view="pageBreakPreview" zoomScaleNormal="100" zoomScaleSheetLayoutView="100" workbookViewId="0">
      <pane xSplit="6324" ySplit="1752" topLeftCell="AB30" activePane="bottomRight"/>
      <selection sqref="A1:XFD3"/>
      <selection pane="topRight" activeCell="AR1" sqref="AR1:BH1048576"/>
      <selection pane="bottomLeft" activeCell="B62" sqref="B62"/>
      <selection pane="bottomRight" activeCell="AF32" sqref="AF32"/>
    </sheetView>
  </sheetViews>
  <sheetFormatPr defaultColWidth="9.109375" defaultRowHeight="20.399999999999999" x14ac:dyDescent="0.55000000000000004"/>
  <cols>
    <col min="1" max="1" width="6.6640625" style="37" customWidth="1"/>
    <col min="2" max="2" width="29.6640625" style="2" customWidth="1"/>
    <col min="3" max="3" width="18.33203125" style="86" customWidth="1"/>
    <col min="4" max="4" width="10.77734375" style="5" customWidth="1"/>
    <col min="5" max="5" width="10.77734375" style="6" customWidth="1"/>
    <col min="6" max="6" width="5.21875" style="6" hidden="1" customWidth="1"/>
    <col min="7" max="7" width="6.77734375" style="46" customWidth="1"/>
    <col min="8" max="8" width="10.77734375" style="5" customWidth="1"/>
    <col min="9" max="9" width="10.77734375" style="6" customWidth="1"/>
    <col min="10" max="10" width="5.21875" style="6" hidden="1" customWidth="1"/>
    <col min="11" max="11" width="6.77734375" style="46" customWidth="1"/>
    <col min="12" max="12" width="10.77734375" style="5" customWidth="1"/>
    <col min="13" max="13" width="10.77734375" style="6" customWidth="1"/>
    <col min="14" max="14" width="5.21875" style="6" hidden="1" customWidth="1"/>
    <col min="15" max="15" width="6.77734375" style="46" customWidth="1"/>
    <col min="16" max="16" width="10.77734375" style="38" customWidth="1"/>
    <col min="17" max="17" width="10.77734375" style="39" customWidth="1"/>
    <col min="18" max="18" width="3" style="6" hidden="1" customWidth="1"/>
    <col min="19" max="19" width="6.77734375" style="46" customWidth="1"/>
    <col min="20" max="20" width="10.77734375" style="38" customWidth="1"/>
    <col min="21" max="21" width="10.77734375" style="39" customWidth="1"/>
    <col min="22" max="22" width="5.21875" style="6" hidden="1" customWidth="1"/>
    <col min="23" max="23" width="6.77734375" style="46" customWidth="1"/>
    <col min="24" max="24" width="10.77734375" style="5" customWidth="1"/>
    <col min="25" max="25" width="10.77734375" style="97" customWidth="1"/>
    <col min="26" max="26" width="5.21875" style="6" hidden="1" customWidth="1"/>
    <col min="27" max="27" width="6.77734375" style="46" customWidth="1"/>
    <col min="28" max="28" width="10.77734375" style="5" customWidth="1"/>
    <col min="29" max="29" width="10.77734375" style="4" customWidth="1"/>
    <col min="30" max="30" width="5.21875" style="6" hidden="1" customWidth="1"/>
    <col min="31" max="31" width="6.77734375" style="46" customWidth="1"/>
    <col min="32" max="32" width="10.77734375" style="5" customWidth="1"/>
    <col min="33" max="33" width="10.77734375" style="4" customWidth="1"/>
    <col min="34" max="34" width="5.21875" style="6" hidden="1" customWidth="1"/>
    <col min="35" max="35" width="6.77734375" style="46" customWidth="1"/>
    <col min="36" max="36" width="10.77734375" style="5" customWidth="1"/>
    <col min="37" max="37" width="10.77734375" style="4" customWidth="1"/>
    <col min="38" max="38" width="5.21875" style="6" hidden="1" customWidth="1"/>
    <col min="39" max="39" width="6.77734375" style="46" customWidth="1"/>
    <col min="40" max="40" width="10.77734375" style="5" customWidth="1"/>
    <col min="41" max="41" width="10.77734375" style="97" customWidth="1"/>
    <col min="42" max="42" width="5.21875" style="6" hidden="1" customWidth="1"/>
    <col min="43" max="43" width="6.77734375" style="46" customWidth="1"/>
    <col min="44" max="44" width="10.77734375" style="5" hidden="1" customWidth="1"/>
    <col min="45" max="45" width="10.77734375" style="4" hidden="1" customWidth="1"/>
    <col min="46" max="46" width="5.21875" style="6" hidden="1" customWidth="1"/>
    <col min="47" max="47" width="6.77734375" style="46" hidden="1" customWidth="1"/>
    <col min="48" max="48" width="10.77734375" style="5" hidden="1" customWidth="1"/>
    <col min="49" max="49" width="10.77734375" style="4" hidden="1" customWidth="1"/>
    <col min="50" max="50" width="5.21875" style="6" hidden="1" customWidth="1"/>
    <col min="51" max="51" width="6.77734375" style="46" hidden="1" customWidth="1"/>
    <col min="52" max="52" width="13.6640625" style="4" hidden="1" customWidth="1"/>
    <col min="53" max="53" width="12.88671875" style="4" hidden="1" customWidth="1"/>
    <col min="54" max="59" width="12.77734375" style="4" hidden="1" customWidth="1"/>
    <col min="60" max="60" width="9.109375" style="4" hidden="1" customWidth="1"/>
    <col min="61" max="64" width="9.109375" style="4" customWidth="1"/>
    <col min="65" max="16384" width="9.109375" style="4"/>
  </cols>
  <sheetData>
    <row r="1" spans="1:59" ht="31.5" customHeight="1" x14ac:dyDescent="0.6">
      <c r="A1" s="1" t="s">
        <v>17</v>
      </c>
      <c r="E1" s="44"/>
      <c r="F1" s="44"/>
      <c r="I1" s="7"/>
      <c r="J1" s="44"/>
      <c r="L1" s="8"/>
      <c r="N1" s="44"/>
      <c r="P1" s="9"/>
      <c r="Q1" s="10"/>
      <c r="R1" s="44"/>
      <c r="T1" s="9"/>
      <c r="U1" s="10"/>
      <c r="V1" s="44"/>
      <c r="Z1" s="44"/>
      <c r="AD1" s="44"/>
      <c r="AH1" s="44"/>
      <c r="AL1" s="44"/>
      <c r="AP1" s="44"/>
      <c r="AT1" s="44"/>
      <c r="AX1" s="44"/>
    </row>
    <row r="2" spans="1:59" s="97" customFormat="1" x14ac:dyDescent="0.55000000000000004">
      <c r="A2" s="102" t="s">
        <v>0</v>
      </c>
      <c r="B2" s="103" t="s">
        <v>1</v>
      </c>
      <c r="C2" s="87" t="s">
        <v>2</v>
      </c>
      <c r="D2" s="41" t="s">
        <v>63</v>
      </c>
      <c r="E2" s="12"/>
      <c r="F2" s="43"/>
      <c r="G2" s="47"/>
      <c r="H2" s="11" t="s">
        <v>64</v>
      </c>
      <c r="I2" s="12"/>
      <c r="J2" s="43"/>
      <c r="K2" s="47"/>
      <c r="L2" s="11" t="s">
        <v>65</v>
      </c>
      <c r="M2" s="12"/>
      <c r="N2" s="43"/>
      <c r="O2" s="47"/>
      <c r="P2" s="14" t="s">
        <v>66</v>
      </c>
      <c r="Q2" s="13"/>
      <c r="R2" s="43"/>
      <c r="S2" s="47"/>
      <c r="T2" s="14" t="s">
        <v>67</v>
      </c>
      <c r="U2" s="13"/>
      <c r="V2" s="43"/>
      <c r="W2" s="47"/>
      <c r="X2" s="11" t="s">
        <v>68</v>
      </c>
      <c r="Y2" s="12"/>
      <c r="Z2" s="43"/>
      <c r="AA2" s="47"/>
      <c r="AB2" s="11" t="s">
        <v>69</v>
      </c>
      <c r="AC2" s="12"/>
      <c r="AD2" s="43"/>
      <c r="AE2" s="47"/>
      <c r="AF2" s="11" t="s">
        <v>70</v>
      </c>
      <c r="AG2" s="12"/>
      <c r="AH2" s="43"/>
      <c r="AI2" s="47"/>
      <c r="AJ2" s="11" t="s">
        <v>71</v>
      </c>
      <c r="AK2" s="12"/>
      <c r="AL2" s="43"/>
      <c r="AM2" s="47"/>
      <c r="AN2" s="11" t="s">
        <v>72</v>
      </c>
      <c r="AO2" s="12"/>
      <c r="AP2" s="43"/>
      <c r="AQ2" s="47"/>
      <c r="AR2" s="11" t="s">
        <v>73</v>
      </c>
      <c r="AS2" s="12"/>
      <c r="AT2" s="43"/>
      <c r="AU2" s="47"/>
      <c r="AV2" s="11" t="s">
        <v>74</v>
      </c>
      <c r="AW2" s="12"/>
      <c r="AX2" s="43"/>
      <c r="AY2" s="47"/>
      <c r="AZ2" s="51" t="s">
        <v>49</v>
      </c>
      <c r="BA2" s="52"/>
      <c r="BB2" s="51" t="s">
        <v>80</v>
      </c>
      <c r="BC2" s="52"/>
      <c r="BD2" s="51" t="s">
        <v>81</v>
      </c>
      <c r="BE2" s="52"/>
      <c r="BF2" s="51" t="s">
        <v>43</v>
      </c>
      <c r="BG2" s="52"/>
    </row>
    <row r="3" spans="1:59" x14ac:dyDescent="0.55000000000000004">
      <c r="A3" s="15"/>
      <c r="B3" s="16"/>
      <c r="C3" s="88" t="s">
        <v>16</v>
      </c>
      <c r="D3" s="42" t="s">
        <v>3</v>
      </c>
      <c r="E3" s="18" t="s">
        <v>4</v>
      </c>
      <c r="F3" s="56" t="s">
        <v>43</v>
      </c>
      <c r="G3" s="57" t="s">
        <v>42</v>
      </c>
      <c r="H3" s="17" t="s">
        <v>3</v>
      </c>
      <c r="I3" s="18" t="s">
        <v>4</v>
      </c>
      <c r="J3" s="56" t="s">
        <v>43</v>
      </c>
      <c r="K3" s="57" t="s">
        <v>42</v>
      </c>
      <c r="L3" s="17" t="s">
        <v>3</v>
      </c>
      <c r="M3" s="18" t="s">
        <v>4</v>
      </c>
      <c r="N3" s="56" t="s">
        <v>43</v>
      </c>
      <c r="O3" s="57" t="s">
        <v>42</v>
      </c>
      <c r="P3" s="19" t="s">
        <v>3</v>
      </c>
      <c r="Q3" s="18" t="s">
        <v>4</v>
      </c>
      <c r="R3" s="56" t="s">
        <v>43</v>
      </c>
      <c r="S3" s="57" t="s">
        <v>42</v>
      </c>
      <c r="T3" s="19" t="s">
        <v>3</v>
      </c>
      <c r="U3" s="18" t="s">
        <v>4</v>
      </c>
      <c r="V3" s="56" t="s">
        <v>43</v>
      </c>
      <c r="W3" s="57" t="s">
        <v>42</v>
      </c>
      <c r="X3" s="17" t="s">
        <v>3</v>
      </c>
      <c r="Y3" s="18" t="s">
        <v>4</v>
      </c>
      <c r="Z3" s="56" t="s">
        <v>43</v>
      </c>
      <c r="AA3" s="57" t="s">
        <v>42</v>
      </c>
      <c r="AB3" s="17" t="s">
        <v>3</v>
      </c>
      <c r="AC3" s="18" t="s">
        <v>4</v>
      </c>
      <c r="AD3" s="56" t="s">
        <v>43</v>
      </c>
      <c r="AE3" s="57" t="s">
        <v>42</v>
      </c>
      <c r="AF3" s="17" t="s">
        <v>3</v>
      </c>
      <c r="AG3" s="18" t="s">
        <v>4</v>
      </c>
      <c r="AH3" s="56" t="s">
        <v>43</v>
      </c>
      <c r="AI3" s="57" t="s">
        <v>42</v>
      </c>
      <c r="AJ3" s="17" t="s">
        <v>3</v>
      </c>
      <c r="AK3" s="18" t="s">
        <v>4</v>
      </c>
      <c r="AL3" s="56" t="s">
        <v>43</v>
      </c>
      <c r="AM3" s="57" t="s">
        <v>42</v>
      </c>
      <c r="AN3" s="17" t="s">
        <v>3</v>
      </c>
      <c r="AO3" s="18" t="s">
        <v>4</v>
      </c>
      <c r="AP3" s="56" t="s">
        <v>43</v>
      </c>
      <c r="AQ3" s="57" t="s">
        <v>42</v>
      </c>
      <c r="AR3" s="17" t="s">
        <v>3</v>
      </c>
      <c r="AS3" s="18" t="s">
        <v>4</v>
      </c>
      <c r="AT3" s="56" t="s">
        <v>43</v>
      </c>
      <c r="AU3" s="57" t="s">
        <v>42</v>
      </c>
      <c r="AV3" s="17" t="s">
        <v>3</v>
      </c>
      <c r="AW3" s="18" t="s">
        <v>4</v>
      </c>
      <c r="AX3" s="56" t="s">
        <v>43</v>
      </c>
      <c r="AY3" s="57" t="s">
        <v>42</v>
      </c>
      <c r="AZ3" s="58" t="s">
        <v>3</v>
      </c>
      <c r="BA3" s="18" t="s">
        <v>4</v>
      </c>
      <c r="BB3" s="50" t="s">
        <v>3</v>
      </c>
      <c r="BC3" s="18" t="s">
        <v>4</v>
      </c>
      <c r="BD3" s="50" t="s">
        <v>3</v>
      </c>
      <c r="BE3" s="18" t="s">
        <v>4</v>
      </c>
      <c r="BF3" s="50" t="s">
        <v>3</v>
      </c>
      <c r="BG3" s="18" t="s">
        <v>4</v>
      </c>
    </row>
    <row r="4" spans="1:59" x14ac:dyDescent="0.55000000000000004">
      <c r="A4" s="26" t="s">
        <v>18</v>
      </c>
      <c r="B4" s="20"/>
      <c r="C4" s="89"/>
      <c r="D4" s="27"/>
      <c r="E4" s="98"/>
      <c r="F4" s="98"/>
      <c r="G4" s="99"/>
      <c r="H4" s="27"/>
      <c r="I4" s="98"/>
      <c r="J4" s="98"/>
      <c r="K4" s="99"/>
      <c r="L4" s="27"/>
      <c r="M4" s="98"/>
      <c r="N4" s="98"/>
      <c r="O4" s="99"/>
      <c r="P4" s="27"/>
      <c r="Q4" s="98"/>
      <c r="R4" s="98"/>
      <c r="S4" s="99"/>
      <c r="T4" s="27"/>
      <c r="U4" s="98"/>
      <c r="V4" s="98"/>
      <c r="W4" s="99"/>
      <c r="X4" s="27"/>
      <c r="Y4" s="98"/>
      <c r="Z4" s="98"/>
      <c r="AA4" s="99"/>
      <c r="AB4" s="27"/>
      <c r="AC4" s="27"/>
      <c r="AD4" s="98"/>
      <c r="AE4" s="99"/>
      <c r="AF4" s="27"/>
      <c r="AG4" s="27"/>
      <c r="AH4" s="98"/>
      <c r="AI4" s="99"/>
      <c r="AJ4" s="27"/>
      <c r="AK4" s="27"/>
      <c r="AL4" s="98"/>
      <c r="AM4" s="99"/>
      <c r="AN4" s="27"/>
      <c r="AO4" s="98"/>
      <c r="AP4" s="98"/>
      <c r="AQ4" s="99"/>
      <c r="AR4" s="27"/>
      <c r="AS4" s="27"/>
      <c r="AT4" s="98"/>
      <c r="AU4" s="99"/>
      <c r="AV4" s="27"/>
      <c r="AW4" s="27"/>
      <c r="AX4" s="98"/>
      <c r="AY4" s="99"/>
      <c r="AZ4" s="53"/>
      <c r="BA4" s="53"/>
      <c r="BF4" s="64"/>
      <c r="BG4" s="65"/>
    </row>
    <row r="5" spans="1:59" x14ac:dyDescent="0.55000000000000004">
      <c r="A5" s="28">
        <v>1</v>
      </c>
      <c r="B5" s="29" t="s">
        <v>18</v>
      </c>
      <c r="C5" s="90" t="s">
        <v>6</v>
      </c>
      <c r="D5" s="30">
        <v>726069</v>
      </c>
      <c r="E5" s="31">
        <v>3090679.92</v>
      </c>
      <c r="F5" s="40">
        <f>E5-(G5*D5)</f>
        <v>5.4860999807715416E-4</v>
      </c>
      <c r="G5" s="49">
        <f>ROUND(E5/D5,8)</f>
        <v>4.25673031</v>
      </c>
      <c r="H5" s="32">
        <v>750993</v>
      </c>
      <c r="I5" s="31">
        <v>3283795.45</v>
      </c>
      <c r="J5" s="40">
        <f>I5-(K5*H5)</f>
        <v>3.6322004161775112E-3</v>
      </c>
      <c r="K5" s="49">
        <f>ROUND(I5/H5,8)</f>
        <v>4.3726045999999998</v>
      </c>
      <c r="L5" s="32">
        <v>869680</v>
      </c>
      <c r="M5" s="31">
        <v>3787869.91</v>
      </c>
      <c r="N5" s="40">
        <f>M5-(O5*L5)</f>
        <v>3.2504000701010227E-3</v>
      </c>
      <c r="O5" s="49">
        <f>ROUND(M5/L5,8)</f>
        <v>4.35547547</v>
      </c>
      <c r="P5" s="30">
        <v>780850</v>
      </c>
      <c r="Q5" s="31">
        <v>3491557.8</v>
      </c>
      <c r="R5" s="40">
        <f>Q5-(S5*P5)</f>
        <v>2.7270000427961349E-3</v>
      </c>
      <c r="S5" s="49">
        <f>ROUND(Q5/P5,8)</f>
        <v>4.4714833799999996</v>
      </c>
      <c r="T5" s="32">
        <v>785459</v>
      </c>
      <c r="U5" s="31">
        <v>3445666.39</v>
      </c>
      <c r="V5" s="40">
        <f>U5-(W5*T5)</f>
        <v>3.6249002441763878E-3</v>
      </c>
      <c r="W5" s="49">
        <f>ROUND(U5/T5,8)</f>
        <v>4.3868188999999997</v>
      </c>
      <c r="X5" s="32">
        <v>762481</v>
      </c>
      <c r="Y5" s="31">
        <v>3313758.48</v>
      </c>
      <c r="Z5" s="40">
        <f>Y5-(AA5*X5)</f>
        <v>3.7749498151242733E-3</v>
      </c>
      <c r="AA5" s="49">
        <f>ROUND(Y5/X5,8)</f>
        <v>4.3460210500000001</v>
      </c>
      <c r="AB5" s="32">
        <v>1127532</v>
      </c>
      <c r="AC5" s="31">
        <v>5039428.88</v>
      </c>
      <c r="AD5" s="40">
        <f>AC5-(AE5*AB5)</f>
        <v>4.0648402646183968E-3</v>
      </c>
      <c r="AE5" s="49">
        <f>ROUND(AC5/AB5,8)</f>
        <v>4.4694331299999996</v>
      </c>
      <c r="AF5" s="32">
        <v>1093120</v>
      </c>
      <c r="AG5" s="31">
        <v>4792774.9400000004</v>
      </c>
      <c r="AH5" s="40">
        <f>AG5-(AI5*AF5)</f>
        <v>-4.0255989879369736E-3</v>
      </c>
      <c r="AI5" s="49">
        <f>ROUND(AG5/AF5,8)</f>
        <v>4.3844911299999998</v>
      </c>
      <c r="AJ5" s="32">
        <v>1038489.99</v>
      </c>
      <c r="AK5" s="31">
        <v>4553279.7300000004</v>
      </c>
      <c r="AL5" s="40">
        <f>AK5-(AM5*AJ5)</f>
        <v>4.0562963113188744E-3</v>
      </c>
      <c r="AM5" s="49">
        <f>ROUND(AK5/AJ5,8)</f>
        <v>4.3845196099999999</v>
      </c>
      <c r="AN5" s="32">
        <v>1007742</v>
      </c>
      <c r="AO5" s="31">
        <v>4432009</v>
      </c>
      <c r="AP5" s="40">
        <f>AO5-(AQ5*AN5)</f>
        <v>3.7574199959635735E-3</v>
      </c>
      <c r="AQ5" s="49">
        <f>ROUND(AO5/AN5,8)</f>
        <v>4.3979599900000004</v>
      </c>
      <c r="AR5" s="32"/>
      <c r="AS5" s="31"/>
      <c r="AT5" s="40" t="e">
        <f>AS5-(AU5*AR5)</f>
        <v>#DIV/0!</v>
      </c>
      <c r="AU5" s="49" t="e">
        <f>ROUND(AS5/AR5,8)</f>
        <v>#DIV/0!</v>
      </c>
      <c r="AV5" s="32"/>
      <c r="AW5" s="31"/>
      <c r="AX5" s="40" t="e">
        <f>AW5-(AY5*AV5)</f>
        <v>#DIV/0!</v>
      </c>
      <c r="AY5" s="49" t="e">
        <f>ROUND(AW5/AV5,8)</f>
        <v>#DIV/0!</v>
      </c>
      <c r="AZ5" s="32">
        <f>AV5+AR5+AN5+AJ5+AF5+AB5+X5+T5+P5+L5+H5+D5</f>
        <v>8942415.9900000002</v>
      </c>
      <c r="BA5" s="32">
        <f>AW5+AS5+AO5+AK5+AG5+AC5+Y5+U5+Q5+M5+I5+E5</f>
        <v>39230820.500000007</v>
      </c>
      <c r="BB5" s="54">
        <f>AJ5+AF5+AB5+X5+T5+P5+L5+H5+D5</f>
        <v>7934673.9900000002</v>
      </c>
      <c r="BC5" s="55">
        <f>AK5+AG5+AC5+Y5+U5+Q5+M5+I5+E5</f>
        <v>34798811.5</v>
      </c>
      <c r="BD5" s="54">
        <f>AV5+AR5+AN5</f>
        <v>1007742</v>
      </c>
      <c r="BE5" s="59">
        <f>AW5+AS5+AO5</f>
        <v>4432009</v>
      </c>
      <c r="BF5" s="66">
        <f>(BD5+BB5)-AZ5</f>
        <v>0</v>
      </c>
      <c r="BG5" s="66">
        <f>(BE5+BC5)-BA5</f>
        <v>0</v>
      </c>
    </row>
    <row r="6" spans="1:59" x14ac:dyDescent="0.55000000000000004">
      <c r="A6" s="26" t="s">
        <v>15</v>
      </c>
      <c r="B6" s="20"/>
      <c r="C6" s="89"/>
      <c r="D6" s="27"/>
      <c r="E6" s="98"/>
      <c r="F6" s="98"/>
      <c r="G6" s="99"/>
      <c r="H6" s="27"/>
      <c r="I6" s="98"/>
      <c r="J6" s="98"/>
      <c r="K6" s="99"/>
      <c r="L6" s="27"/>
      <c r="M6" s="98"/>
      <c r="N6" s="98"/>
      <c r="O6" s="99"/>
      <c r="P6" s="27"/>
      <c r="Q6" s="98"/>
      <c r="R6" s="98"/>
      <c r="S6" s="99"/>
      <c r="T6" s="27"/>
      <c r="U6" s="98"/>
      <c r="V6" s="98"/>
      <c r="W6" s="99"/>
      <c r="X6" s="27"/>
      <c r="Y6" s="98"/>
      <c r="Z6" s="98"/>
      <c r="AA6" s="99"/>
      <c r="AB6" s="27"/>
      <c r="AC6" s="27"/>
      <c r="AD6" s="98"/>
      <c r="AE6" s="99"/>
      <c r="AF6" s="27"/>
      <c r="AG6" s="27"/>
      <c r="AH6" s="98"/>
      <c r="AI6" s="99"/>
      <c r="AJ6" s="27"/>
      <c r="AK6" s="27"/>
      <c r="AL6" s="98"/>
      <c r="AM6" s="99"/>
      <c r="AN6" s="27"/>
      <c r="AO6" s="98"/>
      <c r="AP6" s="98"/>
      <c r="AQ6" s="99"/>
      <c r="AR6" s="27"/>
      <c r="AS6" s="27"/>
      <c r="AT6" s="98"/>
      <c r="AU6" s="99"/>
      <c r="AV6" s="27"/>
      <c r="AW6" s="27"/>
      <c r="AX6" s="98"/>
      <c r="AY6" s="99"/>
      <c r="AZ6" s="53"/>
      <c r="BA6" s="53"/>
    </row>
    <row r="7" spans="1:59" x14ac:dyDescent="0.55000000000000004">
      <c r="A7" s="28">
        <v>1</v>
      </c>
      <c r="B7" s="29" t="s">
        <v>7</v>
      </c>
      <c r="C7" s="90" t="s">
        <v>8</v>
      </c>
      <c r="D7" s="30">
        <v>50348</v>
      </c>
      <c r="E7" s="31">
        <v>223954.27</v>
      </c>
      <c r="F7" s="40">
        <f>E7-(G7*D7)</f>
        <v>-1.1200318112969398E-6</v>
      </c>
      <c r="G7" s="49">
        <f>ROUND(E7/D7,8)</f>
        <v>4.4481264400000002</v>
      </c>
      <c r="H7" s="30">
        <v>59258</v>
      </c>
      <c r="I7" s="31">
        <v>271228.81</v>
      </c>
      <c r="J7" s="40">
        <f>I7-(K7*H7)</f>
        <v>1.0505999671295285E-4</v>
      </c>
      <c r="K7" s="49">
        <f>ROUND(I7/H7,8)</f>
        <v>4.5770834300000001</v>
      </c>
      <c r="L7" s="30">
        <v>71834.929999999993</v>
      </c>
      <c r="M7" s="31">
        <v>328033.46000000002</v>
      </c>
      <c r="N7" s="40">
        <f>M7-(O7*L7)</f>
        <v>-4.3378619011491537E-5</v>
      </c>
      <c r="O7" s="49">
        <f>ROUND(M7/L7,8)</f>
        <v>4.5664895899999998</v>
      </c>
      <c r="P7" s="30">
        <v>69464</v>
      </c>
      <c r="Q7" s="31">
        <v>311256.98</v>
      </c>
      <c r="R7" s="40">
        <f>Q7-(S7*P7)</f>
        <v>-1.5143997734412551E-4</v>
      </c>
      <c r="S7" s="49">
        <f>ROUND(Q7/P7,8)</f>
        <v>4.4808387099999996</v>
      </c>
      <c r="T7" s="30">
        <v>67907.990000000005</v>
      </c>
      <c r="U7" s="31">
        <v>300413.71000000002</v>
      </c>
      <c r="V7" s="40">
        <f>U7-(W7*T7)</f>
        <v>3.3326511038467288E-4</v>
      </c>
      <c r="W7" s="49">
        <f>ROUND(U7/T7,8)</f>
        <v>4.4238345099999998</v>
      </c>
      <c r="X7" s="30">
        <v>50920</v>
      </c>
      <c r="Y7" s="31">
        <v>225507.17</v>
      </c>
      <c r="Z7" s="40">
        <f>Y7-(AA7*X7)</f>
        <v>-1.3959998614154756E-4</v>
      </c>
      <c r="AA7" s="49">
        <f>ROUND(Y7/X7,8)</f>
        <v>4.4286561300000002</v>
      </c>
      <c r="AB7" s="30">
        <v>66256</v>
      </c>
      <c r="AC7" s="31">
        <v>297722.06</v>
      </c>
      <c r="AD7" s="40">
        <f>AC7-(AE7*AB7)</f>
        <v>-1.7807999392971396E-4</v>
      </c>
      <c r="AE7" s="49">
        <f>ROUND(AC7/AB7,8)</f>
        <v>4.4935109300000002</v>
      </c>
      <c r="AF7" s="30">
        <v>52283.99</v>
      </c>
      <c r="AG7" s="31">
        <v>233785.74</v>
      </c>
      <c r="AH7" s="40">
        <f>AG7-(AI7*AF7)</f>
        <v>-1.2352570774964988E-4</v>
      </c>
      <c r="AI7" s="49">
        <f>ROUND(AG7/AF7,8)</f>
        <v>4.4714594300000003</v>
      </c>
      <c r="AJ7" s="30">
        <v>59852</v>
      </c>
      <c r="AK7" s="31">
        <v>268465.08</v>
      </c>
      <c r="AL7" s="40">
        <f>AK7-(AM7*AJ7)</f>
        <v>-3.5879958886653185E-5</v>
      </c>
      <c r="AM7" s="49">
        <f>ROUND(AK7/AJ7,8)</f>
        <v>4.4854821899999999</v>
      </c>
      <c r="AN7" s="30">
        <v>60260</v>
      </c>
      <c r="AO7" s="31">
        <v>263386.17</v>
      </c>
      <c r="AP7" s="40">
        <f>AO7-(AQ7*AN7)</f>
        <v>-2.4000182747840881E-6</v>
      </c>
      <c r="AQ7" s="49">
        <f>ROUND(AO7/AN7,8)</f>
        <v>4.3708292399999999</v>
      </c>
      <c r="AR7" s="30"/>
      <c r="AS7" s="31"/>
      <c r="AT7" s="40" t="e">
        <f>AS7-(AU7*AR7)</f>
        <v>#DIV/0!</v>
      </c>
      <c r="AU7" s="49" t="e">
        <f>ROUND(AS7/AR7,8)</f>
        <v>#DIV/0!</v>
      </c>
      <c r="AV7" s="30"/>
      <c r="AW7" s="31"/>
      <c r="AX7" s="40" t="e">
        <f>AW7-(AY7*AV7)</f>
        <v>#DIV/0!</v>
      </c>
      <c r="AY7" s="49" t="e">
        <f>ROUND(AW7/AV7,8)</f>
        <v>#DIV/0!</v>
      </c>
      <c r="AZ7" s="32">
        <f>AV7+AR7+AN7+AJ7+AF7+AB7+X7+T7+P7+L7+H7+D7</f>
        <v>608384.90999999992</v>
      </c>
      <c r="BA7" s="32">
        <f>AW7+AS7+AO7+AK7+AG7+AC7+Y7+U7+Q7+M7+I7+E7</f>
        <v>2723753.45</v>
      </c>
      <c r="BB7" s="54">
        <f>AJ7+AF7+AB7+X7+T7+P7+L7+H7+D7</f>
        <v>548124.90999999992</v>
      </c>
      <c r="BC7" s="55">
        <f>AK7+AG7+AC7+Y7+U7+Q7+M7+I7+E7</f>
        <v>2460367.2799999998</v>
      </c>
      <c r="BD7" s="54">
        <f>AV7+AR7+AN7</f>
        <v>60260</v>
      </c>
      <c r="BE7" s="59">
        <f>AW7+AS7+AO7</f>
        <v>263386.17</v>
      </c>
      <c r="BF7" s="66">
        <f>(BD7+BB7)-AZ7</f>
        <v>0</v>
      </c>
      <c r="BG7" s="66">
        <f>(BE7+BC7)-BA7</f>
        <v>0</v>
      </c>
    </row>
    <row r="8" spans="1:59" x14ac:dyDescent="0.55000000000000004">
      <c r="A8" s="34" t="s">
        <v>19</v>
      </c>
      <c r="B8" s="35"/>
      <c r="C8" s="91"/>
      <c r="D8" s="27"/>
      <c r="E8" s="98"/>
      <c r="F8" s="98"/>
      <c r="G8" s="99"/>
      <c r="H8" s="27"/>
      <c r="I8" s="98"/>
      <c r="J8" s="98"/>
      <c r="K8" s="99"/>
      <c r="L8" s="27"/>
      <c r="M8" s="98"/>
      <c r="N8" s="98"/>
      <c r="O8" s="99"/>
      <c r="P8" s="27"/>
      <c r="Q8" s="98"/>
      <c r="R8" s="98"/>
      <c r="S8" s="99"/>
      <c r="T8" s="27"/>
      <c r="U8" s="98"/>
      <c r="V8" s="98"/>
      <c r="W8" s="99"/>
      <c r="X8" s="27"/>
      <c r="Y8" s="98"/>
      <c r="Z8" s="98"/>
      <c r="AA8" s="99"/>
      <c r="AB8" s="27"/>
      <c r="AC8" s="27"/>
      <c r="AD8" s="98"/>
      <c r="AE8" s="99"/>
      <c r="AF8" s="27"/>
      <c r="AG8" s="27"/>
      <c r="AH8" s="98"/>
      <c r="AI8" s="99"/>
      <c r="AJ8" s="27"/>
      <c r="AK8" s="27"/>
      <c r="AL8" s="98"/>
      <c r="AM8" s="99"/>
      <c r="AN8" s="27"/>
      <c r="AO8" s="98"/>
      <c r="AP8" s="98"/>
      <c r="AQ8" s="99"/>
      <c r="AR8" s="27"/>
      <c r="AS8" s="27"/>
      <c r="AT8" s="98"/>
      <c r="AU8" s="99"/>
      <c r="AV8" s="27"/>
      <c r="AW8" s="27"/>
      <c r="AX8" s="98"/>
      <c r="AY8" s="99"/>
      <c r="AZ8" s="53"/>
      <c r="BA8" s="53"/>
    </row>
    <row r="9" spans="1:59" x14ac:dyDescent="0.55000000000000004">
      <c r="A9" s="28">
        <v>1</v>
      </c>
      <c r="B9" s="29" t="s">
        <v>9</v>
      </c>
      <c r="C9" s="90" t="s">
        <v>52</v>
      </c>
      <c r="D9" s="30">
        <v>9120</v>
      </c>
      <c r="E9" s="31">
        <v>39224.550000000003</v>
      </c>
      <c r="F9" s="40">
        <f>E9-(G9*D9)</f>
        <v>0</v>
      </c>
      <c r="G9" s="49">
        <f>ROUND(E9/D9,8)</f>
        <v>4.3009374999999999</v>
      </c>
      <c r="H9" s="30">
        <v>8420</v>
      </c>
      <c r="I9" s="31">
        <v>36169.660000000003</v>
      </c>
      <c r="J9" s="40">
        <f>I9-(K9*H9)</f>
        <v>-3.7799996789544821E-5</v>
      </c>
      <c r="K9" s="49">
        <f>ROUND(I9/H9,8)</f>
        <v>4.29568409</v>
      </c>
      <c r="L9" s="30">
        <v>10360</v>
      </c>
      <c r="M9" s="31">
        <v>45456.84</v>
      </c>
      <c r="N9" s="40">
        <f>M9-(O9*L9)</f>
        <v>-1.3199998647905886E-5</v>
      </c>
      <c r="O9" s="49">
        <f>ROUND(M9/L9,8)</f>
        <v>4.3877258699999997</v>
      </c>
      <c r="P9" s="30">
        <v>10140</v>
      </c>
      <c r="Q9" s="31">
        <v>44885.7</v>
      </c>
      <c r="R9" s="40">
        <f>Q9-(S9*P9)</f>
        <v>3.18000020342879E-5</v>
      </c>
      <c r="S9" s="49">
        <f>ROUND(Q9/P9,8)</f>
        <v>4.4265976299999998</v>
      </c>
      <c r="T9" s="30">
        <v>11400</v>
      </c>
      <c r="U9" s="31">
        <v>51080.74</v>
      </c>
      <c r="V9" s="40">
        <f>U9-(W9*T9)</f>
        <v>-3.8000005588401109E-5</v>
      </c>
      <c r="W9" s="49">
        <f>ROUND(U9/T9,8)</f>
        <v>4.4807666700000004</v>
      </c>
      <c r="X9" s="30">
        <v>11680</v>
      </c>
      <c r="Y9" s="31">
        <v>55562.54</v>
      </c>
      <c r="Z9" s="40">
        <f>Y9-(AA9*X9)</f>
        <v>9.6000076155178249E-6</v>
      </c>
      <c r="AA9" s="49">
        <f>ROUND(Y9/X9,8)</f>
        <v>4.7570667799999997</v>
      </c>
      <c r="AB9" s="30">
        <v>13680</v>
      </c>
      <c r="AC9" s="31">
        <v>66661.19</v>
      </c>
      <c r="AD9" s="40">
        <f>AC9-(AE9*AB9)</f>
        <v>-5.6800010497681797E-5</v>
      </c>
      <c r="AE9" s="49">
        <f>ROUND(AC9/AB9,8)</f>
        <v>4.8728940100000004</v>
      </c>
      <c r="AF9" s="30">
        <v>15260</v>
      </c>
      <c r="AG9" s="31">
        <v>74698.47</v>
      </c>
      <c r="AH9" s="40">
        <f>AG9-(AI9*AF9)</f>
        <v>-1.9600003724917769E-5</v>
      </c>
      <c r="AI9" s="49">
        <f>ROUND(AG9/AF9,8)</f>
        <v>4.8950504600000002</v>
      </c>
      <c r="AJ9" s="30">
        <v>15460</v>
      </c>
      <c r="AK9" s="31">
        <v>74180.83</v>
      </c>
      <c r="AL9" s="40">
        <f>AK9-(AM9*AJ9)</f>
        <v>2.2399995941668749E-5</v>
      </c>
      <c r="AM9" s="49">
        <f>ROUND(AK9/AJ9,8)</f>
        <v>4.7982425600000003</v>
      </c>
      <c r="AN9" s="30">
        <v>14140</v>
      </c>
      <c r="AO9" s="31">
        <v>65502.36</v>
      </c>
      <c r="AP9" s="40">
        <f>AO9-(AQ9*AN9)</f>
        <v>2.2399995941668749E-5</v>
      </c>
      <c r="AQ9" s="49">
        <f>ROUND(AO9/AN9,8)</f>
        <v>4.6324158400000002</v>
      </c>
      <c r="AR9" s="30"/>
      <c r="AS9" s="31"/>
      <c r="AT9" s="40" t="e">
        <f>AS9-(AU9*AR9)</f>
        <v>#DIV/0!</v>
      </c>
      <c r="AU9" s="49" t="e">
        <f>ROUND(AS9/AR9,8)</f>
        <v>#DIV/0!</v>
      </c>
      <c r="AV9" s="30"/>
      <c r="AW9" s="31"/>
      <c r="AX9" s="40" t="e">
        <f>AW9-(AY9*AV9)</f>
        <v>#DIV/0!</v>
      </c>
      <c r="AY9" s="49" t="e">
        <f>ROUND(AW9/AV9,8)</f>
        <v>#DIV/0!</v>
      </c>
      <c r="AZ9" s="32">
        <f>AV9+AR9+AN9+AJ9+AF9+AB9+X9+T9+P9+L9+H9+D9</f>
        <v>119660</v>
      </c>
      <c r="BA9" s="32">
        <f>AW9+AS9+AO9+AK9+AG9+AC9+Y9+U9+Q9+M9+I9+E9</f>
        <v>553422.88</v>
      </c>
      <c r="BB9" s="54">
        <f>AJ9+AF9+AB9+X9+T9+P9+L9+H9+D9</f>
        <v>105520</v>
      </c>
      <c r="BC9" s="55">
        <f>AK9+AG9+AC9+Y9+U9+Q9+M9+I9+E9</f>
        <v>487920.51999999996</v>
      </c>
      <c r="BD9" s="54">
        <f>AV9+AR9+AN9</f>
        <v>14140</v>
      </c>
      <c r="BE9" s="59">
        <f>AW9+AS9+AO9</f>
        <v>65502.36</v>
      </c>
      <c r="BF9" s="66">
        <f>(BD9+BB9)-AZ9</f>
        <v>0</v>
      </c>
      <c r="BG9" s="66">
        <f>(BE9+BC9)-BA9</f>
        <v>0</v>
      </c>
    </row>
    <row r="10" spans="1:59" x14ac:dyDescent="0.55000000000000004">
      <c r="A10" s="26" t="s">
        <v>20</v>
      </c>
      <c r="B10" s="20"/>
      <c r="C10" s="89"/>
      <c r="D10" s="27"/>
      <c r="E10" s="98"/>
      <c r="F10" s="98"/>
      <c r="G10" s="99"/>
      <c r="H10" s="27"/>
      <c r="I10" s="98"/>
      <c r="J10" s="98"/>
      <c r="K10" s="99"/>
      <c r="L10" s="27"/>
      <c r="M10" s="98"/>
      <c r="N10" s="98"/>
      <c r="O10" s="99"/>
      <c r="P10" s="27"/>
      <c r="Q10" s="98"/>
      <c r="R10" s="98"/>
      <c r="S10" s="99"/>
      <c r="T10" s="27"/>
      <c r="U10" s="98"/>
      <c r="V10" s="98"/>
      <c r="W10" s="99"/>
      <c r="X10" s="27"/>
      <c r="Y10" s="98"/>
      <c r="Z10" s="98"/>
      <c r="AA10" s="99"/>
      <c r="AB10" s="27"/>
      <c r="AC10" s="27"/>
      <c r="AD10" s="98"/>
      <c r="AE10" s="99"/>
      <c r="AF10" s="27"/>
      <c r="AG10" s="27"/>
      <c r="AH10" s="98"/>
      <c r="AI10" s="99"/>
      <c r="AJ10" s="27"/>
      <c r="AK10" s="27"/>
      <c r="AL10" s="98"/>
      <c r="AM10" s="99"/>
      <c r="AN10" s="27"/>
      <c r="AO10" s="98"/>
      <c r="AP10" s="98"/>
      <c r="AQ10" s="99"/>
      <c r="AR10" s="27"/>
      <c r="AS10" s="27"/>
      <c r="AT10" s="98"/>
      <c r="AU10" s="99"/>
      <c r="AV10" s="27"/>
      <c r="AW10" s="27"/>
      <c r="AX10" s="98"/>
      <c r="AY10" s="99"/>
      <c r="AZ10" s="53"/>
      <c r="BA10" s="53"/>
    </row>
    <row r="11" spans="1:59" x14ac:dyDescent="0.55000000000000004">
      <c r="A11" s="28">
        <v>1</v>
      </c>
      <c r="B11" s="29" t="s">
        <v>13</v>
      </c>
      <c r="C11" s="90" t="s">
        <v>14</v>
      </c>
      <c r="D11" s="30">
        <v>1994.5</v>
      </c>
      <c r="E11" s="31">
        <v>9523.18</v>
      </c>
      <c r="F11" s="40">
        <f>E11-(G11*D11)</f>
        <v>2.6399993657832965E-6</v>
      </c>
      <c r="G11" s="49">
        <f>ROUND(E11/D11,8)</f>
        <v>4.77472048</v>
      </c>
      <c r="H11" s="32">
        <v>1245</v>
      </c>
      <c r="I11" s="31">
        <v>6070.07</v>
      </c>
      <c r="J11" s="40">
        <f>I11-(K11*H11)</f>
        <v>3.6499995985650457E-6</v>
      </c>
      <c r="K11" s="49">
        <f>ROUND(I11/H11,8)</f>
        <v>4.8755582300000002</v>
      </c>
      <c r="L11" s="32">
        <v>668.5</v>
      </c>
      <c r="M11" s="31">
        <v>3414.01</v>
      </c>
      <c r="N11" s="40">
        <f>M11-(O11*L11)</f>
        <v>1.4500028555630706E-7</v>
      </c>
      <c r="O11" s="49">
        <f>ROUND(M11/L11,8)</f>
        <v>5.1069708299999999</v>
      </c>
      <c r="P11" s="30">
        <v>781.49</v>
      </c>
      <c r="Q11" s="31">
        <v>3934.58</v>
      </c>
      <c r="R11" s="40">
        <f>Q11-(S11*P11)</f>
        <v>-3.6526002986647654E-6</v>
      </c>
      <c r="S11" s="49">
        <f>ROUND(Q11/P11,8)</f>
        <v>5.0347157400000002</v>
      </c>
      <c r="T11" s="30">
        <v>731</v>
      </c>
      <c r="U11" s="31">
        <v>3701.96</v>
      </c>
      <c r="V11" s="40">
        <f>U11-(W11*T11)</f>
        <v>-2.8699996619252488E-6</v>
      </c>
      <c r="W11" s="49">
        <f>ROUND(U11/T11,8)</f>
        <v>5.0642407699999996</v>
      </c>
      <c r="X11" s="30">
        <v>972.5</v>
      </c>
      <c r="Y11" s="31">
        <v>4814.6099999999997</v>
      </c>
      <c r="Z11" s="40">
        <f>Y11-(AA11*X11)</f>
        <v>3.9500000639236532E-6</v>
      </c>
      <c r="AA11" s="49">
        <f>ROUND(Y11/X11,8)</f>
        <v>4.9507557799999997</v>
      </c>
      <c r="AB11" s="32">
        <v>1166.5</v>
      </c>
      <c r="AC11" s="31">
        <v>5708.4</v>
      </c>
      <c r="AD11" s="40">
        <f>AC11-(AE11*AB11)</f>
        <v>3.8950001908233389E-6</v>
      </c>
      <c r="AE11" s="49">
        <f>ROUND(AC11/AB11,8)</f>
        <v>4.8936133699999997</v>
      </c>
      <c r="AF11" s="32">
        <v>1036.01</v>
      </c>
      <c r="AG11" s="31">
        <v>5107.21</v>
      </c>
      <c r="AH11" s="40">
        <f>AG11-(AI11*AF11)</f>
        <v>-1.7179991118609905E-6</v>
      </c>
      <c r="AI11" s="49">
        <f>ROUND(AG11/AF11,8)</f>
        <v>4.9296917999999996</v>
      </c>
      <c r="AJ11" s="32">
        <v>2141.5</v>
      </c>
      <c r="AK11" s="31">
        <v>10200.43</v>
      </c>
      <c r="AL11" s="40">
        <f>AK11-(AM11*AJ11)</f>
        <v>2.1450014173751697E-6</v>
      </c>
      <c r="AM11" s="49">
        <f>ROUND(AK11/AJ11,8)</f>
        <v>4.7632173699999996</v>
      </c>
      <c r="AN11" s="32">
        <v>2633.51</v>
      </c>
      <c r="AO11" s="31">
        <v>12467.22</v>
      </c>
      <c r="AP11" s="40">
        <f>AO11-(AQ11*AN11)</f>
        <v>-9.8740201792679727E-7</v>
      </c>
      <c r="AQ11" s="49">
        <f>ROUND(AO11/AN11,8)</f>
        <v>4.7340697399999998</v>
      </c>
      <c r="AR11" s="32"/>
      <c r="AS11" s="31"/>
      <c r="AT11" s="40" t="e">
        <f>AS11-(AU11*AR11)</f>
        <v>#DIV/0!</v>
      </c>
      <c r="AU11" s="49" t="e">
        <f>ROUND(AS11/AR11,8)</f>
        <v>#DIV/0!</v>
      </c>
      <c r="AV11" s="32"/>
      <c r="AW11" s="31"/>
      <c r="AX11" s="40" t="e">
        <f>AW11-(AY11*AV11)</f>
        <v>#DIV/0!</v>
      </c>
      <c r="AY11" s="49" t="e">
        <f>ROUND(AW11/AV11,8)</f>
        <v>#DIV/0!</v>
      </c>
      <c r="AZ11" s="32">
        <f>AV11+AR11+AN11+AJ11+AF11+AB11+X11+T11+P11+L11+H11+D11</f>
        <v>13370.51</v>
      </c>
      <c r="BA11" s="32">
        <f>AW11+AS11+AO11+AK11+AG11+AC11+Y11+U11+Q11+M11+I11+E11</f>
        <v>64941.670000000006</v>
      </c>
      <c r="BB11" s="54">
        <f>AJ11+AF11+AB11+X11+T11+P11+L11+H11+D11</f>
        <v>10737</v>
      </c>
      <c r="BC11" s="55">
        <f>AK11+AG11+AC11+Y11+U11+Q11+M11+I11+E11</f>
        <v>52474.450000000004</v>
      </c>
      <c r="BD11" s="54">
        <f>AV11+AR11+AN11</f>
        <v>2633.51</v>
      </c>
      <c r="BE11" s="59">
        <f>AW11+AS11+AO11</f>
        <v>12467.22</v>
      </c>
      <c r="BF11" s="66">
        <f>(BD11+BB11)-AZ11</f>
        <v>0</v>
      </c>
      <c r="BG11" s="66">
        <f>(BE11+BC11)-BA11</f>
        <v>0</v>
      </c>
    </row>
    <row r="12" spans="1:59" x14ac:dyDescent="0.55000000000000004">
      <c r="A12" s="26" t="s">
        <v>23</v>
      </c>
      <c r="B12" s="20"/>
      <c r="C12" s="89"/>
      <c r="D12" s="27"/>
      <c r="E12" s="98"/>
      <c r="F12" s="98"/>
      <c r="G12" s="99"/>
      <c r="H12" s="27"/>
      <c r="I12" s="33"/>
      <c r="J12" s="98"/>
      <c r="K12" s="99"/>
      <c r="L12" s="27"/>
      <c r="M12" s="98"/>
      <c r="N12" s="98"/>
      <c r="O12" s="99"/>
      <c r="P12" s="27"/>
      <c r="Q12" s="98"/>
      <c r="R12" s="98"/>
      <c r="S12" s="99"/>
      <c r="T12" s="27"/>
      <c r="U12" s="98"/>
      <c r="V12" s="98"/>
      <c r="W12" s="99"/>
      <c r="X12" s="27"/>
      <c r="Y12" s="98"/>
      <c r="Z12" s="98"/>
      <c r="AA12" s="99"/>
      <c r="AB12" s="27"/>
      <c r="AC12" s="27"/>
      <c r="AD12" s="98"/>
      <c r="AE12" s="99"/>
      <c r="AF12" s="27"/>
      <c r="AG12" s="27"/>
      <c r="AH12" s="98"/>
      <c r="AI12" s="99"/>
      <c r="AJ12" s="27"/>
      <c r="AK12" s="27"/>
      <c r="AL12" s="98"/>
      <c r="AM12" s="99"/>
      <c r="AN12" s="27"/>
      <c r="AO12" s="98"/>
      <c r="AP12" s="98"/>
      <c r="AQ12" s="99"/>
      <c r="AR12" s="27"/>
      <c r="AS12" s="27"/>
      <c r="AT12" s="98"/>
      <c r="AU12" s="99"/>
      <c r="AV12" s="27"/>
      <c r="AW12" s="27"/>
      <c r="AX12" s="98"/>
      <c r="AY12" s="99"/>
      <c r="AZ12" s="53"/>
      <c r="BA12" s="53"/>
    </row>
    <row r="13" spans="1:59" x14ac:dyDescent="0.55000000000000004">
      <c r="A13" s="21">
        <v>1</v>
      </c>
      <c r="B13" s="36" t="s">
        <v>51</v>
      </c>
      <c r="C13" s="92" t="s">
        <v>58</v>
      </c>
      <c r="D13" s="22">
        <v>26331.16</v>
      </c>
      <c r="E13" s="23">
        <v>116503.48</v>
      </c>
      <c r="F13" s="40">
        <f>E13-(G13*D13)</f>
        <v>8.77989805303514E-7</v>
      </c>
      <c r="G13" s="48">
        <f>ROUND(E13/D13,8)</f>
        <v>4.42454795</v>
      </c>
      <c r="H13" s="22">
        <v>25017.5</v>
      </c>
      <c r="I13" s="23">
        <v>113239.76</v>
      </c>
      <c r="J13" s="40">
        <f>I13-(K13*H13)</f>
        <v>1.1675000132527202E-4</v>
      </c>
      <c r="K13" s="48">
        <f>ROUND(I13/H13,8)</f>
        <v>4.5264218999999999</v>
      </c>
      <c r="L13" s="22">
        <v>34547.050000000003</v>
      </c>
      <c r="M13" s="23">
        <v>152796.43</v>
      </c>
      <c r="N13" s="40">
        <f>M13-(O13*L13)</f>
        <v>-1.1114453081972897E-4</v>
      </c>
      <c r="O13" s="48">
        <f>ROUND(M13/L13,8)</f>
        <v>4.4228502900000004</v>
      </c>
      <c r="P13" s="22">
        <v>46118.69</v>
      </c>
      <c r="Q13" s="23">
        <v>207560.06</v>
      </c>
      <c r="R13" s="40">
        <f>Q13-(S13*P13)</f>
        <v>-1.3754511019214988E-4</v>
      </c>
      <c r="S13" s="48">
        <f>ROUND(Q13/P13,8)</f>
        <v>4.50056279</v>
      </c>
      <c r="T13" s="22">
        <v>46092.27</v>
      </c>
      <c r="U13" s="23">
        <v>205192.48</v>
      </c>
      <c r="V13" s="40">
        <f>U13-(W13*T13)</f>
        <v>1.9157203496433794E-4</v>
      </c>
      <c r="W13" s="48">
        <f>ROUND(U13/T13,8)</f>
        <v>4.4517764</v>
      </c>
      <c r="X13" s="22">
        <v>33542.17</v>
      </c>
      <c r="Y13" s="23">
        <v>148811.26999999999</v>
      </c>
      <c r="Z13" s="40">
        <f>Y13-(AA13*X13)</f>
        <v>-1.2650241842493415E-4</v>
      </c>
      <c r="AA13" s="48">
        <f>ROUND(Y13/X13,8)</f>
        <v>4.4365427200000003</v>
      </c>
      <c r="AB13" s="22">
        <v>34212.71</v>
      </c>
      <c r="AC13" s="23">
        <v>154060.92000000001</v>
      </c>
      <c r="AD13" s="40">
        <f>AC13-(AE13*AB13)</f>
        <v>-6.7796674557030201E-5</v>
      </c>
      <c r="AE13" s="48">
        <f>ROUND(AC13/AB13,8)</f>
        <v>4.5030317699999998</v>
      </c>
      <c r="AF13" s="22">
        <v>33578.29</v>
      </c>
      <c r="AG13" s="23">
        <v>147997.70000000001</v>
      </c>
      <c r="AH13" s="40">
        <f>AG13-(AI13*AF13)</f>
        <v>4.1623017750680447E-5</v>
      </c>
      <c r="AI13" s="48">
        <f>ROUND(AG13/AF13,8)</f>
        <v>4.4075413000000001</v>
      </c>
      <c r="AJ13" s="22">
        <v>32502.93</v>
      </c>
      <c r="AK13" s="23">
        <v>146599.57</v>
      </c>
      <c r="AL13" s="40">
        <f>AK13-(AM13*AJ13)</f>
        <v>1.5134591376408935E-4</v>
      </c>
      <c r="AM13" s="48">
        <f>ROUND(AK13/AJ13,8)</f>
        <v>4.5103493700000001</v>
      </c>
      <c r="AN13" s="22">
        <v>39019.660000000003</v>
      </c>
      <c r="AO13" s="23">
        <v>176014.68</v>
      </c>
      <c r="AP13" s="40">
        <f>AO13-(AQ13*AN13)</f>
        <v>-1.8539364100433886E-4</v>
      </c>
      <c r="AQ13" s="48">
        <f>ROUND(AO13/AN13,8)</f>
        <v>4.5109229600000003</v>
      </c>
      <c r="AR13" s="22"/>
      <c r="AS13" s="23"/>
      <c r="AT13" s="40" t="e">
        <f>AS13-(AU13*AR13)</f>
        <v>#DIV/0!</v>
      </c>
      <c r="AU13" s="48" t="e">
        <f>ROUND(AS13/AR13,8)</f>
        <v>#DIV/0!</v>
      </c>
      <c r="AV13" s="22"/>
      <c r="AW13" s="23"/>
      <c r="AX13" s="40" t="e">
        <f>AW13-(AY13*AV13)</f>
        <v>#DIV/0!</v>
      </c>
      <c r="AY13" s="48" t="e">
        <f>ROUND(AW13/AV13,8)</f>
        <v>#DIV/0!</v>
      </c>
      <c r="AZ13" s="53"/>
      <c r="BA13" s="53"/>
    </row>
    <row r="14" spans="1:59" x14ac:dyDescent="0.55000000000000004">
      <c r="A14" s="21">
        <v>2</v>
      </c>
      <c r="B14" s="36" t="s">
        <v>10</v>
      </c>
      <c r="C14" s="92" t="s">
        <v>11</v>
      </c>
      <c r="D14" s="22">
        <v>574</v>
      </c>
      <c r="E14" s="23">
        <v>2753.52</v>
      </c>
      <c r="F14" s="40">
        <f>E14-(G14*D14)</f>
        <v>4.200001058052294E-7</v>
      </c>
      <c r="G14" s="48">
        <f>ROUND(E14/D14,8)</f>
        <v>4.79707317</v>
      </c>
      <c r="H14" s="22">
        <v>501</v>
      </c>
      <c r="I14" s="23">
        <v>2377.11</v>
      </c>
      <c r="J14" s="40">
        <f>I14-(K14*H14)</f>
        <v>-5.3999974625185132E-7</v>
      </c>
      <c r="K14" s="48">
        <f>ROUND(I14/H14,8)</f>
        <v>4.7447305399999999</v>
      </c>
      <c r="L14" s="22">
        <v>612</v>
      </c>
      <c r="M14" s="23">
        <v>2949.46</v>
      </c>
      <c r="N14" s="40">
        <f>M14-(O14*L14)</f>
        <v>3.0400001378438901E-6</v>
      </c>
      <c r="O14" s="48">
        <f>ROUND(M14/L14,8)</f>
        <v>4.81937908</v>
      </c>
      <c r="P14" s="22">
        <v>675</v>
      </c>
      <c r="Q14" s="23">
        <v>3274</v>
      </c>
      <c r="R14" s="40">
        <f>Q14-(S14*P14)</f>
        <v>2.4999962988658808E-7</v>
      </c>
      <c r="S14" s="48">
        <f>ROUND(Q14/P14,8)</f>
        <v>4.8503703700000003</v>
      </c>
      <c r="T14" s="22">
        <v>661</v>
      </c>
      <c r="U14" s="23">
        <v>3202.11</v>
      </c>
      <c r="V14" s="40">
        <f>U14-(W14*T14)</f>
        <v>-2.5099998310906813E-6</v>
      </c>
      <c r="W14" s="48">
        <f>ROUND(U14/T14,8)</f>
        <v>4.8443419099999998</v>
      </c>
      <c r="X14" s="22">
        <v>676</v>
      </c>
      <c r="Y14" s="23">
        <v>3279.44</v>
      </c>
      <c r="Z14" s="40">
        <f>Y14-(AA14*X14)</f>
        <v>2.4000000848900527E-6</v>
      </c>
      <c r="AA14" s="48">
        <f>ROUND(Y14/X14,8)</f>
        <v>4.8512426</v>
      </c>
      <c r="AB14" s="22">
        <v>599</v>
      </c>
      <c r="AC14" s="23">
        <v>2882.42</v>
      </c>
      <c r="AD14" s="40">
        <f>AC14-(AE14*AB14)</f>
        <v>1.4199999895936344E-6</v>
      </c>
      <c r="AE14" s="48">
        <f>ROUND(AC14/AB14,8)</f>
        <v>4.8120534199999998</v>
      </c>
      <c r="AF14" s="22">
        <v>573</v>
      </c>
      <c r="AG14" s="23">
        <v>2748.37</v>
      </c>
      <c r="AH14" s="40">
        <f>AG14-(AI14*AF14)</f>
        <v>1.4800002645642962E-6</v>
      </c>
      <c r="AI14" s="48">
        <f>ROUND(AG14/AF14,8)</f>
        <v>4.7964572399999996</v>
      </c>
      <c r="AJ14" s="22">
        <v>609</v>
      </c>
      <c r="AK14" s="23">
        <v>2933.97</v>
      </c>
      <c r="AL14" s="40">
        <f>AK14-(AM14*AJ14)</f>
        <v>-5.7000033848453313E-7</v>
      </c>
      <c r="AM14" s="48">
        <f>ROUND(AK14/AJ14,8)</f>
        <v>4.8176847299999999</v>
      </c>
      <c r="AN14" s="22">
        <v>579</v>
      </c>
      <c r="AO14" s="23">
        <v>2779.28</v>
      </c>
      <c r="AP14" s="40">
        <f>AO14-(AQ14*AN14)</f>
        <v>-4.3000000005122274E-7</v>
      </c>
      <c r="AQ14" s="48">
        <f>ROUND(AO14/AN14,8)</f>
        <v>4.8001381700000003</v>
      </c>
      <c r="AR14" s="22"/>
      <c r="AS14" s="23"/>
      <c r="AT14" s="40" t="e">
        <f>AS14-(AU14*AR14)</f>
        <v>#DIV/0!</v>
      </c>
      <c r="AU14" s="48" t="e">
        <f>ROUND(AS14/AR14,8)</f>
        <v>#DIV/0!</v>
      </c>
      <c r="AV14" s="22"/>
      <c r="AW14" s="23"/>
      <c r="AX14" s="40" t="e">
        <f>AW14-(AY14*AV14)</f>
        <v>#DIV/0!</v>
      </c>
      <c r="AY14" s="48" t="e">
        <f>ROUND(AW14/AV14,8)</f>
        <v>#DIV/0!</v>
      </c>
      <c r="AZ14" s="53"/>
      <c r="BA14" s="53"/>
      <c r="BB14" s="75"/>
    </row>
    <row r="15" spans="1:59" x14ac:dyDescent="0.55000000000000004">
      <c r="A15" s="21">
        <v>3</v>
      </c>
      <c r="B15" s="36" t="s">
        <v>10</v>
      </c>
      <c r="C15" s="92" t="s">
        <v>12</v>
      </c>
      <c r="D15" s="22">
        <v>0</v>
      </c>
      <c r="E15" s="23">
        <v>35.619999999999997</v>
      </c>
      <c r="F15" s="40" t="s">
        <v>41</v>
      </c>
      <c r="G15" s="48" t="s">
        <v>41</v>
      </c>
      <c r="H15" s="22">
        <v>0</v>
      </c>
      <c r="I15" s="23">
        <v>35.619999999999997</v>
      </c>
      <c r="J15" s="40" t="s">
        <v>41</v>
      </c>
      <c r="K15" s="48" t="s">
        <v>41</v>
      </c>
      <c r="L15" s="22">
        <v>0</v>
      </c>
      <c r="M15" s="23">
        <v>35.619999999999997</v>
      </c>
      <c r="N15" s="40" t="s">
        <v>41</v>
      </c>
      <c r="O15" s="48" t="s">
        <v>41</v>
      </c>
      <c r="P15" s="22">
        <v>0</v>
      </c>
      <c r="Q15" s="23">
        <v>35.619999999999997</v>
      </c>
      <c r="R15" s="40" t="s">
        <v>41</v>
      </c>
      <c r="S15" s="48" t="s">
        <v>41</v>
      </c>
      <c r="T15" s="22">
        <v>0</v>
      </c>
      <c r="U15" s="23">
        <v>35.619999999999997</v>
      </c>
      <c r="V15" s="40" t="s">
        <v>41</v>
      </c>
      <c r="W15" s="48" t="s">
        <v>41</v>
      </c>
      <c r="X15" s="22">
        <v>0</v>
      </c>
      <c r="Y15" s="23">
        <v>35.619999999999997</v>
      </c>
      <c r="Z15" s="40" t="s">
        <v>41</v>
      </c>
      <c r="AA15" s="48" t="s">
        <v>41</v>
      </c>
      <c r="AB15" s="22">
        <v>0</v>
      </c>
      <c r="AC15" s="23">
        <v>36.619999999999997</v>
      </c>
      <c r="AD15" s="40" t="s">
        <v>41</v>
      </c>
      <c r="AE15" s="48" t="s">
        <v>41</v>
      </c>
      <c r="AF15" s="22">
        <v>0</v>
      </c>
      <c r="AG15" s="23">
        <v>35.619999999999997</v>
      </c>
      <c r="AH15" s="40" t="s">
        <v>41</v>
      </c>
      <c r="AI15" s="48" t="s">
        <v>41</v>
      </c>
      <c r="AJ15" s="22">
        <v>0</v>
      </c>
      <c r="AK15" s="23">
        <v>35.619999999999997</v>
      </c>
      <c r="AL15" s="40" t="s">
        <v>41</v>
      </c>
      <c r="AM15" s="48" t="s">
        <v>41</v>
      </c>
      <c r="AN15" s="22">
        <v>0</v>
      </c>
      <c r="AO15" s="23">
        <v>35.619999999999997</v>
      </c>
      <c r="AP15" s="40" t="s">
        <v>41</v>
      </c>
      <c r="AQ15" s="48" t="s">
        <v>41</v>
      </c>
      <c r="AR15" s="22"/>
      <c r="AS15" s="23"/>
      <c r="AT15" s="40" t="s">
        <v>41</v>
      </c>
      <c r="AU15" s="48" t="s">
        <v>41</v>
      </c>
      <c r="AV15" s="22"/>
      <c r="AW15" s="23"/>
      <c r="AX15" s="40" t="s">
        <v>41</v>
      </c>
      <c r="AY15" s="48" t="s">
        <v>41</v>
      </c>
      <c r="AZ15" s="53"/>
      <c r="BA15" s="53"/>
    </row>
    <row r="16" spans="1:59" ht="61.2" x14ac:dyDescent="0.55000000000000004">
      <c r="A16" s="68">
        <v>4</v>
      </c>
      <c r="B16" s="67" t="s">
        <v>61</v>
      </c>
      <c r="C16" s="93" t="s">
        <v>62</v>
      </c>
      <c r="D16" s="70">
        <v>5457</v>
      </c>
      <c r="E16" s="71">
        <v>25475.62</v>
      </c>
      <c r="F16" s="72">
        <f>E16-(G16*D16)</f>
        <v>2.1999949240125716E-7</v>
      </c>
      <c r="G16" s="73">
        <f>ROUND(E16/D16,8)</f>
        <v>4.66842954</v>
      </c>
      <c r="H16" s="70">
        <v>4983</v>
      </c>
      <c r="I16" s="71">
        <v>23291.8</v>
      </c>
      <c r="J16" s="72">
        <f>I16-(K16*H16)</f>
        <v>-8.1799989857245237E-6</v>
      </c>
      <c r="K16" s="73">
        <f>ROUND(I16/H16,8)</f>
        <v>4.6742524599999999</v>
      </c>
      <c r="L16" s="70">
        <v>6129</v>
      </c>
      <c r="M16" s="71">
        <v>28571.68</v>
      </c>
      <c r="N16" s="72">
        <f>M16-(O16*L16)</f>
        <v>1.9989998691016808E-5</v>
      </c>
      <c r="O16" s="73">
        <f>ROUND(M16/L16,8)</f>
        <v>4.66171969</v>
      </c>
      <c r="P16" s="70">
        <v>4395</v>
      </c>
      <c r="Q16" s="71">
        <v>20582.77</v>
      </c>
      <c r="R16" s="72">
        <f>Q16-(S16*P16)</f>
        <v>-7.400001777568832E-6</v>
      </c>
      <c r="S16" s="73">
        <f>ROUND(Q16/P16,8)</f>
        <v>4.6832241200000002</v>
      </c>
      <c r="T16" s="70">
        <v>5580</v>
      </c>
      <c r="U16" s="71">
        <v>26042.31</v>
      </c>
      <c r="V16" s="72">
        <f>U16-(W16*T16)</f>
        <v>-2.6999998226528987E-5</v>
      </c>
      <c r="W16" s="73">
        <f>ROUND(U16/T16,8)</f>
        <v>4.6670806499999999</v>
      </c>
      <c r="X16" s="70">
        <v>5119</v>
      </c>
      <c r="Y16" s="71">
        <v>23918.39</v>
      </c>
      <c r="Z16" s="72">
        <f>Y16-(AA16*X16)</f>
        <v>-3.6599994928110391E-6</v>
      </c>
      <c r="AA16" s="73">
        <f>ROUND(Y16/X16,8)</f>
        <v>4.6724731400000001</v>
      </c>
      <c r="AB16" s="125" t="s">
        <v>79</v>
      </c>
      <c r="AC16" s="120"/>
      <c r="AD16" s="121"/>
      <c r="AE16" s="122"/>
      <c r="AF16" s="123"/>
      <c r="AG16" s="120"/>
      <c r="AH16" s="121"/>
      <c r="AI16" s="122"/>
      <c r="AJ16" s="123"/>
      <c r="AK16" s="120"/>
      <c r="AL16" s="124"/>
      <c r="AM16" s="122"/>
      <c r="AN16" s="123"/>
      <c r="AO16" s="120"/>
      <c r="AP16" s="124"/>
      <c r="AQ16" s="122"/>
      <c r="AR16" s="123"/>
      <c r="AS16" s="120"/>
      <c r="AT16" s="124"/>
      <c r="AU16" s="122"/>
      <c r="AV16" s="123"/>
      <c r="AW16" s="120"/>
      <c r="AX16" s="124"/>
      <c r="AY16" s="122"/>
      <c r="AZ16" s="53"/>
      <c r="BA16" s="53"/>
    </row>
    <row r="17" spans="1:59" x14ac:dyDescent="0.55000000000000004">
      <c r="A17" s="24" t="s">
        <v>5</v>
      </c>
      <c r="B17" s="25"/>
      <c r="C17" s="94"/>
      <c r="D17" s="30">
        <f>SUM(D13:D16)</f>
        <v>32362.16</v>
      </c>
      <c r="E17" s="31">
        <f>SUM(E13:E16)</f>
        <v>144768.24</v>
      </c>
      <c r="F17" s="40"/>
      <c r="G17" s="49" t="s">
        <v>41</v>
      </c>
      <c r="H17" s="30">
        <f>SUM(H13:H16)</f>
        <v>30501.5</v>
      </c>
      <c r="I17" s="31">
        <f>SUM(I13:I16)</f>
        <v>138944.28999999998</v>
      </c>
      <c r="J17" s="40"/>
      <c r="K17" s="49" t="s">
        <v>41</v>
      </c>
      <c r="L17" s="30">
        <f>SUM(L13:L16)</f>
        <v>41288.050000000003</v>
      </c>
      <c r="M17" s="31">
        <f>SUM(M13:M16)</f>
        <v>184353.18999999997</v>
      </c>
      <c r="N17" s="40"/>
      <c r="O17" s="49" t="s">
        <v>41</v>
      </c>
      <c r="P17" s="30">
        <f>SUM(P13:P16)</f>
        <v>51188.69</v>
      </c>
      <c r="Q17" s="31">
        <f>SUM(Q13:Q16)</f>
        <v>231452.44999999998</v>
      </c>
      <c r="R17" s="40"/>
      <c r="S17" s="49" t="s">
        <v>41</v>
      </c>
      <c r="T17" s="30">
        <f>SUM(T13:T16)</f>
        <v>52333.27</v>
      </c>
      <c r="U17" s="31">
        <f>SUM(U13:U16)</f>
        <v>234472.52</v>
      </c>
      <c r="V17" s="40"/>
      <c r="W17" s="49" t="s">
        <v>41</v>
      </c>
      <c r="X17" s="30">
        <f>SUM(X13:X16)</f>
        <v>39337.17</v>
      </c>
      <c r="Y17" s="31">
        <f>SUM(Y13:Y16)</f>
        <v>176044.71999999997</v>
      </c>
      <c r="Z17" s="40"/>
      <c r="AA17" s="49" t="s">
        <v>41</v>
      </c>
      <c r="AB17" s="30">
        <f>SUM(AB13:AB16)</f>
        <v>34811.71</v>
      </c>
      <c r="AC17" s="31">
        <f>SUM(AC13:AC16)</f>
        <v>156979.96000000002</v>
      </c>
      <c r="AD17" s="40"/>
      <c r="AE17" s="49" t="s">
        <v>41</v>
      </c>
      <c r="AF17" s="30">
        <f>SUM(AF13:AF16)</f>
        <v>34151.29</v>
      </c>
      <c r="AG17" s="31">
        <f>SUM(AG13:AG16)</f>
        <v>150781.69</v>
      </c>
      <c r="AH17" s="40"/>
      <c r="AI17" s="49" t="s">
        <v>41</v>
      </c>
      <c r="AJ17" s="30">
        <f>SUM(AJ13:AJ16)</f>
        <v>33111.93</v>
      </c>
      <c r="AK17" s="31">
        <f>SUM(AK13:AK16)</f>
        <v>149569.16</v>
      </c>
      <c r="AL17" s="40"/>
      <c r="AM17" s="49" t="s">
        <v>41</v>
      </c>
      <c r="AN17" s="30">
        <f>SUM(AN13:AN16)</f>
        <v>39598.660000000003</v>
      </c>
      <c r="AO17" s="31">
        <f>SUM(AO13:AO16)</f>
        <v>178829.58</v>
      </c>
      <c r="AP17" s="40"/>
      <c r="AQ17" s="49" t="s">
        <v>41</v>
      </c>
      <c r="AR17" s="30">
        <f>SUM(AR13:AR16)</f>
        <v>0</v>
      </c>
      <c r="AS17" s="31">
        <f>SUM(AS13:AS16)</f>
        <v>0</v>
      </c>
      <c r="AT17" s="40"/>
      <c r="AU17" s="49" t="s">
        <v>41</v>
      </c>
      <c r="AV17" s="30">
        <f>SUM(AV13:AV16)</f>
        <v>0</v>
      </c>
      <c r="AW17" s="31">
        <f>SUM(AW13:AW16)</f>
        <v>0</v>
      </c>
      <c r="AX17" s="40"/>
      <c r="AY17" s="49" t="s">
        <v>41</v>
      </c>
      <c r="AZ17" s="32">
        <f>AV17+AR17+AN17+AJ17+AF17+AB17+X17+T17+P17+L17+H17+D17</f>
        <v>388684.42999999993</v>
      </c>
      <c r="BA17" s="32">
        <f>AW17+AS17+AO17+AK17+AG17+AC17+Y17+U17+Q17+M17+I17+E17</f>
        <v>1746195.8</v>
      </c>
      <c r="BB17" s="54">
        <f>AJ17+AF17+AB17+X17+T17+P17+L17+H17+D17</f>
        <v>349085.76999999996</v>
      </c>
      <c r="BC17" s="55">
        <f>AK17+AG17+AC17+Y17+U17+Q17+M17+I17+E17</f>
        <v>1567366.22</v>
      </c>
      <c r="BD17" s="54">
        <f>AV17+AR17+AN17</f>
        <v>39598.660000000003</v>
      </c>
      <c r="BE17" s="59">
        <f>AW17+AS17+AO17</f>
        <v>178829.58</v>
      </c>
      <c r="BF17" s="66">
        <f>(BD17+BB17)-AZ17</f>
        <v>0</v>
      </c>
      <c r="BG17" s="66">
        <f>(BE17+BC17)-BA17</f>
        <v>0</v>
      </c>
    </row>
    <row r="18" spans="1:59" x14ac:dyDescent="0.55000000000000004">
      <c r="A18" s="26" t="s">
        <v>53</v>
      </c>
      <c r="B18" s="20"/>
      <c r="C18" s="89"/>
      <c r="D18" s="27"/>
      <c r="E18" s="98"/>
      <c r="F18" s="98"/>
      <c r="G18" s="99"/>
      <c r="H18" s="27"/>
      <c r="I18" s="98"/>
      <c r="J18" s="98"/>
      <c r="K18" s="99"/>
      <c r="L18" s="27"/>
      <c r="M18" s="98"/>
      <c r="N18" s="98"/>
      <c r="O18" s="99"/>
      <c r="P18" s="27"/>
      <c r="Q18" s="98"/>
      <c r="R18" s="98"/>
      <c r="S18" s="99"/>
      <c r="T18" s="27"/>
      <c r="U18" s="98"/>
      <c r="V18" s="98"/>
      <c r="W18" s="99"/>
      <c r="X18" s="27"/>
      <c r="Y18" s="98"/>
      <c r="Z18" s="98"/>
      <c r="AA18" s="99"/>
      <c r="AB18" s="27"/>
      <c r="AC18" s="27"/>
      <c r="AD18" s="98"/>
      <c r="AE18" s="99"/>
      <c r="AF18" s="27"/>
      <c r="AG18" s="27"/>
      <c r="AH18" s="98"/>
      <c r="AI18" s="99"/>
      <c r="AJ18" s="27"/>
      <c r="AK18" s="27"/>
      <c r="AL18" s="98"/>
      <c r="AM18" s="99"/>
      <c r="AN18" s="27"/>
      <c r="AO18" s="98"/>
      <c r="AP18" s="98"/>
      <c r="AQ18" s="99"/>
      <c r="AR18" s="27"/>
      <c r="AS18" s="27"/>
      <c r="AT18" s="98"/>
      <c r="AU18" s="99"/>
      <c r="AV18" s="27"/>
      <c r="AW18" s="27"/>
      <c r="AX18" s="98"/>
      <c r="AY18" s="99"/>
      <c r="AZ18" s="53"/>
      <c r="BA18" s="53"/>
    </row>
    <row r="19" spans="1:59" x14ac:dyDescent="0.55000000000000004">
      <c r="A19" s="21">
        <v>1</v>
      </c>
      <c r="B19" s="36" t="s">
        <v>56</v>
      </c>
      <c r="C19" s="92" t="s">
        <v>54</v>
      </c>
      <c r="D19" s="22">
        <v>3152</v>
      </c>
      <c r="E19" s="23">
        <v>14856.01</v>
      </c>
      <c r="F19" s="40">
        <f>E19-(G19*D19)</f>
        <v>6.7200016928836703E-6</v>
      </c>
      <c r="G19" s="48">
        <f>ROUND(E19/D19,8)</f>
        <v>4.7132011399999998</v>
      </c>
      <c r="H19" s="22">
        <v>3500</v>
      </c>
      <c r="I19" s="23">
        <v>16459.32</v>
      </c>
      <c r="J19" s="40">
        <f>I19-(K19*H19)</f>
        <v>-9.9999997473787516E-6</v>
      </c>
      <c r="K19" s="48">
        <f>ROUND(I19/H19,8)</f>
        <v>4.7026628600000002</v>
      </c>
      <c r="L19" s="22">
        <v>5444</v>
      </c>
      <c r="M19" s="23">
        <v>25415.73</v>
      </c>
      <c r="N19" s="40">
        <f>M19-(O19*L19)</f>
        <v>2.3960001271916553E-5</v>
      </c>
      <c r="O19" s="48">
        <f>ROUND(M19/L19,8)</f>
        <v>4.66857641</v>
      </c>
      <c r="P19" s="22">
        <v>6424</v>
      </c>
      <c r="Q19" s="23">
        <v>29930.78</v>
      </c>
      <c r="R19" s="40">
        <f>Q19-(S19*P19)</f>
        <v>-7.9199999163392931E-6</v>
      </c>
      <c r="S19" s="48">
        <f>ROUND(Q19/P19,8)</f>
        <v>4.6592123299999999</v>
      </c>
      <c r="T19" s="22">
        <v>8496</v>
      </c>
      <c r="U19" s="23">
        <v>39476.92</v>
      </c>
      <c r="V19" s="40">
        <f>U19-(W19*T19)</f>
        <v>1.5519995940849185E-5</v>
      </c>
      <c r="W19" s="48">
        <f>ROUND(U19/T19,8)</f>
        <v>4.6465301300000004</v>
      </c>
      <c r="X19" s="22">
        <v>8684</v>
      </c>
      <c r="Y19" s="23">
        <v>40343.08</v>
      </c>
      <c r="Z19" s="40">
        <f>Y19-(AA19*X19)</f>
        <v>3.5600023693405092E-6</v>
      </c>
      <c r="AA19" s="48">
        <f>ROUND(Y19/X19,8)</f>
        <v>4.6456794099999996</v>
      </c>
      <c r="AB19" s="22">
        <v>8216</v>
      </c>
      <c r="AC19" s="23">
        <v>38186.9</v>
      </c>
      <c r="AD19" s="40">
        <f>AC19-(AE19*AB19)</f>
        <v>-2.1599989850074053E-6</v>
      </c>
      <c r="AE19" s="48">
        <f>ROUND(AC19/AB19,8)</f>
        <v>4.6478700100000001</v>
      </c>
      <c r="AF19" s="22">
        <v>5584</v>
      </c>
      <c r="AG19" s="23">
        <v>26060.74</v>
      </c>
      <c r="AH19" s="40">
        <f>AG19-(AI19*AF19)</f>
        <v>-2.4479999410687014E-5</v>
      </c>
      <c r="AI19" s="48">
        <f>ROUND(AG19/AF19,8)</f>
        <v>4.66703797</v>
      </c>
      <c r="AJ19" s="22">
        <v>2900</v>
      </c>
      <c r="AK19" s="23">
        <v>13694.99</v>
      </c>
      <c r="AL19" s="40">
        <f>AK19-(AM19*AJ19)</f>
        <v>1.4000001101521775E-5</v>
      </c>
      <c r="AM19" s="48">
        <f>ROUND(AK19/AJ19,8)</f>
        <v>4.7224103399999997</v>
      </c>
      <c r="AN19" s="22">
        <v>3176</v>
      </c>
      <c r="AO19" s="23">
        <v>14966.59</v>
      </c>
      <c r="AP19" s="40">
        <f>AO19-(AQ19*AN19)</f>
        <v>9.3599992396775633E-6</v>
      </c>
      <c r="AQ19" s="48">
        <f>ROUND(AO19/AN19,8)</f>
        <v>4.7124023900000003</v>
      </c>
      <c r="AR19" s="22"/>
      <c r="AS19" s="23"/>
      <c r="AT19" s="40" t="e">
        <f>AS19-(AU19*AR19)</f>
        <v>#DIV/0!</v>
      </c>
      <c r="AU19" s="48" t="e">
        <f>ROUND(AS19/AR19,8)</f>
        <v>#DIV/0!</v>
      </c>
      <c r="AV19" s="22"/>
      <c r="AW19" s="23"/>
      <c r="AX19" s="40" t="e">
        <f>AW19-(AY19*AV19)</f>
        <v>#DIV/0!</v>
      </c>
      <c r="AY19" s="48" t="e">
        <f>ROUND(AW19/AV19,8)</f>
        <v>#DIV/0!</v>
      </c>
      <c r="AZ19" s="53"/>
      <c r="BA19" s="53"/>
    </row>
    <row r="20" spans="1:59" ht="18.600000000000001" customHeight="1" x14ac:dyDescent="0.55000000000000004">
      <c r="A20" s="21">
        <v>2</v>
      </c>
      <c r="B20" s="36" t="s">
        <v>57</v>
      </c>
      <c r="C20" s="92" t="s">
        <v>55</v>
      </c>
      <c r="D20" s="22">
        <v>19371.84</v>
      </c>
      <c r="E20" s="23">
        <v>91160.91</v>
      </c>
      <c r="F20" s="40">
        <f>E20-(G20*D20)</f>
        <v>8.1916805356740952E-5</v>
      </c>
      <c r="G20" s="48">
        <f>ROUND(E20/D20,8)</f>
        <v>4.7058467300000002</v>
      </c>
      <c r="H20" s="22">
        <v>17599.5</v>
      </c>
      <c r="I20" s="23">
        <v>86934.93</v>
      </c>
      <c r="J20" s="40">
        <f>I20-(K20*H20)</f>
        <v>-1.1505020665936172E-5</v>
      </c>
      <c r="K20" s="48">
        <f>ROUND(I20/H20,8)</f>
        <v>4.9396249900000004</v>
      </c>
      <c r="L20" s="22">
        <v>15663.94</v>
      </c>
      <c r="M20" s="23">
        <v>73842.12</v>
      </c>
      <c r="N20" s="40">
        <f>M20-(O20*L20)</f>
        <v>1.1556199751794338E-5</v>
      </c>
      <c r="O20" s="48">
        <f>ROUND(M20/L20,8)</f>
        <v>4.7141472699999998</v>
      </c>
      <c r="P20" s="22">
        <v>14336.31</v>
      </c>
      <c r="Q20" s="23">
        <v>69369.59</v>
      </c>
      <c r="R20" s="40">
        <f>Q20-(S20*P20)</f>
        <v>-5.8087593060918152E-5</v>
      </c>
      <c r="S20" s="48">
        <f>ROUND(Q20/P20,8)</f>
        <v>4.8387339599999999</v>
      </c>
      <c r="T20" s="22">
        <v>13327.73</v>
      </c>
      <c r="U20" s="23">
        <v>65940.88</v>
      </c>
      <c r="V20" s="40">
        <f>U20-(W20*T20)</f>
        <v>-2.7782487450167537E-5</v>
      </c>
      <c r="W20" s="48">
        <f>ROUND(U20/T20,8)</f>
        <v>4.9476452499999999</v>
      </c>
      <c r="X20" s="22">
        <v>7171.83</v>
      </c>
      <c r="Y20" s="23">
        <v>37278.49</v>
      </c>
      <c r="Z20" s="40">
        <f>Y20-(AA20*X20)</f>
        <v>-1.2093805707991123E-5</v>
      </c>
      <c r="AA20" s="48">
        <f>ROUND(Y20/X20,8)</f>
        <v>5.1979048600000004</v>
      </c>
      <c r="AB20" s="22">
        <v>14682.29</v>
      </c>
      <c r="AC20" s="23">
        <v>72515.67</v>
      </c>
      <c r="AD20" s="40">
        <f>AC20-(AE20*AB20)</f>
        <v>2.0606792531907558E-5</v>
      </c>
      <c r="AE20" s="48">
        <f>ROUND(AC20/AB20,8)</f>
        <v>4.9389890799999998</v>
      </c>
      <c r="AF20" s="22">
        <v>12959.71</v>
      </c>
      <c r="AG20" s="23">
        <v>62575.24</v>
      </c>
      <c r="AH20" s="40">
        <f>AG20-(AI20*AF20)</f>
        <v>4.7293404350057244E-5</v>
      </c>
      <c r="AI20" s="48">
        <f>ROUND(AG20/AF20,8)</f>
        <v>4.82844446</v>
      </c>
      <c r="AJ20" s="22">
        <v>12927.07</v>
      </c>
      <c r="AK20" s="23">
        <v>63173.8</v>
      </c>
      <c r="AL20" s="40">
        <f>AK20-(AM20*AJ20)</f>
        <v>4.6683999244123697E-5</v>
      </c>
      <c r="AM20" s="48">
        <f>ROUND(AK20/AJ20,8)</f>
        <v>4.8869388000000002</v>
      </c>
      <c r="AN20" s="22">
        <v>13746.34</v>
      </c>
      <c r="AO20" s="23">
        <v>64197.39</v>
      </c>
      <c r="AP20" s="40">
        <f>AO20-(AQ20*AN20)</f>
        <v>-2.2228006855584681E-5</v>
      </c>
      <c r="AQ20" s="48">
        <f>ROUND(AO20/AN20,8)</f>
        <v>4.6701442000000002</v>
      </c>
      <c r="AR20" s="22"/>
      <c r="AS20" s="23"/>
      <c r="AT20" s="40" t="e">
        <f>AS20-(AU20*AR20)</f>
        <v>#DIV/0!</v>
      </c>
      <c r="AU20" s="48" t="e">
        <f>ROUND(AS20/AR20,8)</f>
        <v>#DIV/0!</v>
      </c>
      <c r="AV20" s="22"/>
      <c r="AW20" s="23"/>
      <c r="AX20" s="40" t="e">
        <f>AW20-(AY20*AV20)</f>
        <v>#DIV/0!</v>
      </c>
      <c r="AY20" s="48" t="e">
        <f>ROUND(AW20/AV20,8)</f>
        <v>#DIV/0!</v>
      </c>
      <c r="AZ20" s="53"/>
      <c r="BA20" s="53"/>
    </row>
    <row r="21" spans="1:59" x14ac:dyDescent="0.55000000000000004">
      <c r="A21" s="24" t="s">
        <v>5</v>
      </c>
      <c r="B21" s="25"/>
      <c r="C21" s="94"/>
      <c r="D21" s="30">
        <f>SUM(D19:D20)</f>
        <v>22523.84</v>
      </c>
      <c r="E21" s="31">
        <f>SUM(E19:E20)</f>
        <v>106016.92</v>
      </c>
      <c r="F21" s="40"/>
      <c r="G21" s="49" t="s">
        <v>41</v>
      </c>
      <c r="H21" s="30">
        <f>SUM(H19:H20)</f>
        <v>21099.5</v>
      </c>
      <c r="I21" s="31">
        <f>SUM(I19:I20)</f>
        <v>103394.25</v>
      </c>
      <c r="J21" s="40"/>
      <c r="K21" s="49" t="s">
        <v>41</v>
      </c>
      <c r="L21" s="30">
        <f>SUM(L19:L20)</f>
        <v>21107.940000000002</v>
      </c>
      <c r="M21" s="31">
        <f>SUM(M19:M20)</f>
        <v>99257.849999999991</v>
      </c>
      <c r="N21" s="40"/>
      <c r="O21" s="49" t="s">
        <v>41</v>
      </c>
      <c r="P21" s="30">
        <f>SUM(P19:P20)</f>
        <v>20760.309999999998</v>
      </c>
      <c r="Q21" s="31">
        <f>SUM(Q19:Q20)</f>
        <v>99300.37</v>
      </c>
      <c r="R21" s="40"/>
      <c r="S21" s="49" t="s">
        <v>41</v>
      </c>
      <c r="T21" s="30">
        <f>SUM(T19:T20)</f>
        <v>21823.73</v>
      </c>
      <c r="U21" s="31">
        <f>SUM(U19:U20)</f>
        <v>105417.8</v>
      </c>
      <c r="V21" s="40"/>
      <c r="W21" s="49" t="s">
        <v>41</v>
      </c>
      <c r="X21" s="30">
        <f>SUM(X19:X20)</f>
        <v>15855.83</v>
      </c>
      <c r="Y21" s="31">
        <f>SUM(Y19:Y20)</f>
        <v>77621.570000000007</v>
      </c>
      <c r="Z21" s="40"/>
      <c r="AA21" s="49" t="s">
        <v>41</v>
      </c>
      <c r="AB21" s="30">
        <f>SUM(AB19:AB20)</f>
        <v>22898.29</v>
      </c>
      <c r="AC21" s="31">
        <f>SUM(AC19:AC20)</f>
        <v>110702.57</v>
      </c>
      <c r="AD21" s="40"/>
      <c r="AE21" s="49" t="s">
        <v>41</v>
      </c>
      <c r="AF21" s="30">
        <f>SUM(AF19:AF20)</f>
        <v>18543.71</v>
      </c>
      <c r="AG21" s="31">
        <f>SUM(AG19:AG20)</f>
        <v>88635.98</v>
      </c>
      <c r="AH21" s="40"/>
      <c r="AI21" s="49" t="s">
        <v>41</v>
      </c>
      <c r="AJ21" s="30">
        <f>SUM(AJ19:AJ20)</f>
        <v>15827.07</v>
      </c>
      <c r="AK21" s="31">
        <f>SUM(AK19:AK20)</f>
        <v>76868.790000000008</v>
      </c>
      <c r="AL21" s="40"/>
      <c r="AM21" s="49" t="s">
        <v>41</v>
      </c>
      <c r="AN21" s="30">
        <f>SUM(AN19:AN20)</f>
        <v>16922.34</v>
      </c>
      <c r="AO21" s="31">
        <f>SUM(AO19:AO20)</f>
        <v>79163.98</v>
      </c>
      <c r="AP21" s="40"/>
      <c r="AQ21" s="49" t="s">
        <v>41</v>
      </c>
      <c r="AR21" s="30">
        <f>SUM(AR19:AR20)</f>
        <v>0</v>
      </c>
      <c r="AS21" s="31">
        <f>SUM(AS19:AS20)</f>
        <v>0</v>
      </c>
      <c r="AT21" s="40"/>
      <c r="AU21" s="49" t="s">
        <v>41</v>
      </c>
      <c r="AV21" s="30">
        <f>SUM(AV19:AV20)</f>
        <v>0</v>
      </c>
      <c r="AW21" s="31">
        <f>SUM(AW19:AW20)</f>
        <v>0</v>
      </c>
      <c r="AX21" s="40"/>
      <c r="AY21" s="49" t="s">
        <v>41</v>
      </c>
      <c r="AZ21" s="32">
        <f>AV21+AR21+AN21+AJ21+AF21+AB21+X21+T21+P21+L21+H21+D21</f>
        <v>197362.56</v>
      </c>
      <c r="BA21" s="32">
        <f>AW21+AS21+AO21+AK21+AG21+AC21+Y21+U21+Q21+M21+I21+E21</f>
        <v>946380.08000000007</v>
      </c>
      <c r="BB21" s="54">
        <f>AJ21+AF21+AB21+X21+T21+P21+L21+H21+D21</f>
        <v>180440.22</v>
      </c>
      <c r="BC21" s="55">
        <f>AK21+AG21+AC21+Y21+U21+Q21+M21+I21+E21</f>
        <v>867216.10000000009</v>
      </c>
      <c r="BD21" s="54">
        <f>AV21+AR21+AN21</f>
        <v>16922.34</v>
      </c>
      <c r="BE21" s="59">
        <f>AW21+AS21+AO21</f>
        <v>79163.98</v>
      </c>
      <c r="BF21" s="66">
        <f>(BD21+BB21)-AZ21</f>
        <v>0</v>
      </c>
      <c r="BG21" s="66">
        <f>(BE21+BC21)-BA21</f>
        <v>0</v>
      </c>
    </row>
    <row r="22" spans="1:59" hidden="1" x14ac:dyDescent="0.55000000000000004">
      <c r="A22" s="76"/>
      <c r="B22" s="77"/>
      <c r="C22" s="89"/>
      <c r="D22" s="27"/>
      <c r="E22" s="98"/>
      <c r="F22" s="98"/>
      <c r="G22" s="99"/>
      <c r="H22" s="27"/>
      <c r="I22" s="98"/>
      <c r="J22" s="98"/>
      <c r="K22" s="99"/>
      <c r="L22" s="27"/>
      <c r="M22" s="98"/>
      <c r="N22" s="98"/>
      <c r="O22" s="99"/>
      <c r="P22" s="27"/>
      <c r="Q22" s="98"/>
      <c r="R22" s="98"/>
      <c r="S22" s="99"/>
      <c r="T22" s="27"/>
      <c r="U22" s="98"/>
      <c r="V22" s="98"/>
      <c r="W22" s="99"/>
      <c r="X22" s="27"/>
      <c r="Y22" s="98"/>
      <c r="Z22" s="98"/>
      <c r="AA22" s="99"/>
      <c r="AB22" s="27"/>
      <c r="AC22" s="78"/>
      <c r="AD22" s="98"/>
      <c r="AE22" s="99"/>
      <c r="AF22" s="27"/>
      <c r="AG22" s="78"/>
      <c r="AH22" s="98"/>
      <c r="AI22" s="99"/>
      <c r="AJ22" s="27"/>
      <c r="AK22" s="78"/>
      <c r="AL22" s="98"/>
      <c r="AM22" s="99"/>
      <c r="AN22" s="27"/>
      <c r="AO22" s="98"/>
      <c r="AP22" s="98"/>
      <c r="AQ22" s="99"/>
      <c r="AR22" s="27"/>
      <c r="AS22" s="78"/>
      <c r="AT22" s="98"/>
      <c r="AU22" s="99"/>
      <c r="AV22" s="27"/>
      <c r="AW22" s="78"/>
      <c r="AX22" s="98"/>
      <c r="AY22" s="99"/>
      <c r="AZ22" s="53"/>
      <c r="BA22" s="53"/>
    </row>
    <row r="23" spans="1:59" s="62" customFormat="1" hidden="1" x14ac:dyDescent="0.55000000000000004">
      <c r="A23" s="79"/>
      <c r="B23" s="80"/>
      <c r="C23" s="107"/>
      <c r="D23" s="81"/>
      <c r="E23" s="81"/>
      <c r="F23" s="81"/>
      <c r="G23" s="108"/>
      <c r="H23" s="109"/>
      <c r="I23" s="109"/>
      <c r="J23" s="81"/>
      <c r="K23" s="108"/>
      <c r="L23" s="81"/>
      <c r="M23" s="81"/>
      <c r="N23" s="81"/>
      <c r="O23" s="108"/>
      <c r="P23" s="81"/>
      <c r="Q23" s="81"/>
      <c r="R23" s="81"/>
      <c r="S23" s="108"/>
      <c r="T23" s="81"/>
      <c r="U23" s="81"/>
      <c r="V23" s="81"/>
      <c r="W23" s="108"/>
      <c r="X23" s="81"/>
      <c r="Y23" s="81"/>
      <c r="Z23" s="81"/>
      <c r="AA23" s="108"/>
      <c r="AB23" s="81"/>
      <c r="AC23" s="81"/>
      <c r="AD23" s="81"/>
      <c r="AE23" s="108"/>
      <c r="AF23" s="81"/>
      <c r="AG23" s="81"/>
      <c r="AH23" s="81"/>
      <c r="AI23" s="108"/>
      <c r="AJ23" s="81"/>
      <c r="AK23" s="81"/>
      <c r="AL23" s="81"/>
      <c r="AM23" s="108"/>
      <c r="AN23" s="81"/>
      <c r="AO23" s="33"/>
      <c r="AP23" s="81"/>
      <c r="AQ23" s="108"/>
      <c r="AR23" s="81"/>
      <c r="AS23" s="81"/>
      <c r="AT23" s="81"/>
      <c r="AU23" s="108"/>
      <c r="AV23" s="81"/>
      <c r="AW23" s="81"/>
      <c r="AX23" s="81"/>
      <c r="AY23" s="108"/>
      <c r="AZ23" s="109"/>
      <c r="BA23" s="109"/>
      <c r="BB23" s="110"/>
      <c r="BC23" s="111"/>
      <c r="BD23" s="110"/>
      <c r="BE23" s="111"/>
      <c r="BF23" s="112"/>
      <c r="BG23" s="112"/>
    </row>
    <row r="24" spans="1:59" x14ac:dyDescent="0.55000000000000004">
      <c r="A24" s="26" t="s">
        <v>46</v>
      </c>
      <c r="B24" s="20"/>
      <c r="C24" s="89"/>
      <c r="D24" s="27"/>
      <c r="E24" s="98"/>
      <c r="F24" s="98"/>
      <c r="G24" s="99"/>
      <c r="H24" s="27"/>
      <c r="I24" s="98"/>
      <c r="J24" s="98"/>
      <c r="K24" s="99"/>
      <c r="L24" s="27"/>
      <c r="M24" s="98"/>
      <c r="N24" s="98"/>
      <c r="O24" s="99"/>
      <c r="P24" s="27"/>
      <c r="Q24" s="98"/>
      <c r="R24" s="98"/>
      <c r="S24" s="99"/>
      <c r="T24" s="27"/>
      <c r="U24" s="98"/>
      <c r="V24" s="98"/>
      <c r="W24" s="99"/>
      <c r="X24" s="27"/>
      <c r="Y24" s="98"/>
      <c r="Z24" s="98"/>
      <c r="AA24" s="99"/>
      <c r="AB24" s="27"/>
      <c r="AC24" s="27"/>
      <c r="AD24" s="98"/>
      <c r="AE24" s="99"/>
      <c r="AF24" s="27"/>
      <c r="AG24" s="27"/>
      <c r="AH24" s="98"/>
      <c r="AI24" s="99"/>
      <c r="AJ24" s="27"/>
      <c r="AK24" s="27"/>
      <c r="AL24" s="98"/>
      <c r="AM24" s="99"/>
      <c r="AN24" s="27"/>
      <c r="AO24" s="98"/>
      <c r="AP24" s="98"/>
      <c r="AQ24" s="99"/>
      <c r="AR24" s="27"/>
      <c r="AS24" s="27"/>
      <c r="AT24" s="98"/>
      <c r="AU24" s="99"/>
      <c r="AV24" s="27"/>
      <c r="AW24" s="27"/>
      <c r="AX24" s="98"/>
      <c r="AY24" s="99"/>
      <c r="AZ24" s="53"/>
      <c r="BA24" s="53"/>
    </row>
    <row r="25" spans="1:59" x14ac:dyDescent="0.55000000000000004">
      <c r="A25" s="28">
        <v>1</v>
      </c>
      <c r="B25" s="29" t="s">
        <v>46</v>
      </c>
      <c r="C25" s="90" t="s">
        <v>21</v>
      </c>
      <c r="D25" s="30">
        <v>12362.4</v>
      </c>
      <c r="E25" s="31">
        <v>65842.63</v>
      </c>
      <c r="F25" s="40">
        <f>E25-(G25*D25)</f>
        <v>2.6944006094709039E-5</v>
      </c>
      <c r="G25" s="49">
        <f>ROUND(E25/D25,8)</f>
        <v>5.3260394399999997</v>
      </c>
      <c r="H25" s="32">
        <v>14390.97</v>
      </c>
      <c r="I25" s="31">
        <v>77287.31</v>
      </c>
      <c r="J25" s="40">
        <f>I25-(K25*H25)</f>
        <v>4.2982399463653564E-5</v>
      </c>
      <c r="K25" s="49">
        <f>ROUND(I25/H25,8)</f>
        <v>5.3705420799999999</v>
      </c>
      <c r="L25" s="32">
        <v>16934.45</v>
      </c>
      <c r="M25" s="31">
        <v>86672.43</v>
      </c>
      <c r="N25" s="40">
        <f>M25-(O25*L25)</f>
        <v>-4.7606008592993021E-5</v>
      </c>
      <c r="O25" s="49">
        <f>ROUND(M25/L25,8)</f>
        <v>5.1181130799999996</v>
      </c>
      <c r="P25" s="30">
        <v>19078.89</v>
      </c>
      <c r="Q25" s="31">
        <v>94881.57</v>
      </c>
      <c r="R25" s="40">
        <f>Q25-(S25*P25)</f>
        <v>5.6502307415939867E-5</v>
      </c>
      <c r="S25" s="49">
        <f>ROUND(Q25/P25,8)</f>
        <v>4.9731179299999999</v>
      </c>
      <c r="T25" s="32">
        <v>8949.07</v>
      </c>
      <c r="U25" s="31">
        <v>50891.73</v>
      </c>
      <c r="V25" s="40">
        <f>U25-(W25*T25)</f>
        <v>-3.2501797250006348E-5</v>
      </c>
      <c r="W25" s="49">
        <f>ROUND(U25/T25,8)</f>
        <v>5.6868177400000004</v>
      </c>
      <c r="X25" s="32">
        <v>2474.9299999999998</v>
      </c>
      <c r="Y25" s="31">
        <v>23382.05</v>
      </c>
      <c r="Z25" s="40">
        <f>Y25-(AA25*X25)</f>
        <v>7.4591007432900369E-6</v>
      </c>
      <c r="AA25" s="49">
        <f>ROUND(Y25/X25,8)</f>
        <v>9.4475601299999994</v>
      </c>
      <c r="AB25" s="32">
        <v>9944.6</v>
      </c>
      <c r="AC25" s="31">
        <v>53592.12</v>
      </c>
      <c r="AD25" s="40">
        <f>AC25-(AE25*AB25)</f>
        <v>3.562200436135754E-5</v>
      </c>
      <c r="AE25" s="49">
        <f>ROUND(AC25/AB25,8)</f>
        <v>5.3890674299999999</v>
      </c>
      <c r="AF25" s="32">
        <v>2023.69</v>
      </c>
      <c r="AG25" s="31">
        <v>21262.26</v>
      </c>
      <c r="AH25" s="40">
        <f>AG25-(AI25*AF25)</f>
        <v>8.9409004431217909E-6</v>
      </c>
      <c r="AI25" s="49">
        <f>ROUND(AG25/AF25,8)</f>
        <v>10.506678389999999</v>
      </c>
      <c r="AJ25" s="32">
        <v>1281.1199999999999</v>
      </c>
      <c r="AK25" s="31">
        <v>18002.04</v>
      </c>
      <c r="AL25" s="40">
        <f>AK25-(AM25*AJ25)</f>
        <v>-4.6415989345405251E-6</v>
      </c>
      <c r="AM25" s="49">
        <f>ROUND(AK25/AJ25,8)</f>
        <v>14.05179843</v>
      </c>
      <c r="AN25" s="32">
        <v>1450.02</v>
      </c>
      <c r="AO25" s="31">
        <v>18418.88</v>
      </c>
      <c r="AP25" s="40">
        <f>AO25-(AQ25*AN25)</f>
        <v>-7.0131973188836128E-6</v>
      </c>
      <c r="AQ25" s="49">
        <f>ROUND(AO25/AN25,8)</f>
        <v>12.70250066</v>
      </c>
      <c r="AR25" s="32"/>
      <c r="AS25" s="31"/>
      <c r="AT25" s="40" t="e">
        <f>AS25-(AU25*AR25)</f>
        <v>#DIV/0!</v>
      </c>
      <c r="AU25" s="49" t="e">
        <f>ROUND(AS25/AR25,8)</f>
        <v>#DIV/0!</v>
      </c>
      <c r="AV25" s="32"/>
      <c r="AW25" s="31"/>
      <c r="AX25" s="40" t="e">
        <f>AW25-(AY25*AV25)</f>
        <v>#DIV/0!</v>
      </c>
      <c r="AY25" s="49" t="e">
        <f>ROUND(AW25/AV25,8)</f>
        <v>#DIV/0!</v>
      </c>
      <c r="AZ25" s="32">
        <f>AV25+AR25+AN25+AJ25+AF25+AB25+X25+T25+P25+L25+H25+D25</f>
        <v>88890.14</v>
      </c>
      <c r="BA25" s="32">
        <f>AW25+AS25+AO25+AK25+AG25+AC25+Y25+U25+Q25+M25+I25+E25</f>
        <v>510233.02</v>
      </c>
      <c r="BB25" s="54">
        <f>AJ25+AF25+AB25+X25+T25+P25+L25+H25+D25</f>
        <v>87440.12</v>
      </c>
      <c r="BC25" s="55">
        <f>AK25+AG25+AC25+Y25+U25+Q25+M25+I25+E25</f>
        <v>491814.14</v>
      </c>
      <c r="BD25" s="54">
        <f>AV25+AR25+AN25</f>
        <v>1450.02</v>
      </c>
      <c r="BE25" s="59">
        <f>AW25+AS25+AO25</f>
        <v>18418.88</v>
      </c>
      <c r="BF25" s="66">
        <f>(BD25+BB25)-AZ25</f>
        <v>0</v>
      </c>
      <c r="BG25" s="66">
        <f>(BE25+BC25)-BA25</f>
        <v>0</v>
      </c>
    </row>
    <row r="26" spans="1:59" x14ac:dyDescent="0.55000000000000004">
      <c r="A26" s="26" t="s">
        <v>47</v>
      </c>
      <c r="B26" s="20"/>
      <c r="C26" s="89"/>
      <c r="D26" s="27"/>
      <c r="E26" s="98"/>
      <c r="F26" s="98"/>
      <c r="G26" s="99"/>
      <c r="H26" s="27"/>
      <c r="I26" s="33"/>
      <c r="J26" s="98"/>
      <c r="K26" s="99"/>
      <c r="L26" s="27"/>
      <c r="M26" s="98"/>
      <c r="N26" s="98"/>
      <c r="O26" s="99"/>
      <c r="P26" s="27"/>
      <c r="Q26" s="98"/>
      <c r="R26" s="98"/>
      <c r="S26" s="99"/>
      <c r="T26" s="27"/>
      <c r="U26" s="98"/>
      <c r="V26" s="98"/>
      <c r="W26" s="99"/>
      <c r="X26" s="27"/>
      <c r="Y26" s="98"/>
      <c r="Z26" s="98"/>
      <c r="AA26" s="99"/>
      <c r="AB26" s="27"/>
      <c r="AC26" s="27"/>
      <c r="AD26" s="98"/>
      <c r="AE26" s="99"/>
      <c r="AF26" s="27"/>
      <c r="AG26" s="27"/>
      <c r="AH26" s="98"/>
      <c r="AI26" s="99"/>
      <c r="AJ26" s="27"/>
      <c r="AK26" s="27"/>
      <c r="AL26" s="98"/>
      <c r="AM26" s="99"/>
      <c r="AN26" s="27"/>
      <c r="AO26" s="98"/>
      <c r="AP26" s="98"/>
      <c r="AQ26" s="99"/>
      <c r="AR26" s="27"/>
      <c r="AS26" s="27"/>
      <c r="AT26" s="98"/>
      <c r="AU26" s="99"/>
      <c r="AV26" s="27"/>
      <c r="AW26" s="27"/>
      <c r="AX26" s="98"/>
      <c r="AY26" s="99"/>
      <c r="AZ26" s="53"/>
      <c r="BA26" s="53"/>
    </row>
    <row r="27" spans="1:59" x14ac:dyDescent="0.55000000000000004">
      <c r="A27" s="28">
        <v>1</v>
      </c>
      <c r="B27" s="29" t="s">
        <v>47</v>
      </c>
      <c r="C27" s="90" t="s">
        <v>22</v>
      </c>
      <c r="D27" s="30">
        <v>1249</v>
      </c>
      <c r="E27" s="31">
        <v>6233.97</v>
      </c>
      <c r="F27" s="40">
        <f>E27-(G27*D27)</f>
        <v>-6.0599995777010918E-6</v>
      </c>
      <c r="G27" s="49">
        <f>ROUND(E27/D27,8)</f>
        <v>4.9911689399999997</v>
      </c>
      <c r="H27" s="32">
        <v>1275</v>
      </c>
      <c r="I27" s="31">
        <v>6368.03</v>
      </c>
      <c r="J27" s="40">
        <f>I27-(K27*H27)</f>
        <v>4.2499996197875589E-6</v>
      </c>
      <c r="K27" s="49">
        <f>ROUND(I27/H27,8)</f>
        <v>4.9945333300000003</v>
      </c>
      <c r="L27" s="32">
        <v>479</v>
      </c>
      <c r="M27" s="31">
        <v>2263.67</v>
      </c>
      <c r="N27" s="40">
        <f>M27-(O27*L27)</f>
        <v>2.2300000637187622E-6</v>
      </c>
      <c r="O27" s="49">
        <f>ROUND(M27/L27,8)</f>
        <v>4.72582463</v>
      </c>
      <c r="P27" s="30">
        <v>389</v>
      </c>
      <c r="Q27" s="31">
        <v>1801.95</v>
      </c>
      <c r="R27" s="40">
        <f>Q27-(S27*P27)</f>
        <v>3.0999990485724993E-7</v>
      </c>
      <c r="S27" s="49">
        <f>ROUND(Q27/P27,8)</f>
        <v>4.6322622100000004</v>
      </c>
      <c r="T27" s="32">
        <v>375</v>
      </c>
      <c r="U27" s="31">
        <v>1732.77</v>
      </c>
      <c r="V27" s="40">
        <f>U27-(W27*T27)</f>
        <v>0</v>
      </c>
      <c r="W27" s="49">
        <f>ROUND(U27/T27,8)</f>
        <v>4.6207200000000004</v>
      </c>
      <c r="X27" s="32">
        <v>324</v>
      </c>
      <c r="Y27" s="31">
        <v>1480.7</v>
      </c>
      <c r="Z27" s="40">
        <f>Y27-(AA27*X27)</f>
        <v>-5.1999995775986463E-7</v>
      </c>
      <c r="AA27" s="49">
        <f>ROUND(Y27/X27,8)</f>
        <v>4.5700617299999999</v>
      </c>
      <c r="AB27" s="32">
        <v>292</v>
      </c>
      <c r="AC27" s="31">
        <v>1322.55</v>
      </c>
      <c r="AD27" s="40">
        <f>AC27-(AE27*AB27)</f>
        <v>5.5999976211751346E-7</v>
      </c>
      <c r="AE27" s="49">
        <f>ROUND(AC27/AB27,8)</f>
        <v>4.5292808200000003</v>
      </c>
      <c r="AF27" s="32">
        <v>614</v>
      </c>
      <c r="AG27" s="31">
        <v>2959.75</v>
      </c>
      <c r="AH27" s="40">
        <f>AG27-(AI27*AF27)</f>
        <v>-3.6000028558191843E-7</v>
      </c>
      <c r="AI27" s="49">
        <f>ROUND(AG27/AF27,8)</f>
        <v>4.8204397400000003</v>
      </c>
      <c r="AJ27" s="32">
        <v>349</v>
      </c>
      <c r="AK27" s="31">
        <v>1604.26</v>
      </c>
      <c r="AL27" s="40">
        <f>AK27-(AM27*AJ27)</f>
        <v>1.5200000689219451E-6</v>
      </c>
      <c r="AM27" s="49">
        <f>ROUND(AK27/AJ27,8)</f>
        <v>4.5967335199999999</v>
      </c>
      <c r="AN27" s="32">
        <v>301</v>
      </c>
      <c r="AO27" s="31">
        <v>1367.03</v>
      </c>
      <c r="AP27" s="40">
        <f>AO27-(AQ27*AN27)</f>
        <v>-9.099999260797631E-7</v>
      </c>
      <c r="AQ27" s="49">
        <f>ROUND(AO27/AN27,8)</f>
        <v>4.5416279099999999</v>
      </c>
      <c r="AR27" s="32"/>
      <c r="AS27" s="31"/>
      <c r="AT27" s="40" t="e">
        <f>AS27-(AU27*AR27)</f>
        <v>#DIV/0!</v>
      </c>
      <c r="AU27" s="49" t="e">
        <f>ROUND(AS27/AR27,8)</f>
        <v>#DIV/0!</v>
      </c>
      <c r="AV27" s="32"/>
      <c r="AW27" s="31"/>
      <c r="AX27" s="40" t="e">
        <f>AW27-(AY27*AV27)</f>
        <v>#DIV/0!</v>
      </c>
      <c r="AY27" s="49" t="e">
        <f>ROUND(AW27/AV27,8)</f>
        <v>#DIV/0!</v>
      </c>
      <c r="AZ27" s="32">
        <f>AV27+AR27+AN27+AJ27+AF27+AB27+X27+T27+P27+L27+H27+D27</f>
        <v>5647</v>
      </c>
      <c r="BA27" s="32">
        <f>AW27+AS27+AO27+AK27+AG27+AC27+Y27+U27+Q27+M27+I27+E27</f>
        <v>27134.680000000004</v>
      </c>
      <c r="BB27" s="54">
        <f>AJ27+AF27+AB27+X27+T27+P27+L27+H27+D27</f>
        <v>5346</v>
      </c>
      <c r="BC27" s="55">
        <f>AK27+AG27+AC27+Y27+U27+Q27+M27+I27+E27</f>
        <v>25767.65</v>
      </c>
      <c r="BD27" s="54">
        <f>AV27+AR27+AN27</f>
        <v>301</v>
      </c>
      <c r="BE27" s="59">
        <f>AW27+AS27+AO27</f>
        <v>1367.03</v>
      </c>
      <c r="BF27" s="66">
        <f>(BD27+BB27)-AZ27</f>
        <v>0</v>
      </c>
      <c r="BG27" s="66">
        <f>(BE27+BC27)-BA27</f>
        <v>0</v>
      </c>
    </row>
    <row r="28" spans="1:59" x14ac:dyDescent="0.55000000000000004">
      <c r="A28" s="26" t="s">
        <v>24</v>
      </c>
      <c r="B28" s="20"/>
      <c r="C28" s="89"/>
      <c r="D28" s="27"/>
      <c r="E28" s="98"/>
      <c r="F28" s="98"/>
      <c r="G28" s="99"/>
      <c r="H28" s="27"/>
      <c r="I28" s="98"/>
      <c r="J28" s="98"/>
      <c r="K28" s="99"/>
      <c r="L28" s="27"/>
      <c r="M28" s="98"/>
      <c r="N28" s="98"/>
      <c r="O28" s="99"/>
      <c r="P28" s="27"/>
      <c r="Q28" s="98"/>
      <c r="R28" s="98"/>
      <c r="S28" s="99"/>
      <c r="T28" s="27"/>
      <c r="U28" s="98"/>
      <c r="V28" s="98"/>
      <c r="W28" s="99"/>
      <c r="X28" s="27"/>
      <c r="Y28" s="98"/>
      <c r="Z28" s="98"/>
      <c r="AA28" s="99"/>
      <c r="AB28" s="27"/>
      <c r="AC28" s="27"/>
      <c r="AD28" s="98"/>
      <c r="AE28" s="99"/>
      <c r="AF28" s="27"/>
      <c r="AG28" s="27"/>
      <c r="AH28" s="98"/>
      <c r="AI28" s="99"/>
      <c r="AJ28" s="27"/>
      <c r="AK28" s="27"/>
      <c r="AL28" s="98"/>
      <c r="AM28" s="99"/>
      <c r="AN28" s="27"/>
      <c r="AO28" s="98"/>
      <c r="AP28" s="98"/>
      <c r="AQ28" s="99"/>
      <c r="AR28" s="27"/>
      <c r="AS28" s="27"/>
      <c r="AT28" s="98"/>
      <c r="AU28" s="99"/>
      <c r="AV28" s="27"/>
      <c r="AW28" s="27"/>
      <c r="AX28" s="98"/>
      <c r="AY28" s="99"/>
      <c r="AZ28" s="53"/>
      <c r="BA28" s="53"/>
    </row>
    <row r="29" spans="1:59" x14ac:dyDescent="0.55000000000000004">
      <c r="A29" s="21">
        <v>1</v>
      </c>
      <c r="B29" s="36" t="s">
        <v>27</v>
      </c>
      <c r="C29" s="92" t="s">
        <v>28</v>
      </c>
      <c r="D29" s="22">
        <v>9756</v>
      </c>
      <c r="E29" s="23">
        <v>40959.199999999997</v>
      </c>
      <c r="F29" s="40">
        <f>E29-(G29*D29)</f>
        <v>3.511999238980934E-5</v>
      </c>
      <c r="G29" s="48">
        <f>ROUND(E29/D29,8)</f>
        <v>4.1983599800000002</v>
      </c>
      <c r="H29" s="22">
        <v>10380</v>
      </c>
      <c r="I29" s="23">
        <v>44317.53</v>
      </c>
      <c r="J29" s="40">
        <f>I29-(K29*H29)</f>
        <v>7.2000038926489651E-6</v>
      </c>
      <c r="K29" s="48">
        <f>ROUND(I29/H29,8)</f>
        <v>4.2695115599999998</v>
      </c>
      <c r="L29" s="22">
        <v>15408</v>
      </c>
      <c r="M29" s="23">
        <v>65153.21</v>
      </c>
      <c r="N29" s="40">
        <f>M29-(O29*L29)</f>
        <v>3.775999357458204E-5</v>
      </c>
      <c r="O29" s="48">
        <f>ROUND(M29/L29,8)</f>
        <v>4.2285312800000003</v>
      </c>
      <c r="P29" s="22">
        <v>10048</v>
      </c>
      <c r="Q29" s="23">
        <v>42006.11</v>
      </c>
      <c r="R29" s="40">
        <f>Q29-(S29*P29)</f>
        <v>-3.0719995265826583E-5</v>
      </c>
      <c r="S29" s="48">
        <f>ROUND(Q29/P29,8)</f>
        <v>4.1805443899999997</v>
      </c>
      <c r="T29" s="22">
        <v>10800</v>
      </c>
      <c r="U29" s="23">
        <v>45414.6</v>
      </c>
      <c r="V29" s="40">
        <f>U29-(W29*T29)</f>
        <v>-4.8000001697801054E-5</v>
      </c>
      <c r="W29" s="48">
        <f>ROUND(U29/T29,8)</f>
        <v>4.2050555599999999</v>
      </c>
      <c r="X29" s="22">
        <v>11468</v>
      </c>
      <c r="Y29" s="23">
        <v>47631.54</v>
      </c>
      <c r="Z29" s="40">
        <f>Y29-(AA29*X29)</f>
        <v>-5.6560005759820342E-5</v>
      </c>
      <c r="AA29" s="48">
        <f>ROUND(Y29/X29,8)</f>
        <v>4.1534304200000003</v>
      </c>
      <c r="AB29" s="22">
        <v>12932</v>
      </c>
      <c r="AC29" s="23">
        <v>55163.46</v>
      </c>
      <c r="AD29" s="40">
        <f>AC29-(AE29*AB29)</f>
        <v>-2.9679998988285661E-5</v>
      </c>
      <c r="AE29" s="48">
        <f>ROUND(AC29/AB29,8)</f>
        <v>4.2656557399999997</v>
      </c>
      <c r="AF29" s="22">
        <v>12668</v>
      </c>
      <c r="AG29" s="23">
        <v>52258.080000000002</v>
      </c>
      <c r="AH29" s="40">
        <f>AG29-(AI29*AF29)</f>
        <v>3.5119999665766954E-5</v>
      </c>
      <c r="AI29" s="48">
        <f>ROUND(AG29/AF29,8)</f>
        <v>4.1252036600000004</v>
      </c>
      <c r="AJ29" s="22">
        <v>4972</v>
      </c>
      <c r="AK29" s="23">
        <v>22174.83</v>
      </c>
      <c r="AL29" s="40">
        <f>AK29-(AM29*AJ29)</f>
        <v>1.6760001017246395E-5</v>
      </c>
      <c r="AM29" s="48">
        <f>ROUND(AK29/AJ29,8)</f>
        <v>4.4599416700000001</v>
      </c>
      <c r="AN29" s="22">
        <v>5952</v>
      </c>
      <c r="AO29" s="23">
        <v>26847.33</v>
      </c>
      <c r="AP29" s="40">
        <f>AO29-(AQ29*AN29)</f>
        <v>5.7600045693106949E-6</v>
      </c>
      <c r="AQ29" s="48">
        <f>ROUND(AO29/AN29,8)</f>
        <v>4.5106401199999997</v>
      </c>
      <c r="AR29" s="22"/>
      <c r="AS29" s="23"/>
      <c r="AT29" s="40" t="e">
        <f>AS29-(AU29*AR29)</f>
        <v>#DIV/0!</v>
      </c>
      <c r="AU29" s="48" t="e">
        <f>ROUND(AS29/AR29,8)</f>
        <v>#DIV/0!</v>
      </c>
      <c r="AV29" s="22"/>
      <c r="AW29" s="23"/>
      <c r="AX29" s="40" t="e">
        <f>AW29-(AY29*AV29)</f>
        <v>#DIV/0!</v>
      </c>
      <c r="AY29" s="48" t="e">
        <f>ROUND(AW29/AV29,8)</f>
        <v>#DIV/0!</v>
      </c>
      <c r="AZ29" s="53"/>
      <c r="BA29" s="53"/>
    </row>
    <row r="30" spans="1:59" x14ac:dyDescent="0.55000000000000004">
      <c r="A30" s="21">
        <v>2</v>
      </c>
      <c r="B30" s="36" t="s">
        <v>18</v>
      </c>
      <c r="C30" s="92" t="s">
        <v>29</v>
      </c>
      <c r="D30" s="22">
        <v>0</v>
      </c>
      <c r="E30" s="23">
        <v>334.1</v>
      </c>
      <c r="F30" s="40">
        <v>0</v>
      </c>
      <c r="G30" s="48" t="s">
        <v>41</v>
      </c>
      <c r="H30" s="22">
        <v>0</v>
      </c>
      <c r="I30" s="23">
        <v>334.1</v>
      </c>
      <c r="J30" s="40">
        <v>0</v>
      </c>
      <c r="K30" s="48" t="s">
        <v>41</v>
      </c>
      <c r="L30" s="22">
        <v>0</v>
      </c>
      <c r="M30" s="23">
        <v>334.1</v>
      </c>
      <c r="N30" s="40">
        <v>0</v>
      </c>
      <c r="O30" s="48" t="s">
        <v>41</v>
      </c>
      <c r="P30" s="22">
        <v>0</v>
      </c>
      <c r="Q30" s="23">
        <v>334.1</v>
      </c>
      <c r="R30" s="40">
        <v>0</v>
      </c>
      <c r="S30" s="48" t="s">
        <v>41</v>
      </c>
      <c r="T30" s="22">
        <v>0</v>
      </c>
      <c r="U30" s="23">
        <v>334.1</v>
      </c>
      <c r="V30" s="40">
        <v>0</v>
      </c>
      <c r="W30" s="48" t="s">
        <v>41</v>
      </c>
      <c r="X30" s="22">
        <v>0</v>
      </c>
      <c r="Y30" s="23">
        <v>334.1</v>
      </c>
      <c r="Z30" s="40">
        <v>0</v>
      </c>
      <c r="AA30" s="48" t="s">
        <v>41</v>
      </c>
      <c r="AB30" s="22">
        <v>0</v>
      </c>
      <c r="AC30" s="23">
        <v>334.1</v>
      </c>
      <c r="AD30" s="40">
        <v>0</v>
      </c>
      <c r="AE30" s="48" t="s">
        <v>41</v>
      </c>
      <c r="AF30" s="22">
        <v>0</v>
      </c>
      <c r="AG30" s="23">
        <v>334.1</v>
      </c>
      <c r="AH30" s="40">
        <v>0</v>
      </c>
      <c r="AI30" s="48" t="s">
        <v>41</v>
      </c>
      <c r="AJ30" s="22">
        <v>0</v>
      </c>
      <c r="AK30" s="23">
        <v>334.1</v>
      </c>
      <c r="AL30" s="40">
        <v>0</v>
      </c>
      <c r="AM30" s="48" t="s">
        <v>41</v>
      </c>
      <c r="AN30" s="22">
        <v>0</v>
      </c>
      <c r="AO30" s="23">
        <v>334.1</v>
      </c>
      <c r="AP30" s="40">
        <v>0</v>
      </c>
      <c r="AQ30" s="48" t="s">
        <v>41</v>
      </c>
      <c r="AR30" s="22"/>
      <c r="AS30" s="23"/>
      <c r="AT30" s="40">
        <v>0</v>
      </c>
      <c r="AU30" s="48" t="s">
        <v>41</v>
      </c>
      <c r="AV30" s="22"/>
      <c r="AW30" s="23"/>
      <c r="AX30" s="40">
        <v>0</v>
      </c>
      <c r="AY30" s="48" t="s">
        <v>41</v>
      </c>
      <c r="AZ30" s="53"/>
      <c r="BA30" s="53"/>
    </row>
    <row r="31" spans="1:59" x14ac:dyDescent="0.55000000000000004">
      <c r="A31" s="24" t="s">
        <v>5</v>
      </c>
      <c r="B31" s="25"/>
      <c r="C31" s="94"/>
      <c r="D31" s="30">
        <f>SUM(D29:D30)</f>
        <v>9756</v>
      </c>
      <c r="E31" s="31">
        <f>SUM(E29:E30)</f>
        <v>41293.299999999996</v>
      </c>
      <c r="F31" s="40"/>
      <c r="G31" s="49" t="s">
        <v>41</v>
      </c>
      <c r="H31" s="30">
        <f>SUM(H29:H30)</f>
        <v>10380</v>
      </c>
      <c r="I31" s="31">
        <f>SUM(I29:I30)</f>
        <v>44651.63</v>
      </c>
      <c r="J31" s="40"/>
      <c r="K31" s="49" t="s">
        <v>41</v>
      </c>
      <c r="L31" s="30">
        <f>SUM(L29:L30)</f>
        <v>15408</v>
      </c>
      <c r="M31" s="31">
        <f>SUM(M29:M30)</f>
        <v>65487.31</v>
      </c>
      <c r="N31" s="40"/>
      <c r="O31" s="49" t="s">
        <v>41</v>
      </c>
      <c r="P31" s="30">
        <f>SUM(P29:P30)</f>
        <v>10048</v>
      </c>
      <c r="Q31" s="31">
        <f>SUM(Q29:Q30)</f>
        <v>42340.21</v>
      </c>
      <c r="R31" s="40"/>
      <c r="S31" s="49" t="s">
        <v>41</v>
      </c>
      <c r="T31" s="30">
        <f>SUM(T29:T30)</f>
        <v>10800</v>
      </c>
      <c r="U31" s="31">
        <f>SUM(U29:U30)</f>
        <v>45748.7</v>
      </c>
      <c r="V31" s="40"/>
      <c r="W31" s="49" t="s">
        <v>41</v>
      </c>
      <c r="X31" s="30">
        <f>SUM(X29:X30)</f>
        <v>11468</v>
      </c>
      <c r="Y31" s="31">
        <f>SUM(Y29:Y30)</f>
        <v>47965.64</v>
      </c>
      <c r="Z31" s="40"/>
      <c r="AA31" s="49" t="s">
        <v>41</v>
      </c>
      <c r="AB31" s="30">
        <f>SUM(AB29:AB30)</f>
        <v>12932</v>
      </c>
      <c r="AC31" s="31">
        <f>SUM(AC29:AC30)</f>
        <v>55497.56</v>
      </c>
      <c r="AD31" s="40"/>
      <c r="AE31" s="49" t="s">
        <v>41</v>
      </c>
      <c r="AF31" s="30">
        <f>SUM(AF29:AF30)</f>
        <v>12668</v>
      </c>
      <c r="AG31" s="31">
        <f>SUM(AG29:AG30)</f>
        <v>52592.18</v>
      </c>
      <c r="AH31" s="40"/>
      <c r="AI31" s="49" t="s">
        <v>41</v>
      </c>
      <c r="AJ31" s="30">
        <f>SUM(AJ29:AJ30)</f>
        <v>4972</v>
      </c>
      <c r="AK31" s="31">
        <f>SUM(AK29:AK30)</f>
        <v>22508.93</v>
      </c>
      <c r="AL31" s="40"/>
      <c r="AM31" s="49" t="s">
        <v>41</v>
      </c>
      <c r="AN31" s="30">
        <f>SUM(AN29:AN30)</f>
        <v>5952</v>
      </c>
      <c r="AO31" s="31">
        <f>SUM(AO29:AO30)</f>
        <v>27181.43</v>
      </c>
      <c r="AP31" s="40"/>
      <c r="AQ31" s="49" t="s">
        <v>41</v>
      </c>
      <c r="AR31" s="30">
        <f>SUM(AR29:AR30)</f>
        <v>0</v>
      </c>
      <c r="AS31" s="31">
        <f>SUM(AS29:AS30)</f>
        <v>0</v>
      </c>
      <c r="AT31" s="40"/>
      <c r="AU31" s="49" t="s">
        <v>41</v>
      </c>
      <c r="AV31" s="30">
        <f>SUM(AV29:AV30)</f>
        <v>0</v>
      </c>
      <c r="AW31" s="31">
        <f>SUM(AW29:AW30)</f>
        <v>0</v>
      </c>
      <c r="AX31" s="40"/>
      <c r="AY31" s="49" t="s">
        <v>41</v>
      </c>
      <c r="AZ31" s="32">
        <f>AV31+AR31+AN31+AJ31+AF31+AB31+X31+T31+P31+L31+H31+D31</f>
        <v>104384</v>
      </c>
      <c r="BA31" s="32">
        <f>AW31+AS31+AO31+AK31+AG31+AC31+Y31+U31+Q31+M31+I31+E31</f>
        <v>445266.89</v>
      </c>
      <c r="BB31" s="54">
        <f>AJ31+AF31+AB31+X31+T31+P31+L31+H31+D31</f>
        <v>98432</v>
      </c>
      <c r="BC31" s="55">
        <f>AK31+AG31+AC31+Y31+U31+Q31+M31+I31+E31</f>
        <v>418085.46</v>
      </c>
      <c r="BD31" s="54">
        <f>AV31+AR31+AN31</f>
        <v>5952</v>
      </c>
      <c r="BE31" s="59">
        <f>AW31+AS31+AO31</f>
        <v>27181.43</v>
      </c>
      <c r="BF31" s="66">
        <f>(BD31+BB31)-AZ31</f>
        <v>0</v>
      </c>
      <c r="BG31" s="66">
        <f>(BE31+BC31)-BA31</f>
        <v>0</v>
      </c>
    </row>
    <row r="32" spans="1:59" x14ac:dyDescent="0.55000000000000004">
      <c r="A32" s="26" t="s">
        <v>25</v>
      </c>
      <c r="B32" s="20"/>
      <c r="C32" s="89"/>
      <c r="D32" s="27"/>
      <c r="E32" s="98"/>
      <c r="F32" s="98"/>
      <c r="G32" s="99"/>
      <c r="H32" s="27"/>
      <c r="I32" s="98"/>
      <c r="J32" s="98"/>
      <c r="K32" s="99"/>
      <c r="L32" s="27"/>
      <c r="M32" s="98"/>
      <c r="N32" s="98"/>
      <c r="O32" s="99"/>
      <c r="P32" s="27"/>
      <c r="Q32" s="98"/>
      <c r="R32" s="98"/>
      <c r="S32" s="99"/>
      <c r="T32" s="27"/>
      <c r="U32" s="98"/>
      <c r="V32" s="98"/>
      <c r="W32" s="99"/>
      <c r="X32" s="27"/>
      <c r="Y32" s="98"/>
      <c r="Z32" s="98"/>
      <c r="AA32" s="99"/>
      <c r="AB32" s="27"/>
      <c r="AC32" s="27"/>
      <c r="AD32" s="98"/>
      <c r="AE32" s="99"/>
      <c r="AF32" s="27"/>
      <c r="AG32" s="27"/>
      <c r="AH32" s="98"/>
      <c r="AI32" s="99"/>
      <c r="AJ32" s="27"/>
      <c r="AK32" s="27"/>
      <c r="AL32" s="98"/>
      <c r="AM32" s="99"/>
      <c r="AN32" s="27"/>
      <c r="AO32" s="98"/>
      <c r="AP32" s="98"/>
      <c r="AQ32" s="99"/>
      <c r="AR32" s="27"/>
      <c r="AS32" s="27"/>
      <c r="AT32" s="98"/>
      <c r="AU32" s="99"/>
      <c r="AV32" s="27"/>
      <c r="AW32" s="27"/>
      <c r="AX32" s="98"/>
      <c r="AY32" s="99"/>
      <c r="AZ32" s="53"/>
      <c r="BA32" s="53"/>
    </row>
    <row r="33" spans="1:59" x14ac:dyDescent="0.55000000000000004">
      <c r="A33" s="21">
        <v>1</v>
      </c>
      <c r="B33" s="36" t="s">
        <v>30</v>
      </c>
      <c r="C33" s="92" t="s">
        <v>31</v>
      </c>
      <c r="D33" s="22">
        <v>74040</v>
      </c>
      <c r="E33" s="23">
        <v>325405.03000000003</v>
      </c>
      <c r="F33" s="40">
        <f>E33-(G33*D33)</f>
        <v>1.6000063624233007E-5</v>
      </c>
      <c r="G33" s="48">
        <f>ROUND(E33/D33,8)</f>
        <v>4.3949895999999997</v>
      </c>
      <c r="H33" s="22">
        <v>73680</v>
      </c>
      <c r="I33" s="23">
        <v>333140.96999999997</v>
      </c>
      <c r="J33" s="40">
        <f>I33-(K33*H33)</f>
        <v>-1.800000318326056E-4</v>
      </c>
      <c r="K33" s="48">
        <f>ROUND(I33/H33,8)</f>
        <v>4.5214572500000001</v>
      </c>
      <c r="L33" s="22">
        <v>98280</v>
      </c>
      <c r="M33" s="23">
        <v>459836.43</v>
      </c>
      <c r="N33" s="40">
        <f>M33-(O33*L33)</f>
        <v>4.0200003422796726E-4</v>
      </c>
      <c r="O33" s="48">
        <f>ROUND(M33/L33,8)</f>
        <v>4.6788403499999998</v>
      </c>
      <c r="P33" s="22">
        <v>72600</v>
      </c>
      <c r="Q33" s="23">
        <v>343041.15</v>
      </c>
      <c r="R33" s="40">
        <f>Q33-(S33*P33)</f>
        <v>5.4000003729015589E-5</v>
      </c>
      <c r="S33" s="48">
        <f>ROUND(Q33/P33,8)</f>
        <v>4.72508471</v>
      </c>
      <c r="T33" s="22">
        <v>73560</v>
      </c>
      <c r="U33" s="23">
        <v>338771.34</v>
      </c>
      <c r="V33" s="40">
        <f>U33-(W33*T33)</f>
        <v>-1.2839992996305227E-4</v>
      </c>
      <c r="W33" s="48">
        <f>ROUND(U33/T33,8)</f>
        <v>4.6053743899999997</v>
      </c>
      <c r="X33" s="22">
        <v>67920</v>
      </c>
      <c r="Y33" s="23">
        <v>308881.03999999998</v>
      </c>
      <c r="Z33" s="40">
        <f>Y33-(AA33*X33)</f>
        <v>1.5919993165880442E-4</v>
      </c>
      <c r="AA33" s="48">
        <f>ROUND(Y33/X33,8)</f>
        <v>4.5477184900000003</v>
      </c>
      <c r="AB33" s="22">
        <v>102240</v>
      </c>
      <c r="AC33" s="23">
        <v>471907.52</v>
      </c>
      <c r="AD33" s="40">
        <f>AC33-(AE33*AB33)</f>
        <v>1.0880007175728679E-4</v>
      </c>
      <c r="AE33" s="48">
        <f>ROUND(AC33/AB33,8)</f>
        <v>4.6156838799999997</v>
      </c>
      <c r="AF33" s="22">
        <v>99240</v>
      </c>
      <c r="AG33" s="23">
        <v>452403.89</v>
      </c>
      <c r="AH33" s="40">
        <f>AG33-(AI33*AF33)</f>
        <v>-4.6840001596137881E-4</v>
      </c>
      <c r="AI33" s="48">
        <f>ROUND(AG33/AF33,8)</f>
        <v>4.5586849100000002</v>
      </c>
      <c r="AJ33" s="22">
        <v>96480</v>
      </c>
      <c r="AK33" s="23">
        <v>448984.25</v>
      </c>
      <c r="AL33" s="40">
        <f>AK33-(AM33*AJ33)</f>
        <v>-4.0959997568279505E-4</v>
      </c>
      <c r="AM33" s="48">
        <f>ROUND(AK33/AJ33,8)</f>
        <v>4.6536510199999999</v>
      </c>
      <c r="AN33" s="22">
        <v>95400</v>
      </c>
      <c r="AO33" s="23">
        <v>433783.96</v>
      </c>
      <c r="AP33" s="40">
        <f>AO33-(AQ33*AN33)</f>
        <v>-2.7199997566640377E-4</v>
      </c>
      <c r="AQ33" s="48">
        <f>ROUND(AO33/AN33,8)</f>
        <v>4.5470016800000002</v>
      </c>
      <c r="AR33" s="22"/>
      <c r="AS33" s="23"/>
      <c r="AT33" s="40" t="e">
        <f>AS33-(AU33*AR33)</f>
        <v>#DIV/0!</v>
      </c>
      <c r="AU33" s="48" t="e">
        <f>ROUND(AS33/AR33,8)</f>
        <v>#DIV/0!</v>
      </c>
      <c r="AV33" s="22"/>
      <c r="AW33" s="23"/>
      <c r="AX33" s="40" t="e">
        <f>AW33-(AY33*AV33)</f>
        <v>#DIV/0!</v>
      </c>
      <c r="AY33" s="48" t="e">
        <f>ROUND(AW33/AV33,8)</f>
        <v>#DIV/0!</v>
      </c>
      <c r="AZ33" s="53"/>
      <c r="BA33" s="53"/>
    </row>
    <row r="34" spans="1:59" x14ac:dyDescent="0.55000000000000004">
      <c r="A34" s="21">
        <v>2</v>
      </c>
      <c r="B34" s="36" t="s">
        <v>48</v>
      </c>
      <c r="C34" s="92" t="s">
        <v>33</v>
      </c>
      <c r="D34" s="22">
        <v>7572.99</v>
      </c>
      <c r="E34" s="23">
        <v>35494.769999999997</v>
      </c>
      <c r="F34" s="40">
        <f>E34-(G34*D34)</f>
        <v>2.1518993889912963E-5</v>
      </c>
      <c r="G34" s="48">
        <f>ROUND(E34/D34,8)</f>
        <v>4.6870219000000004</v>
      </c>
      <c r="H34" s="22">
        <v>7352.67</v>
      </c>
      <c r="I34" s="23">
        <v>36494.019999999997</v>
      </c>
      <c r="J34" s="40">
        <f>I34-(K34*H34)</f>
        <v>-6.7859000409953296E-6</v>
      </c>
      <c r="K34" s="48">
        <f>ROUND(I34/H34,8)</f>
        <v>4.9633697699999999</v>
      </c>
      <c r="L34" s="22">
        <v>7155.3</v>
      </c>
      <c r="M34" s="23">
        <v>35271.339999999997</v>
      </c>
      <c r="N34" s="40">
        <f>M34-(O34*L34)</f>
        <v>2.9925991839263588E-5</v>
      </c>
      <c r="O34" s="48">
        <f>ROUND(M34/L34,8)</f>
        <v>4.9294005800000003</v>
      </c>
      <c r="P34" s="22">
        <v>5485.05</v>
      </c>
      <c r="Q34" s="23">
        <v>27171.63</v>
      </c>
      <c r="R34" s="40">
        <f>Q34-(S34*P34)</f>
        <v>-9.2295013018883765E-6</v>
      </c>
      <c r="S34" s="48">
        <f>ROUND(Q34/P34,8)</f>
        <v>4.95376159</v>
      </c>
      <c r="T34" s="22">
        <v>6028.71</v>
      </c>
      <c r="U34" s="23">
        <v>30332.84</v>
      </c>
      <c r="V34" s="40">
        <f>U34-(W34*T34)</f>
        <v>2.0836101612076163E-5</v>
      </c>
      <c r="W34" s="48">
        <f>ROUND(U34/T34,8)</f>
        <v>5.0313980899999997</v>
      </c>
      <c r="X34" s="22">
        <v>6016.98</v>
      </c>
      <c r="Y34" s="23">
        <v>29765.31</v>
      </c>
      <c r="Z34" s="40">
        <f>Y34-(AA34*X34)</f>
        <v>2.7436202799435705E-5</v>
      </c>
      <c r="AA34" s="48">
        <f>ROUND(Y34/X34,8)</f>
        <v>4.9468853099999999</v>
      </c>
      <c r="AB34" s="22">
        <v>7493.94</v>
      </c>
      <c r="AC34" s="23">
        <v>35562.67</v>
      </c>
      <c r="AD34" s="40">
        <f>AC34-(AE34*AB34)</f>
        <v>-2.6256799174007028E-5</v>
      </c>
      <c r="AE34" s="48">
        <f>ROUND(AC34/AB34,8)</f>
        <v>4.7455237199999996</v>
      </c>
      <c r="AF34" s="22">
        <v>8853.6</v>
      </c>
      <c r="AG34" s="23">
        <v>40465.25</v>
      </c>
      <c r="AH34" s="40">
        <f>AG34-(AI34*AF34)</f>
        <v>1.988000440178439E-5</v>
      </c>
      <c r="AI34" s="48">
        <f>ROUND(AG34/AF34,8)</f>
        <v>4.5704854499999996</v>
      </c>
      <c r="AJ34" s="22">
        <v>8240.58</v>
      </c>
      <c r="AK34" s="23">
        <v>37941.480000000003</v>
      </c>
      <c r="AL34" s="40">
        <f>AK34-(AM34*AJ34)</f>
        <v>-5.8679870562627912E-7</v>
      </c>
      <c r="AM34" s="48">
        <f>ROUND(AK34/AJ34,8)</f>
        <v>4.6042244600000002</v>
      </c>
      <c r="AN34" s="22">
        <v>10240.290000000001</v>
      </c>
      <c r="AO34" s="23">
        <v>45903.44</v>
      </c>
      <c r="AP34" s="40">
        <f>AO34-(AQ34*AN34)</f>
        <v>3.0650597182102501E-5</v>
      </c>
      <c r="AQ34" s="48">
        <f>ROUND(AO34/AN34,8)</f>
        <v>4.4826308600000004</v>
      </c>
      <c r="AR34" s="22"/>
      <c r="AS34" s="23"/>
      <c r="AT34" s="40" t="e">
        <f>AS34-(AU34*AR34)</f>
        <v>#DIV/0!</v>
      </c>
      <c r="AU34" s="48" t="e">
        <f>ROUND(AS34/AR34,8)</f>
        <v>#DIV/0!</v>
      </c>
      <c r="AV34" s="22"/>
      <c r="AW34" s="23"/>
      <c r="AX34" s="40" t="e">
        <f>AW34-(AY34*AV34)</f>
        <v>#DIV/0!</v>
      </c>
      <c r="AY34" s="48" t="e">
        <f>ROUND(AW34/AV34,8)</f>
        <v>#DIV/0!</v>
      </c>
      <c r="AZ34" s="53"/>
      <c r="BA34" s="53"/>
    </row>
    <row r="35" spans="1:59" x14ac:dyDescent="0.55000000000000004">
      <c r="A35" s="21">
        <v>3</v>
      </c>
      <c r="B35" s="36" t="s">
        <v>32</v>
      </c>
      <c r="C35" s="92" t="s">
        <v>50</v>
      </c>
      <c r="D35" s="22">
        <v>955</v>
      </c>
      <c r="E35" s="23">
        <v>4718.05</v>
      </c>
      <c r="F35" s="40">
        <f>E35-(G35*D35)</f>
        <v>2.0500001483014785E-6</v>
      </c>
      <c r="G35" s="48">
        <f>ROUND(E35/D35,8)</f>
        <v>4.9403664899999997</v>
      </c>
      <c r="H35" s="22">
        <v>1020</v>
      </c>
      <c r="I35" s="23">
        <v>5053.18</v>
      </c>
      <c r="J35" s="40">
        <f>I35-(K35*H35)</f>
        <v>-7.9999972513178363E-7</v>
      </c>
      <c r="K35" s="48">
        <f>ROUND(I35/H35,8)</f>
        <v>4.9540980399999999</v>
      </c>
      <c r="L35" s="22">
        <v>1583</v>
      </c>
      <c r="M35" s="23">
        <v>7956.15</v>
      </c>
      <c r="N35" s="40">
        <f>M35-(O35*L35)</f>
        <v>-5.8500008890405297E-6</v>
      </c>
      <c r="O35" s="48">
        <f>ROUND(M35/L35,8)</f>
        <v>5.0259949500000003</v>
      </c>
      <c r="P35" s="22">
        <v>1597</v>
      </c>
      <c r="Q35" s="23">
        <v>8028.33</v>
      </c>
      <c r="R35" s="40">
        <f>Q35-(S35*P35)</f>
        <v>4.3599993659881875E-6</v>
      </c>
      <c r="S35" s="48">
        <f>ROUND(Q35/P35,8)</f>
        <v>5.0271321200000001</v>
      </c>
      <c r="T35" s="22">
        <v>1745</v>
      </c>
      <c r="U35" s="23">
        <v>8791.44</v>
      </c>
      <c r="V35" s="40">
        <f>U35-(W35*T35)</f>
        <v>-2.4999990273499861E-6</v>
      </c>
      <c r="W35" s="48">
        <f>ROUND(U35/T35,8)</f>
        <v>5.0380744999999996</v>
      </c>
      <c r="X35" s="22">
        <v>1380</v>
      </c>
      <c r="Y35" s="23">
        <v>6909.44</v>
      </c>
      <c r="Z35" s="40">
        <f>Y35-(AA35*X35)</f>
        <v>-4.0000122680794448E-7</v>
      </c>
      <c r="AA35" s="48">
        <f>ROUND(Y35/X35,8)</f>
        <v>5.0068405800000004</v>
      </c>
      <c r="AB35" s="22">
        <v>1499</v>
      </c>
      <c r="AC35" s="23">
        <v>7523.02</v>
      </c>
      <c r="AD35" s="40">
        <f>AC35-(AE35*AB35)</f>
        <v>2.4600012693554163E-6</v>
      </c>
      <c r="AE35" s="48">
        <f>ROUND(AC35/AB35,8)</f>
        <v>5.0186924599999996</v>
      </c>
      <c r="AF35" s="22">
        <v>1241</v>
      </c>
      <c r="AG35" s="23">
        <v>6192.72</v>
      </c>
      <c r="AH35" s="40">
        <f>AG35-(AI35*AF35)</f>
        <v>5.2499999583233148E-6</v>
      </c>
      <c r="AI35" s="48">
        <f>ROUND(AG35/AF35,8)</f>
        <v>4.9901047500000004</v>
      </c>
      <c r="AJ35" s="22">
        <v>1148</v>
      </c>
      <c r="AK35" s="23">
        <v>5713.18</v>
      </c>
      <c r="AL35" s="40">
        <f>AK35-(AM35*AJ35)</f>
        <v>7.6000014814781025E-7</v>
      </c>
      <c r="AM35" s="48">
        <f>ROUND(AK35/AJ35,8)</f>
        <v>4.9766376299999999</v>
      </c>
      <c r="AN35" s="22">
        <v>1239</v>
      </c>
      <c r="AO35" s="23">
        <v>6182.4</v>
      </c>
      <c r="AP35" s="40">
        <f>AO35-(AQ35*AN35)</f>
        <v>-1.8900000213761814E-6</v>
      </c>
      <c r="AQ35" s="48">
        <f>ROUND(AO35/AN35,8)</f>
        <v>4.98983051</v>
      </c>
      <c r="AR35" s="22"/>
      <c r="AS35" s="23"/>
      <c r="AT35" s="40" t="e">
        <f>AS35-(AU35*AR35)</f>
        <v>#DIV/0!</v>
      </c>
      <c r="AU35" s="48" t="e">
        <f>ROUND(AS35/AR35,8)</f>
        <v>#DIV/0!</v>
      </c>
      <c r="AV35" s="22"/>
      <c r="AW35" s="23"/>
      <c r="AX35" s="40" t="e">
        <f>AW35-(AY35*AV35)</f>
        <v>#DIV/0!</v>
      </c>
      <c r="AY35" s="48" t="e">
        <f>ROUND(AW35/AV35,8)</f>
        <v>#DIV/0!</v>
      </c>
      <c r="AZ35" s="53"/>
      <c r="BA35" s="53"/>
    </row>
    <row r="36" spans="1:59" x14ac:dyDescent="0.55000000000000004">
      <c r="A36" s="24" t="s">
        <v>5</v>
      </c>
      <c r="B36" s="25"/>
      <c r="C36" s="94"/>
      <c r="D36" s="30">
        <f>SUM(D33:D35)</f>
        <v>82567.990000000005</v>
      </c>
      <c r="E36" s="31">
        <f>SUM(E33:E35)</f>
        <v>365617.85000000003</v>
      </c>
      <c r="F36" s="40"/>
      <c r="G36" s="49" t="s">
        <v>41</v>
      </c>
      <c r="H36" s="30">
        <f>SUM(H33:H35)</f>
        <v>82052.67</v>
      </c>
      <c r="I36" s="31">
        <f>SUM(I33:I35)</f>
        <v>374688.17</v>
      </c>
      <c r="J36" s="40"/>
      <c r="K36" s="49" t="s">
        <v>41</v>
      </c>
      <c r="L36" s="30">
        <f>SUM(L33:L35)</f>
        <v>107018.3</v>
      </c>
      <c r="M36" s="31">
        <f>SUM(M33:M35)</f>
        <v>503063.92000000004</v>
      </c>
      <c r="N36" s="40"/>
      <c r="O36" s="49" t="s">
        <v>41</v>
      </c>
      <c r="P36" s="30">
        <f>SUM(P33:P35)</f>
        <v>79682.05</v>
      </c>
      <c r="Q36" s="31">
        <f>SUM(Q33:Q35)</f>
        <v>378241.11000000004</v>
      </c>
      <c r="R36" s="40"/>
      <c r="S36" s="49" t="s">
        <v>41</v>
      </c>
      <c r="T36" s="30">
        <f>SUM(T33:T35)</f>
        <v>81333.710000000006</v>
      </c>
      <c r="U36" s="31">
        <f>SUM(U33:U35)</f>
        <v>377895.62000000005</v>
      </c>
      <c r="V36" s="40"/>
      <c r="W36" s="49" t="s">
        <v>41</v>
      </c>
      <c r="X36" s="30">
        <f>SUM(X33:X35)</f>
        <v>75316.98</v>
      </c>
      <c r="Y36" s="31">
        <f>SUM(Y33:Y35)</f>
        <v>345555.79</v>
      </c>
      <c r="Z36" s="40"/>
      <c r="AA36" s="49" t="s">
        <v>41</v>
      </c>
      <c r="AB36" s="30">
        <f>SUM(AB33:AB35)</f>
        <v>111232.94</v>
      </c>
      <c r="AC36" s="31">
        <f>SUM(AC33:AC35)</f>
        <v>514993.21</v>
      </c>
      <c r="AD36" s="40"/>
      <c r="AE36" s="49" t="s">
        <v>41</v>
      </c>
      <c r="AF36" s="30">
        <f>SUM(AF33:AF35)</f>
        <v>109334.6</v>
      </c>
      <c r="AG36" s="31">
        <f>SUM(AG33:AG35)</f>
        <v>499061.86</v>
      </c>
      <c r="AH36" s="40"/>
      <c r="AI36" s="49" t="s">
        <v>41</v>
      </c>
      <c r="AJ36" s="30">
        <f>SUM(AJ33:AJ35)</f>
        <v>105868.58</v>
      </c>
      <c r="AK36" s="31">
        <f>SUM(AK33:AK35)</f>
        <v>492638.91</v>
      </c>
      <c r="AL36" s="40"/>
      <c r="AM36" s="49" t="s">
        <v>41</v>
      </c>
      <c r="AN36" s="30">
        <f>SUM(AN33:AN35)</f>
        <v>106879.29000000001</v>
      </c>
      <c r="AO36" s="31">
        <f>SUM(AO33:AO35)</f>
        <v>485869.80000000005</v>
      </c>
      <c r="AP36" s="40"/>
      <c r="AQ36" s="49" t="s">
        <v>41</v>
      </c>
      <c r="AR36" s="30">
        <f>SUM(AR33:AR35)</f>
        <v>0</v>
      </c>
      <c r="AS36" s="31">
        <f>SUM(AS33:AS35)</f>
        <v>0</v>
      </c>
      <c r="AT36" s="40"/>
      <c r="AU36" s="49" t="s">
        <v>41</v>
      </c>
      <c r="AV36" s="30">
        <f>SUM(AV33:AV35)</f>
        <v>0</v>
      </c>
      <c r="AW36" s="31">
        <f>SUM(AW33:AW35)</f>
        <v>0</v>
      </c>
      <c r="AX36" s="40"/>
      <c r="AY36" s="49" t="s">
        <v>41</v>
      </c>
      <c r="AZ36" s="32">
        <f>AV36+AR36+AN36+AJ36+AF36+AB36+X36+T36+P36+L36+H36+D36</f>
        <v>941287.1100000001</v>
      </c>
      <c r="BA36" s="32">
        <f>AW36+AS36+AO36+AK36+AG36+AC36+Y36+U36+Q36+M36+I36+E36</f>
        <v>4337626.2399999993</v>
      </c>
      <c r="BB36" s="54">
        <f>AJ36+AF36+AB36+X36+T36+P36+L36+H36+D36</f>
        <v>834407.82000000007</v>
      </c>
      <c r="BC36" s="55">
        <f>AK36+AG36+AC36+Y36+U36+Q36+M36+I36+E36</f>
        <v>3851756.44</v>
      </c>
      <c r="BD36" s="54">
        <f>AV36+AR36+AN36</f>
        <v>106879.29000000001</v>
      </c>
      <c r="BE36" s="59">
        <f>AW36+AS36+AO36</f>
        <v>485869.80000000005</v>
      </c>
      <c r="BF36" s="66">
        <f>(BD36+BB36)-AZ36</f>
        <v>0</v>
      </c>
      <c r="BG36" s="66">
        <f>(BE36+BC36)-BA36</f>
        <v>0</v>
      </c>
    </row>
    <row r="37" spans="1:59" x14ac:dyDescent="0.55000000000000004">
      <c r="A37" s="26" t="s">
        <v>26</v>
      </c>
      <c r="B37" s="20"/>
      <c r="C37" s="89"/>
      <c r="D37" s="27"/>
      <c r="E37" s="98"/>
      <c r="F37" s="98"/>
      <c r="G37" s="99"/>
      <c r="H37" s="27"/>
      <c r="I37" s="98"/>
      <c r="J37" s="98"/>
      <c r="K37" s="99"/>
      <c r="L37" s="27"/>
      <c r="M37" s="98"/>
      <c r="N37" s="98"/>
      <c r="O37" s="99"/>
      <c r="P37" s="27"/>
      <c r="Q37" s="98"/>
      <c r="R37" s="98"/>
      <c r="S37" s="99"/>
      <c r="T37" s="27"/>
      <c r="U37" s="98"/>
      <c r="V37" s="98"/>
      <c r="W37" s="99"/>
      <c r="X37" s="27"/>
      <c r="Y37" s="98"/>
      <c r="Z37" s="98"/>
      <c r="AA37" s="99"/>
      <c r="AB37" s="27"/>
      <c r="AC37" s="27"/>
      <c r="AD37" s="98"/>
      <c r="AE37" s="99"/>
      <c r="AF37" s="27"/>
      <c r="AG37" s="27"/>
      <c r="AH37" s="98"/>
      <c r="AI37" s="99"/>
      <c r="AJ37" s="27"/>
      <c r="AK37" s="27"/>
      <c r="AL37" s="98"/>
      <c r="AM37" s="99"/>
      <c r="AN37" s="27"/>
      <c r="AO37" s="98"/>
      <c r="AP37" s="98"/>
      <c r="AQ37" s="99"/>
      <c r="AR37" s="27"/>
      <c r="AS37" s="27"/>
      <c r="AT37" s="98"/>
      <c r="AU37" s="99"/>
      <c r="AV37" s="27"/>
      <c r="AW37" s="27"/>
      <c r="AX37" s="98"/>
      <c r="AY37" s="99"/>
      <c r="AZ37" s="53"/>
      <c r="BA37" s="53"/>
    </row>
    <row r="38" spans="1:59" x14ac:dyDescent="0.55000000000000004">
      <c r="A38" s="21">
        <v>1</v>
      </c>
      <c r="B38" s="36" t="s">
        <v>34</v>
      </c>
      <c r="C38" s="92" t="s">
        <v>35</v>
      </c>
      <c r="D38" s="22">
        <v>11042.93</v>
      </c>
      <c r="E38" s="23">
        <v>54282</v>
      </c>
      <c r="F38" s="40">
        <f>E38-(G38*D38)</f>
        <v>-2.1722502424381673E-5</v>
      </c>
      <c r="G38" s="48">
        <f>ROUND(E38/D38,8)</f>
        <v>4.9155432499999998</v>
      </c>
      <c r="H38" s="22">
        <v>11087.8</v>
      </c>
      <c r="I38" s="23">
        <v>55972.22</v>
      </c>
      <c r="J38" s="40">
        <f>I38-(K38*H38)</f>
        <v>4.7417997848242521E-5</v>
      </c>
      <c r="K38" s="48">
        <f>ROUND(I38/H38,8)</f>
        <v>5.0480906900000004</v>
      </c>
      <c r="L38" s="22">
        <v>14709.21</v>
      </c>
      <c r="M38" s="23">
        <v>73858.16</v>
      </c>
      <c r="N38" s="40">
        <f>M38-(O38*L38)</f>
        <v>-2.0042789401486516E-5</v>
      </c>
      <c r="O38" s="48">
        <f>ROUND(M38/L38,8)</f>
        <v>5.0212186799999996</v>
      </c>
      <c r="P38" s="22">
        <v>12689.62</v>
      </c>
      <c r="Q38" s="23">
        <v>63645</v>
      </c>
      <c r="R38" s="40">
        <f>Q38-(S38*P38)</f>
        <v>-1.1484400602057576E-5</v>
      </c>
      <c r="S38" s="48">
        <f>ROUND(Q38/P38,8)</f>
        <v>5.0155166199999996</v>
      </c>
      <c r="T38" s="22">
        <v>14080.08</v>
      </c>
      <c r="U38" s="23">
        <v>69404.69</v>
      </c>
      <c r="V38" s="40">
        <f>U38-(W38*T38)</f>
        <v>2.8611204470507801E-5</v>
      </c>
      <c r="W38" s="48">
        <f>ROUND(U38/T38,8)</f>
        <v>4.9292823600000002</v>
      </c>
      <c r="X38" s="22">
        <v>10904.21</v>
      </c>
      <c r="Y38" s="23">
        <v>52600.49</v>
      </c>
      <c r="Z38" s="40">
        <f>Y38-(AA38*X38)</f>
        <v>3.3889402402564883E-5</v>
      </c>
      <c r="AA38" s="48">
        <f>ROUND(Y38/X38,8)</f>
        <v>4.8238698600000003</v>
      </c>
      <c r="AB38" s="22">
        <v>7896.43</v>
      </c>
      <c r="AC38" s="23">
        <v>37790.99</v>
      </c>
      <c r="AD38" s="40">
        <f>AC38-(AE38*AB38)</f>
        <v>1.441809581592679E-5</v>
      </c>
      <c r="AE38" s="48">
        <f>ROUND(AC38/AB38,8)</f>
        <v>4.7858323299999999</v>
      </c>
      <c r="AF38" s="22">
        <v>9755.2800000000007</v>
      </c>
      <c r="AG38" s="23">
        <v>49997.99</v>
      </c>
      <c r="AH38" s="40">
        <f>AG38-(AI38*AF38)</f>
        <v>-1.2421602150425315E-5</v>
      </c>
      <c r="AI38" s="48">
        <f>ROUND(AG38/AF38,8)</f>
        <v>5.1252234699999999</v>
      </c>
      <c r="AJ38" s="22">
        <v>9778.1299999999992</v>
      </c>
      <c r="AK38" s="23">
        <v>47206.75</v>
      </c>
      <c r="AL38" s="40">
        <f>AK38-(AM38*AJ38)</f>
        <v>-1.9070794223807752E-5</v>
      </c>
      <c r="AM38" s="48">
        <f>ROUND(AK38/AJ38,8)</f>
        <v>4.82778916</v>
      </c>
      <c r="AN38" s="22">
        <v>11109.02</v>
      </c>
      <c r="AO38" s="23">
        <v>59232.01</v>
      </c>
      <c r="AP38" s="40">
        <f>AO38-(AQ38*AN38)</f>
        <v>7.0727983256801963E-6</v>
      </c>
      <c r="AQ38" s="48">
        <f>ROUND(AO38/AN38,8)</f>
        <v>5.3318843600000001</v>
      </c>
      <c r="AR38" s="22"/>
      <c r="AS38" s="23"/>
      <c r="AT38" s="40" t="e">
        <f>AS38-(AU38*AR38)</f>
        <v>#DIV/0!</v>
      </c>
      <c r="AU38" s="48" t="e">
        <f>ROUND(AS38/AR38,8)</f>
        <v>#DIV/0!</v>
      </c>
      <c r="AV38" s="22"/>
      <c r="AW38" s="23"/>
      <c r="AX38" s="40" t="e">
        <f>AW38-(AY38*AV38)</f>
        <v>#DIV/0!</v>
      </c>
      <c r="AY38" s="48" t="e">
        <f>ROUND(AW38/AV38,8)</f>
        <v>#DIV/0!</v>
      </c>
      <c r="AZ38" s="53"/>
      <c r="BA38" s="53"/>
    </row>
    <row r="39" spans="1:59" x14ac:dyDescent="0.55000000000000004">
      <c r="A39" s="21">
        <v>2</v>
      </c>
      <c r="B39" s="36" t="s">
        <v>36</v>
      </c>
      <c r="C39" s="92" t="s">
        <v>37</v>
      </c>
      <c r="D39" s="22">
        <v>6936</v>
      </c>
      <c r="E39" s="23">
        <v>35891.07</v>
      </c>
      <c r="F39" s="40">
        <f>E39-(G39*D39)</f>
        <v>9.6000003395602107E-6</v>
      </c>
      <c r="G39" s="48">
        <f>ROUND(E39/D39,8)</f>
        <v>5.1746064000000001</v>
      </c>
      <c r="H39" s="22">
        <v>6624</v>
      </c>
      <c r="I39" s="23">
        <v>36024.92</v>
      </c>
      <c r="J39" s="40">
        <f>I39-(K39*H39)</f>
        <v>-2.656000287970528E-5</v>
      </c>
      <c r="K39" s="48">
        <f>ROUND(I39/H39,8)</f>
        <v>5.4385446899999996</v>
      </c>
      <c r="L39" s="22">
        <v>6948</v>
      </c>
      <c r="M39" s="23">
        <v>37242.14</v>
      </c>
      <c r="N39" s="40">
        <f>M39-(O39*L39)</f>
        <v>-2.3439999495167285E-5</v>
      </c>
      <c r="O39" s="48">
        <f>ROUND(M39/L39,8)</f>
        <v>5.3601237800000003</v>
      </c>
      <c r="P39" s="22">
        <v>5640</v>
      </c>
      <c r="Q39" s="23">
        <v>30183.66</v>
      </c>
      <c r="R39" s="40">
        <f>Q39-(S39*P39)</f>
        <v>-2.2799998987466097E-5</v>
      </c>
      <c r="S39" s="48">
        <f>ROUND(Q39/P39,8)</f>
        <v>5.3517127699999998</v>
      </c>
      <c r="T39" s="22">
        <v>6708</v>
      </c>
      <c r="U39" s="23">
        <v>35862.879999999997</v>
      </c>
      <c r="V39" s="40">
        <f>U39-(W39*T39)</f>
        <v>1.8760001694317907E-5</v>
      </c>
      <c r="W39" s="48">
        <f>ROUND(U39/T39,8)</f>
        <v>5.3462850299999998</v>
      </c>
      <c r="X39" s="22">
        <v>6024</v>
      </c>
      <c r="Y39" s="23">
        <v>32499</v>
      </c>
      <c r="Z39" s="40">
        <f>Y39-(AA39*X39)</f>
        <v>-7.6799988164566457E-6</v>
      </c>
      <c r="AA39" s="48">
        <f>ROUND(Y39/X39,8)</f>
        <v>5.3949203199999998</v>
      </c>
      <c r="AB39" s="22">
        <v>10668</v>
      </c>
      <c r="AC39" s="23">
        <v>56263.54</v>
      </c>
      <c r="AD39" s="40">
        <f>AC39-(AE39*AB39)</f>
        <v>-1.0160001693293452E-5</v>
      </c>
      <c r="AE39" s="48">
        <f>ROUND(AC39/AB39,8)</f>
        <v>5.2740476200000002</v>
      </c>
      <c r="AF39" s="22">
        <v>10668</v>
      </c>
      <c r="AG39" s="23">
        <v>56263.54</v>
      </c>
      <c r="AH39" s="40">
        <f>AG39-(AI39*AF39)</f>
        <v>-1.0160001693293452E-5</v>
      </c>
      <c r="AI39" s="48">
        <f>ROUND(AG39/AF39,8)</f>
        <v>5.2740476200000002</v>
      </c>
      <c r="AJ39" s="22">
        <v>10728</v>
      </c>
      <c r="AK39" s="23">
        <v>59813.64</v>
      </c>
      <c r="AL39" s="40">
        <f>AK39-(AM39*AJ39)</f>
        <v>-1.4399993233382702E-5</v>
      </c>
      <c r="AM39" s="48">
        <f>ROUND(AK39/AJ39,8)</f>
        <v>5.5754697999999996</v>
      </c>
      <c r="AN39" s="22">
        <v>9948</v>
      </c>
      <c r="AO39" s="23">
        <v>53604.27</v>
      </c>
      <c r="AP39" s="40">
        <f>AO39-(AQ39*AN39)</f>
        <v>3.9840000681579113E-5</v>
      </c>
      <c r="AQ39" s="48">
        <f>ROUND(AO39/AN39,8)</f>
        <v>5.3884469199999998</v>
      </c>
      <c r="AR39" s="22"/>
      <c r="AS39" s="23"/>
      <c r="AT39" s="40" t="e">
        <f>AS39-(AU39*AR39)</f>
        <v>#DIV/0!</v>
      </c>
      <c r="AU39" s="48" t="e">
        <f>ROUND(AS39/AR39,8)</f>
        <v>#DIV/0!</v>
      </c>
      <c r="AV39" s="22"/>
      <c r="AW39" s="23"/>
      <c r="AX39" s="40" t="e">
        <f>AW39-(AY39*AV39)</f>
        <v>#DIV/0!</v>
      </c>
      <c r="AY39" s="48" t="e">
        <f>ROUND(AW39/AV39,8)</f>
        <v>#DIV/0!</v>
      </c>
      <c r="AZ39" s="53"/>
      <c r="BA39" s="53"/>
    </row>
    <row r="40" spans="1:59" x14ac:dyDescent="0.55000000000000004">
      <c r="A40" s="21">
        <v>3</v>
      </c>
      <c r="B40" s="36" t="s">
        <v>36</v>
      </c>
      <c r="C40" s="92" t="s">
        <v>38</v>
      </c>
      <c r="D40" s="22">
        <v>3516.8</v>
      </c>
      <c r="E40" s="23">
        <v>16536.72</v>
      </c>
      <c r="F40" s="40">
        <f>E40-(G40*D40)</f>
        <v>4.960002115694806E-6</v>
      </c>
      <c r="G40" s="48">
        <f>ROUND(E40/D40,8)</f>
        <v>4.7022065499999997</v>
      </c>
      <c r="H40" s="22">
        <v>3508</v>
      </c>
      <c r="I40" s="23">
        <v>16496.18</v>
      </c>
      <c r="J40" s="40">
        <f>I40-(K40*H40)</f>
        <v>-6.7200016928836703E-6</v>
      </c>
      <c r="K40" s="48">
        <f>ROUND(I40/H40,8)</f>
        <v>4.7024458400000002</v>
      </c>
      <c r="L40" s="22">
        <v>3101.6</v>
      </c>
      <c r="M40" s="23">
        <v>14623.81</v>
      </c>
      <c r="N40" s="40">
        <f>M40-(O40*L40)</f>
        <v>-1.5296000128728338E-5</v>
      </c>
      <c r="O40" s="48">
        <f>ROUND(M40/L40,8)</f>
        <v>4.71492456</v>
      </c>
      <c r="P40" s="22">
        <v>1990.4</v>
      </c>
      <c r="Q40" s="23">
        <v>9504.2900000000009</v>
      </c>
      <c r="R40" s="40">
        <f>Q40-(S40*P40)</f>
        <v>6.9760008045705035E-6</v>
      </c>
      <c r="S40" s="48">
        <f>ROUND(Q40/P40,8)</f>
        <v>4.7750653099999996</v>
      </c>
      <c r="T40" s="22">
        <v>2212</v>
      </c>
      <c r="U40" s="23">
        <v>10525.24</v>
      </c>
      <c r="V40" s="40">
        <f>U40-(W40*T40)</f>
        <v>2.839999069692567E-6</v>
      </c>
      <c r="W40" s="48">
        <f>ROUND(U40/T40,8)</f>
        <v>4.7582459300000002</v>
      </c>
      <c r="X40" s="22">
        <v>1848.8</v>
      </c>
      <c r="Y40" s="23">
        <v>8851.9</v>
      </c>
      <c r="Z40" s="40">
        <f>Y40-(AA40*X40)</f>
        <v>-6.7119999584974721E-6</v>
      </c>
      <c r="AA40" s="48">
        <f>ROUND(Y40/X40,8)</f>
        <v>4.7879164899999997</v>
      </c>
      <c r="AB40" s="22">
        <v>3738.4</v>
      </c>
      <c r="AC40" s="23">
        <v>17557.669999999998</v>
      </c>
      <c r="AD40" s="40">
        <f>AC40-(AE40*AB40)</f>
        <v>1.4399956853594631E-6</v>
      </c>
      <c r="AE40" s="48">
        <f>ROUND(AC40/AB40,8)</f>
        <v>4.6965734000000001</v>
      </c>
      <c r="AF40" s="22">
        <v>4196</v>
      </c>
      <c r="AG40" s="23">
        <v>19665.939999999999</v>
      </c>
      <c r="AH40" s="40">
        <f>AG40-(AI40*AF40)</f>
        <v>1.9239996618125588E-5</v>
      </c>
      <c r="AI40" s="48">
        <f>ROUND(AG40/AF40,8)</f>
        <v>4.6868303100000004</v>
      </c>
      <c r="AJ40" s="22">
        <v>3850.4</v>
      </c>
      <c r="AK40" s="23">
        <v>18073.689999999999</v>
      </c>
      <c r="AL40" s="40">
        <f>AK40-(AM40*AJ40)</f>
        <v>-3.4000004234258085E-6</v>
      </c>
      <c r="AM40" s="48">
        <f>ROUND(AK40/AJ40,8)</f>
        <v>4.6939772499999997</v>
      </c>
      <c r="AN40" s="22">
        <v>4089.6</v>
      </c>
      <c r="AO40" s="23">
        <v>19175.73</v>
      </c>
      <c r="AP40" s="40">
        <f>AO40-(AQ40*AN40)</f>
        <v>-2.0351999410195276E-5</v>
      </c>
      <c r="AQ40" s="48">
        <f>ROUND(AO40/AN40,8)</f>
        <v>4.6889011199999997</v>
      </c>
      <c r="AR40" s="22"/>
      <c r="AS40" s="23"/>
      <c r="AT40" s="40" t="e">
        <f>AS40-(AU40*AR40)</f>
        <v>#DIV/0!</v>
      </c>
      <c r="AU40" s="48" t="e">
        <f>ROUND(AS40/AR40,8)</f>
        <v>#DIV/0!</v>
      </c>
      <c r="AV40" s="22"/>
      <c r="AW40" s="23"/>
      <c r="AX40" s="40" t="e">
        <f>AW40-(AY40*AV40)</f>
        <v>#DIV/0!</v>
      </c>
      <c r="AY40" s="48" t="e">
        <f>ROUND(AW40/AV40,8)</f>
        <v>#DIV/0!</v>
      </c>
      <c r="AZ40" s="53"/>
      <c r="BA40" s="53"/>
    </row>
    <row r="41" spans="1:59" x14ac:dyDescent="0.55000000000000004">
      <c r="A41" s="21">
        <v>4</v>
      </c>
      <c r="B41" s="36" t="s">
        <v>39</v>
      </c>
      <c r="C41" s="92" t="s">
        <v>40</v>
      </c>
      <c r="D41" s="22">
        <v>4870</v>
      </c>
      <c r="E41" s="23">
        <v>22771.17</v>
      </c>
      <c r="F41" s="40">
        <f>E41-(G41*D41)</f>
        <v>-9.1000001702923328E-6</v>
      </c>
      <c r="G41" s="48">
        <f>ROUND(E41/D41,8)</f>
        <v>4.67580493</v>
      </c>
      <c r="H41" s="22">
        <v>5120.5</v>
      </c>
      <c r="I41" s="23">
        <v>23925.29</v>
      </c>
      <c r="J41" s="40">
        <f>I41-(K41*H41)</f>
        <v>-5.1550014177337289E-6</v>
      </c>
      <c r="K41" s="48">
        <f>ROUND(I41/H41,8)</f>
        <v>4.6724519100000004</v>
      </c>
      <c r="L41" s="22">
        <v>6662.5</v>
      </c>
      <c r="M41" s="23">
        <v>31029.61</v>
      </c>
      <c r="N41" s="40">
        <f>M41-(O41*L41)</f>
        <v>-3.1874998967396095E-5</v>
      </c>
      <c r="O41" s="48">
        <f>ROUND(M41/L41,8)</f>
        <v>4.65735235</v>
      </c>
      <c r="P41" s="22">
        <v>6142</v>
      </c>
      <c r="Q41" s="23">
        <v>28631.59</v>
      </c>
      <c r="R41" s="40">
        <f>Q41-(S41*P41)</f>
        <v>-9.7400006779935211E-6</v>
      </c>
      <c r="S41" s="48">
        <f>ROUND(Q41/P41,8)</f>
        <v>4.6616069700000002</v>
      </c>
      <c r="T41" s="22">
        <v>6753</v>
      </c>
      <c r="U41" s="23">
        <v>31446.560000000001</v>
      </c>
      <c r="V41" s="40">
        <f>U41-(W41*T41)</f>
        <v>2.7530004444997758E-5</v>
      </c>
      <c r="W41" s="48">
        <f>ROUND(U41/T41,8)</f>
        <v>4.6566799899999998</v>
      </c>
      <c r="X41" s="22">
        <v>5908</v>
      </c>
      <c r="Y41" s="23">
        <v>27553.47</v>
      </c>
      <c r="Z41" s="40">
        <f>Y41-(AA41*X41)</f>
        <v>2.4640001356601715E-5</v>
      </c>
      <c r="AA41" s="48">
        <f>ROUND(Y41/X41,8)</f>
        <v>4.6637559199999998</v>
      </c>
      <c r="AB41" s="22">
        <v>5367</v>
      </c>
      <c r="AC41" s="23">
        <v>25060.97</v>
      </c>
      <c r="AD41" s="40">
        <f>AC41-(AE41*AB41)</f>
        <v>2.3690001398790628E-5</v>
      </c>
      <c r="AE41" s="48">
        <f>ROUND(AC41/AB41,8)</f>
        <v>4.6694559299999998</v>
      </c>
      <c r="AF41" s="22">
        <v>5549.5</v>
      </c>
      <c r="AG41" s="23">
        <v>25901.78</v>
      </c>
      <c r="AH41" s="40">
        <f>AG41-(AI41*AF41)</f>
        <v>2.5434997951379046E-5</v>
      </c>
      <c r="AI41" s="48">
        <f>ROUND(AG41/AF41,8)</f>
        <v>4.6674078699999999</v>
      </c>
      <c r="AJ41" s="22">
        <v>4598.5</v>
      </c>
      <c r="AK41" s="23">
        <v>21520.33</v>
      </c>
      <c r="AL41" s="40">
        <f>AK41-(AM41*AJ41)</f>
        <v>-2.0249972294550389E-6</v>
      </c>
      <c r="AM41" s="48">
        <f>ROUND(AK41/AJ41,8)</f>
        <v>4.6798586499999999</v>
      </c>
      <c r="AN41" s="22">
        <v>5164.5</v>
      </c>
      <c r="AO41" s="23">
        <v>24128.01</v>
      </c>
      <c r="AP41" s="40">
        <f>AO41-(AQ41*AN41)</f>
        <v>9.2999980552121997E-6</v>
      </c>
      <c r="AQ41" s="48">
        <f>ROUND(AO41/AN41,8)</f>
        <v>4.6718966000000002</v>
      </c>
      <c r="AR41" s="22"/>
      <c r="AS41" s="23"/>
      <c r="AT41" s="40" t="e">
        <f>AS41-(AU41*AR41)</f>
        <v>#DIV/0!</v>
      </c>
      <c r="AU41" s="48" t="e">
        <f>ROUND(AS41/AR41,8)</f>
        <v>#DIV/0!</v>
      </c>
      <c r="AV41" s="22"/>
      <c r="AW41" s="23"/>
      <c r="AX41" s="40" t="e">
        <f>AW41-(AY41*AV41)</f>
        <v>#DIV/0!</v>
      </c>
      <c r="AY41" s="48" t="e">
        <f>ROUND(AW41/AV41,8)</f>
        <v>#DIV/0!</v>
      </c>
      <c r="AZ41" s="53"/>
      <c r="BA41" s="53"/>
    </row>
    <row r="42" spans="1:59" x14ac:dyDescent="0.55000000000000004">
      <c r="A42" s="21">
        <v>5</v>
      </c>
      <c r="B42" s="36" t="s">
        <v>36</v>
      </c>
      <c r="C42" s="92" t="s">
        <v>45</v>
      </c>
      <c r="D42" s="22">
        <v>132.5</v>
      </c>
      <c r="E42" s="33">
        <v>944.55</v>
      </c>
      <c r="F42" s="40">
        <f>E42-(G42*D42)</f>
        <v>-6.250000978980097E-7</v>
      </c>
      <c r="G42" s="48">
        <f>ROUND(E42/D42,8)</f>
        <v>7.1286792500000002</v>
      </c>
      <c r="H42" s="22">
        <v>237</v>
      </c>
      <c r="I42" s="33">
        <v>1426.01</v>
      </c>
      <c r="J42" s="40">
        <f>I42-(K42*H42)</f>
        <v>2.899998889915878E-7</v>
      </c>
      <c r="K42" s="48">
        <f>ROUND(I42/H42,8)</f>
        <v>6.01691983</v>
      </c>
      <c r="L42" s="22">
        <v>1088</v>
      </c>
      <c r="M42" s="23">
        <v>5346.74</v>
      </c>
      <c r="N42" s="40">
        <f>M42-(O42*L42)</f>
        <v>-1.9199997041141614E-6</v>
      </c>
      <c r="O42" s="48">
        <f>ROUND(M42/L42,8)</f>
        <v>4.9142830899999996</v>
      </c>
      <c r="P42" s="22">
        <v>1051</v>
      </c>
      <c r="Q42" s="23">
        <v>5176.29</v>
      </c>
      <c r="R42" s="40">
        <f>Q42-(S42*P42)</f>
        <v>-4.200001058052294E-7</v>
      </c>
      <c r="S42" s="48">
        <f>ROUND(Q42/P42,8)</f>
        <v>4.9251094200000001</v>
      </c>
      <c r="T42" s="22">
        <v>1182</v>
      </c>
      <c r="U42" s="23">
        <v>5779.82</v>
      </c>
      <c r="V42" s="40">
        <f>U42-(W42*T42)</f>
        <v>-4.4799999159295112E-6</v>
      </c>
      <c r="W42" s="48">
        <f>ROUND(U42/T42,8)</f>
        <v>4.8898646399999999</v>
      </c>
      <c r="X42" s="22">
        <v>655.5</v>
      </c>
      <c r="Y42" s="23">
        <v>3354.12</v>
      </c>
      <c r="Z42" s="40">
        <f>Y42-(AA42*X42)</f>
        <v>1.2149998838140164E-6</v>
      </c>
      <c r="AA42" s="48">
        <f>ROUND(Y42/X42,8)</f>
        <v>5.1168878700000002</v>
      </c>
      <c r="AB42" s="22">
        <v>252</v>
      </c>
      <c r="AC42" s="23">
        <v>1495.11</v>
      </c>
      <c r="AD42" s="40">
        <f>AC42-(AE42*AB42)</f>
        <v>1.1999986782029737E-7</v>
      </c>
      <c r="AE42" s="48">
        <f>ROUND(AC42/AB42,8)</f>
        <v>5.9329761899999998</v>
      </c>
      <c r="AF42" s="22">
        <v>260.5</v>
      </c>
      <c r="AG42" s="23">
        <v>1534.26</v>
      </c>
      <c r="AH42" s="40">
        <f>AG42-(AI42*AF42)</f>
        <v>1.1499998890940333E-6</v>
      </c>
      <c r="AI42" s="48">
        <f>ROUND(AG42/AF42,8)</f>
        <v>5.8896737000000003</v>
      </c>
      <c r="AJ42" s="22">
        <v>225.5</v>
      </c>
      <c r="AK42" s="23">
        <v>1373.02</v>
      </c>
      <c r="AL42" s="40">
        <f>AK42-(AM42*AJ42)</f>
        <v>-4.9500022214488126E-7</v>
      </c>
      <c r="AM42" s="48">
        <f>ROUND(AK42/AJ42,8)</f>
        <v>6.0887804900000004</v>
      </c>
      <c r="AN42" s="22">
        <v>259</v>
      </c>
      <c r="AO42" s="23">
        <v>1527.35</v>
      </c>
      <c r="AP42" s="40">
        <f>AO42-(AQ42*AN42)</f>
        <v>-7.5000002652814146E-7</v>
      </c>
      <c r="AQ42" s="48">
        <f>ROUND(AO42/AN42,8)</f>
        <v>5.8971042499999999</v>
      </c>
      <c r="AR42" s="22"/>
      <c r="AS42" s="23"/>
      <c r="AT42" s="40" t="e">
        <f>AS42-(AU42*AR42)</f>
        <v>#DIV/0!</v>
      </c>
      <c r="AU42" s="48" t="e">
        <f>ROUND(AS42/AR42,8)</f>
        <v>#DIV/0!</v>
      </c>
      <c r="AV42" s="22"/>
      <c r="AW42" s="23"/>
      <c r="AX42" s="40" t="e">
        <f>AW42-(AY42*AV42)</f>
        <v>#DIV/0!</v>
      </c>
      <c r="AY42" s="48" t="e">
        <f>ROUND(AW42/AV42,8)</f>
        <v>#DIV/0!</v>
      </c>
      <c r="AZ42" s="53"/>
      <c r="BA42" s="53"/>
    </row>
    <row r="43" spans="1:59" x14ac:dyDescent="0.55000000000000004">
      <c r="A43" s="24" t="s">
        <v>5</v>
      </c>
      <c r="B43" s="25"/>
      <c r="C43" s="94"/>
      <c r="D43" s="30">
        <f>SUM(D38:D42)</f>
        <v>26498.23</v>
      </c>
      <c r="E43" s="31">
        <f>SUM(E38:E42)</f>
        <v>130425.51000000001</v>
      </c>
      <c r="F43" s="49"/>
      <c r="G43" s="49" t="s">
        <v>41</v>
      </c>
      <c r="H43" s="30">
        <f>SUM(H38:H42)</f>
        <v>26577.3</v>
      </c>
      <c r="I43" s="31">
        <f>SUM(I38:I42)</f>
        <v>133844.62000000002</v>
      </c>
      <c r="J43" s="49"/>
      <c r="K43" s="49" t="s">
        <v>41</v>
      </c>
      <c r="L43" s="30">
        <f>SUM(L38:L42)</f>
        <v>32509.309999999998</v>
      </c>
      <c r="M43" s="31">
        <f>SUM(M38:M42)</f>
        <v>162100.46</v>
      </c>
      <c r="N43" s="49"/>
      <c r="O43" s="49" t="s">
        <v>41</v>
      </c>
      <c r="P43" s="30">
        <f>SUM(P38:P42)</f>
        <v>27513.020000000004</v>
      </c>
      <c r="Q43" s="31">
        <f>SUM(Q38:Q42)</f>
        <v>137140.83000000002</v>
      </c>
      <c r="R43" s="49"/>
      <c r="S43" s="49" t="s">
        <v>41</v>
      </c>
      <c r="T43" s="30">
        <f>SUM(T38:T42)</f>
        <v>30935.08</v>
      </c>
      <c r="U43" s="31">
        <f>SUM(U38:U42)</f>
        <v>153019.19000000003</v>
      </c>
      <c r="V43" s="49"/>
      <c r="W43" s="49" t="s">
        <v>41</v>
      </c>
      <c r="X43" s="30">
        <f>SUM(X38:X42)</f>
        <v>25340.51</v>
      </c>
      <c r="Y43" s="31">
        <f>SUM(Y38:Y42)</f>
        <v>124858.97999999998</v>
      </c>
      <c r="Z43" s="49"/>
      <c r="AA43" s="49" t="s">
        <v>41</v>
      </c>
      <c r="AB43" s="30">
        <f>SUM(AB38:AB42)</f>
        <v>27921.83</v>
      </c>
      <c r="AC43" s="31">
        <f>SUM(AC38:AC42)</f>
        <v>138168.27999999997</v>
      </c>
      <c r="AD43" s="49"/>
      <c r="AE43" s="49" t="s">
        <v>41</v>
      </c>
      <c r="AF43" s="30">
        <f>SUM(AF38:AF42)</f>
        <v>30429.279999999999</v>
      </c>
      <c r="AG43" s="31">
        <f>SUM(AG38:AG42)</f>
        <v>153363.51</v>
      </c>
      <c r="AH43" s="49"/>
      <c r="AI43" s="49" t="s">
        <v>41</v>
      </c>
      <c r="AJ43" s="30">
        <f>SUM(AJ38:AJ42)</f>
        <v>29180.53</v>
      </c>
      <c r="AK43" s="31">
        <f>SUM(AK38:AK42)</f>
        <v>147987.43</v>
      </c>
      <c r="AL43" s="49"/>
      <c r="AM43" s="49" t="s">
        <v>41</v>
      </c>
      <c r="AN43" s="30">
        <f>SUM(AN38:AN42)</f>
        <v>30570.12</v>
      </c>
      <c r="AO43" s="31">
        <f>SUM(AO38:AO42)</f>
        <v>157667.37000000002</v>
      </c>
      <c r="AP43" s="49"/>
      <c r="AQ43" s="49" t="s">
        <v>41</v>
      </c>
      <c r="AR43" s="30">
        <f>SUM(AR38:AR42)</f>
        <v>0</v>
      </c>
      <c r="AS43" s="31">
        <f>SUM(AS38:AS42)</f>
        <v>0</v>
      </c>
      <c r="AT43" s="49"/>
      <c r="AU43" s="49" t="s">
        <v>41</v>
      </c>
      <c r="AV43" s="30">
        <f>SUM(AV38:AV42)</f>
        <v>0</v>
      </c>
      <c r="AW43" s="31">
        <f>SUM(AW38:AW42)</f>
        <v>0</v>
      </c>
      <c r="AX43" s="49"/>
      <c r="AY43" s="49" t="s">
        <v>41</v>
      </c>
      <c r="AZ43" s="32">
        <f>AV43+AR43+AN43+AJ43+AF43+AB43+X43+T43+P43+L43+H43+D43</f>
        <v>287475.20999999996</v>
      </c>
      <c r="BA43" s="32">
        <f>AW43+AS43+AO43+AK43+AG43+AC43+Y43+U43+Q43+M43+I43+E43</f>
        <v>1438576.1800000002</v>
      </c>
      <c r="BB43" s="54">
        <f>AJ43+AF43+AB43+X43+T43+P43+L43+H43+D43</f>
        <v>256905.09</v>
      </c>
      <c r="BC43" s="55">
        <f>AK43+AG43+AC43+Y43+U43+Q43+M43+I43+E43</f>
        <v>1280908.81</v>
      </c>
      <c r="BD43" s="54">
        <f>AV43+AR43+AN43</f>
        <v>30570.12</v>
      </c>
      <c r="BE43" s="59">
        <f>AW43+AS43+AO43</f>
        <v>157667.37000000002</v>
      </c>
      <c r="BF43" s="66">
        <f>(BD43+BB43)-AZ43</f>
        <v>0</v>
      </c>
      <c r="BG43" s="66">
        <f>(BE43+BC43)-BA43</f>
        <v>0</v>
      </c>
    </row>
    <row r="44" spans="1:59" x14ac:dyDescent="0.55000000000000004">
      <c r="A44" s="45"/>
      <c r="C44" s="95"/>
      <c r="D44" s="100"/>
      <c r="E44" s="86"/>
      <c r="F44" s="86"/>
      <c r="G44" s="95"/>
      <c r="H44" s="100"/>
      <c r="I44" s="86"/>
      <c r="J44" s="86"/>
      <c r="K44" s="95"/>
      <c r="L44" s="100"/>
      <c r="M44" s="86"/>
      <c r="N44" s="86"/>
      <c r="O44" s="95"/>
      <c r="P44" s="100"/>
      <c r="Q44" s="86"/>
      <c r="R44" s="86"/>
      <c r="S44" s="95"/>
      <c r="T44" s="100"/>
      <c r="U44" s="86"/>
      <c r="V44" s="86"/>
      <c r="W44" s="95"/>
      <c r="X44" s="100"/>
      <c r="Y44" s="86"/>
      <c r="Z44" s="86"/>
      <c r="AA44" s="95"/>
      <c r="AB44" s="100"/>
      <c r="AC44" s="3"/>
      <c r="AD44" s="86"/>
      <c r="AE44" s="95"/>
      <c r="AF44" s="100"/>
      <c r="AG44" s="3"/>
      <c r="AH44" s="86"/>
      <c r="AI44" s="95"/>
      <c r="AJ44" s="100"/>
      <c r="AK44" s="3"/>
      <c r="AL44" s="86"/>
      <c r="AM44" s="95"/>
      <c r="AN44" s="100"/>
      <c r="AO44" s="86"/>
      <c r="AP44" s="86"/>
      <c r="AQ44" s="95"/>
      <c r="AR44" s="100"/>
      <c r="AS44" s="3"/>
      <c r="AT44" s="86"/>
      <c r="AU44" s="95"/>
      <c r="AV44" s="100"/>
      <c r="AX44" s="86"/>
      <c r="AY44" s="95"/>
      <c r="AZ44" s="53"/>
      <c r="BA44" s="53"/>
    </row>
    <row r="45" spans="1:59" x14ac:dyDescent="0.55000000000000004">
      <c r="A45" s="24" t="s">
        <v>44</v>
      </c>
      <c r="B45" s="25"/>
      <c r="C45" s="94"/>
      <c r="D45" s="30">
        <f>D43+D36+D31+D27+D25+D21+D17+D11+D9+D7+D5</f>
        <v>974851.12</v>
      </c>
      <c r="E45" s="40">
        <f>E43+E36+E31+E27+E25+E21+E17+E11+E9+E7+E5</f>
        <v>4223580.34</v>
      </c>
      <c r="F45" s="40"/>
      <c r="G45" s="49" t="s">
        <v>41</v>
      </c>
      <c r="H45" s="30">
        <f>H43+H36+H31+H27+H25+H21+H17+H11+H9+H7+H5</f>
        <v>1006192.94</v>
      </c>
      <c r="I45" s="40">
        <f>I43+I36+I31+I27+I25+I21+I17+I11+I9+I7+I5</f>
        <v>4476442.29</v>
      </c>
      <c r="J45" s="40"/>
      <c r="K45" s="49" t="s">
        <v>41</v>
      </c>
      <c r="L45" s="30">
        <f>L43+L36+L31+L27+L25+L21+L17+L11+L9+L7+L5</f>
        <v>1187288.48</v>
      </c>
      <c r="M45" s="40">
        <f>M43+M36+M31+M27+M25+M21+M17+M11+M9+M7+M5</f>
        <v>5267973.0500000007</v>
      </c>
      <c r="N45" s="40"/>
      <c r="O45" s="49" t="s">
        <v>41</v>
      </c>
      <c r="P45" s="30">
        <f>P43+P36+P31+P27+P25+P21+P17+P11+P9+P7+P5</f>
        <v>1069895.45</v>
      </c>
      <c r="Q45" s="40">
        <f>Q43+Q36+Q31+Q27+Q25+Q21+Q17+Q11+Q9+Q7+Q5</f>
        <v>4836793.55</v>
      </c>
      <c r="R45" s="40"/>
      <c r="S45" s="49" t="s">
        <v>41</v>
      </c>
      <c r="T45" s="30">
        <f>T43+T36+T31+T27+T25+T21+T17+T11+T9+T7+T5</f>
        <v>1072047.8500000001</v>
      </c>
      <c r="U45" s="40">
        <f>U43+U36+U31+U27+U25+U21+U17+U11+U9+U7+U5</f>
        <v>4770041.13</v>
      </c>
      <c r="V45" s="40"/>
      <c r="W45" s="49" t="s">
        <v>41</v>
      </c>
      <c r="X45" s="30">
        <f>X43+X36+X31+X27+X25+X21+X17+X11+X9+X7+X5</f>
        <v>996170.91999999993</v>
      </c>
      <c r="Y45" s="40">
        <f>Y43+Y36+Y31+Y27+Y25+Y21+Y17+Y11+Y9+Y7+Y5</f>
        <v>4396552.25</v>
      </c>
      <c r="Z45" s="40"/>
      <c r="AA45" s="49" t="s">
        <v>41</v>
      </c>
      <c r="AB45" s="30">
        <f>AB43+AB36+AB31+AB27+AB25+AB21+AB17+AB11+AB9+AB7+AB5</f>
        <v>1428667.87</v>
      </c>
      <c r="AC45" s="40">
        <f>AC43+AC36+AC31+AC27+AC25+AC21+AC17+AC11+AC9+AC7+AC5</f>
        <v>6440776.7800000003</v>
      </c>
      <c r="AD45" s="40"/>
      <c r="AE45" s="49" t="s">
        <v>41</v>
      </c>
      <c r="AF45" s="30">
        <f>AF43+AF36+AF31+AF27+AF25+AF21+AF17+AF11+AF9+AF7+AF5</f>
        <v>1369464.57</v>
      </c>
      <c r="AG45" s="40">
        <f>AG43+AG36+AG31+AG27+AG25+AG21+AG17+AG11+AG9+AG7+AG5</f>
        <v>6075023.5899999999</v>
      </c>
      <c r="AH45" s="40"/>
      <c r="AI45" s="49" t="s">
        <v>41</v>
      </c>
      <c r="AJ45" s="30">
        <f>AJ43+AJ36+AJ31+AJ27+AJ25+AJ21+AJ17+AJ11+AJ9+AJ7+AJ5</f>
        <v>1306533.72</v>
      </c>
      <c r="AK45" s="40">
        <f>AK43+AK36+AK31+AK27+AK25+AK21+AK17+AK11+AK9+AK7+AK5</f>
        <v>5815305.5900000008</v>
      </c>
      <c r="AL45" s="40"/>
      <c r="AM45" s="49" t="s">
        <v>41</v>
      </c>
      <c r="AN45" s="30">
        <f>AN43+AN36+AN31+AN27+AN25+AN21+AN17+AN11+AN9+AN7+AN5</f>
        <v>1286448.94</v>
      </c>
      <c r="AO45" s="40">
        <f>AO43+AO36+AO31+AO27+AO25+AO21+AO17+AO11+AO9+AO7+AO5</f>
        <v>5721862.8200000003</v>
      </c>
      <c r="AP45" s="40"/>
      <c r="AQ45" s="49" t="s">
        <v>41</v>
      </c>
      <c r="AR45" s="30">
        <f>AR43+AR36+AR31+AR27+AR25+AR21+AR17+AR11+AR9+AR7+AR5</f>
        <v>0</v>
      </c>
      <c r="AS45" s="40">
        <f>AS43+AS36+AS31+AS27+AS25+AS21+AS17+AS11+AS9+AS7+AS5</f>
        <v>0</v>
      </c>
      <c r="AT45" s="40"/>
      <c r="AU45" s="49" t="s">
        <v>41</v>
      </c>
      <c r="AV45" s="30">
        <f>AV43+AV36+AV31+AV27+AV25+AV21+AV17+AV11+AV9+AV7+AV5</f>
        <v>0</v>
      </c>
      <c r="AW45" s="40">
        <f>AW43+AW36+AW31+AW27+AW25+AW21+AW17+AW11+AW9+AW7+AW5</f>
        <v>0</v>
      </c>
      <c r="AX45" s="40"/>
      <c r="AY45" s="49" t="s">
        <v>41</v>
      </c>
      <c r="AZ45" s="32">
        <f>AV45+AR45+AN45+AJ45+AF45+AB45+X45+T45+P45+L45+H45+D45</f>
        <v>11697561.859999999</v>
      </c>
      <c r="BA45" s="32">
        <f>AW45+AS45+AO45+AK45+AG45+AC45+Y45+U45+Q45+M45+I45+E45</f>
        <v>52024351.390000001</v>
      </c>
      <c r="BB45" s="54">
        <f>AJ45+AF45+AB45+X45+T45+P45+L45+H45+D45</f>
        <v>10411112.919999998</v>
      </c>
      <c r="BC45" s="55">
        <f>AK45+AG45+AC45+Y45+U45+Q45+M45+I45+E45</f>
        <v>46302488.569999993</v>
      </c>
      <c r="BD45" s="54">
        <f>AV45+AR45+AN45</f>
        <v>1286448.94</v>
      </c>
      <c r="BE45" s="59">
        <f>AW45+AS45+AO45</f>
        <v>5721862.8200000003</v>
      </c>
      <c r="BF45" s="66">
        <f>(BD45+BB45)-AZ45</f>
        <v>0</v>
      </c>
      <c r="BG45" s="66">
        <f>(BE45+BC45)-BA45</f>
        <v>0</v>
      </c>
    </row>
    <row r="46" spans="1:59" x14ac:dyDescent="0.55000000000000004">
      <c r="C46" s="96"/>
      <c r="D46" s="101"/>
      <c r="E46" s="96"/>
      <c r="F46" s="96"/>
      <c r="G46" s="96"/>
      <c r="H46" s="101"/>
      <c r="I46" s="96"/>
      <c r="J46" s="96"/>
      <c r="K46" s="96"/>
      <c r="L46" s="101"/>
      <c r="M46" s="96"/>
      <c r="N46" s="96"/>
      <c r="O46" s="96"/>
      <c r="P46" s="101"/>
      <c r="Q46" s="96"/>
      <c r="R46" s="96"/>
      <c r="S46" s="96"/>
      <c r="T46" s="101"/>
      <c r="U46" s="96"/>
      <c r="V46" s="96"/>
      <c r="W46" s="96"/>
      <c r="X46" s="101"/>
      <c r="Y46" s="96"/>
      <c r="Z46" s="96"/>
      <c r="AA46" s="96"/>
      <c r="AB46" s="101"/>
      <c r="AC46" s="2"/>
      <c r="AD46" s="96"/>
      <c r="AE46" s="96"/>
      <c r="AF46" s="101"/>
      <c r="AG46" s="2"/>
      <c r="AH46" s="96"/>
      <c r="AI46" s="96"/>
      <c r="AJ46" s="101"/>
      <c r="AK46" s="2"/>
      <c r="AL46" s="96"/>
      <c r="AM46" s="96"/>
      <c r="AN46" s="101"/>
      <c r="AO46" s="96"/>
      <c r="AP46" s="96"/>
      <c r="AQ46" s="96"/>
      <c r="AR46" s="101"/>
      <c r="AS46" s="2"/>
      <c r="AT46" s="96"/>
      <c r="AU46" s="96"/>
      <c r="AV46" s="101"/>
      <c r="AW46" s="2"/>
      <c r="AX46" s="96"/>
      <c r="AY46" s="96"/>
      <c r="AZ46" s="53"/>
      <c r="BA46" s="53"/>
    </row>
    <row r="47" spans="1:59" x14ac:dyDescent="0.55000000000000004">
      <c r="B47" s="4"/>
      <c r="C47" s="97"/>
      <c r="E47" s="97"/>
      <c r="F47" s="97"/>
      <c r="G47" s="97"/>
      <c r="I47" s="97"/>
      <c r="J47" s="97"/>
      <c r="K47" s="97"/>
      <c r="M47" s="97"/>
      <c r="N47" s="97"/>
      <c r="O47" s="97"/>
      <c r="P47" s="5"/>
      <c r="Q47" s="97"/>
      <c r="R47" s="97"/>
      <c r="S47" s="97"/>
      <c r="T47" s="5"/>
      <c r="U47" s="97"/>
      <c r="V47" s="97"/>
      <c r="W47" s="97"/>
      <c r="Z47" s="97"/>
      <c r="AA47" s="97"/>
      <c r="AD47" s="97"/>
      <c r="AE47" s="97"/>
      <c r="AH47" s="97"/>
      <c r="AI47" s="97"/>
      <c r="AL47" s="97"/>
      <c r="AM47" s="97"/>
      <c r="AP47" s="97"/>
      <c r="AQ47" s="97"/>
      <c r="AT47" s="97"/>
      <c r="AU47" s="97"/>
      <c r="AX47" s="97"/>
      <c r="AY47" s="97"/>
      <c r="AZ47" s="53"/>
      <c r="BA47" s="53"/>
    </row>
    <row r="48" spans="1:59" ht="31.5" customHeight="1" x14ac:dyDescent="0.6">
      <c r="A48" s="1" t="s">
        <v>75</v>
      </c>
      <c r="E48" s="44"/>
      <c r="F48" s="44"/>
      <c r="I48" s="7"/>
      <c r="J48" s="44"/>
      <c r="L48" s="8"/>
      <c r="N48" s="44"/>
      <c r="P48" s="9"/>
      <c r="Q48" s="10"/>
      <c r="R48" s="44"/>
      <c r="T48" s="9"/>
      <c r="U48" s="10"/>
      <c r="V48" s="44"/>
      <c r="Z48" s="44"/>
      <c r="AD48" s="44"/>
      <c r="AH48" s="44"/>
      <c r="AL48" s="44"/>
      <c r="AP48" s="44"/>
      <c r="AT48" s="44"/>
      <c r="AX48" s="44"/>
    </row>
    <row r="49" spans="1:60" s="97" customFormat="1" x14ac:dyDescent="0.55000000000000004">
      <c r="A49" s="102" t="s">
        <v>0</v>
      </c>
      <c r="B49" s="103" t="s">
        <v>1</v>
      </c>
      <c r="C49" s="87" t="s">
        <v>2</v>
      </c>
      <c r="D49" s="41" t="s">
        <v>63</v>
      </c>
      <c r="E49" s="12"/>
      <c r="F49" s="43"/>
      <c r="G49" s="47"/>
      <c r="H49" s="11" t="s">
        <v>64</v>
      </c>
      <c r="I49" s="12"/>
      <c r="J49" s="43"/>
      <c r="K49" s="47"/>
      <c r="L49" s="11" t="s">
        <v>65</v>
      </c>
      <c r="M49" s="12"/>
      <c r="N49" s="43"/>
      <c r="O49" s="47"/>
      <c r="P49" s="14" t="s">
        <v>66</v>
      </c>
      <c r="Q49" s="13"/>
      <c r="R49" s="43"/>
      <c r="S49" s="47"/>
      <c r="T49" s="14" t="s">
        <v>67</v>
      </c>
      <c r="U49" s="13"/>
      <c r="V49" s="43"/>
      <c r="W49" s="47"/>
      <c r="X49" s="11" t="s">
        <v>68</v>
      </c>
      <c r="Y49" s="12"/>
      <c r="Z49" s="43"/>
      <c r="AA49" s="47"/>
      <c r="AB49" s="11" t="s">
        <v>69</v>
      </c>
      <c r="AC49" s="12"/>
      <c r="AD49" s="43"/>
      <c r="AE49" s="47"/>
      <c r="AF49" s="11" t="s">
        <v>70</v>
      </c>
      <c r="AG49" s="12"/>
      <c r="AH49" s="43"/>
      <c r="AI49" s="47"/>
      <c r="AJ49" s="11" t="s">
        <v>71</v>
      </c>
      <c r="AK49" s="12"/>
      <c r="AL49" s="43"/>
      <c r="AM49" s="47"/>
      <c r="AN49" s="11" t="s">
        <v>72</v>
      </c>
      <c r="AO49" s="12"/>
      <c r="AP49" s="43"/>
      <c r="AQ49" s="47"/>
      <c r="AR49" s="11" t="s">
        <v>73</v>
      </c>
      <c r="AS49" s="12"/>
      <c r="AT49" s="43"/>
      <c r="AU49" s="47"/>
      <c r="AV49" s="11" t="s">
        <v>74</v>
      </c>
      <c r="AW49" s="12"/>
      <c r="AX49" s="43"/>
      <c r="AY49" s="47"/>
      <c r="AZ49" s="51" t="s">
        <v>49</v>
      </c>
      <c r="BA49" s="52"/>
      <c r="BB49" s="51" t="s">
        <v>80</v>
      </c>
      <c r="BC49" s="52"/>
      <c r="BD49" s="51" t="s">
        <v>81</v>
      </c>
      <c r="BE49" s="52"/>
      <c r="BF49" s="51" t="s">
        <v>43</v>
      </c>
      <c r="BG49" s="52"/>
    </row>
    <row r="50" spans="1:60" x14ac:dyDescent="0.55000000000000004">
      <c r="A50" s="15"/>
      <c r="B50" s="16"/>
      <c r="C50" s="88" t="s">
        <v>16</v>
      </c>
      <c r="D50" s="42" t="s">
        <v>3</v>
      </c>
      <c r="E50" s="18" t="s">
        <v>4</v>
      </c>
      <c r="F50" s="56" t="s">
        <v>43</v>
      </c>
      <c r="G50" s="57" t="s">
        <v>42</v>
      </c>
      <c r="H50" s="17" t="s">
        <v>3</v>
      </c>
      <c r="I50" s="18" t="s">
        <v>4</v>
      </c>
      <c r="J50" s="56" t="s">
        <v>43</v>
      </c>
      <c r="K50" s="57" t="s">
        <v>42</v>
      </c>
      <c r="L50" s="17" t="s">
        <v>3</v>
      </c>
      <c r="M50" s="18" t="s">
        <v>4</v>
      </c>
      <c r="N50" s="56" t="s">
        <v>43</v>
      </c>
      <c r="O50" s="57" t="s">
        <v>42</v>
      </c>
      <c r="P50" s="19" t="s">
        <v>3</v>
      </c>
      <c r="Q50" s="18" t="s">
        <v>4</v>
      </c>
      <c r="R50" s="56" t="s">
        <v>43</v>
      </c>
      <c r="S50" s="57" t="s">
        <v>42</v>
      </c>
      <c r="T50" s="19" t="s">
        <v>3</v>
      </c>
      <c r="U50" s="18" t="s">
        <v>4</v>
      </c>
      <c r="V50" s="56" t="s">
        <v>43</v>
      </c>
      <c r="W50" s="57" t="s">
        <v>42</v>
      </c>
      <c r="X50" s="17" t="s">
        <v>3</v>
      </c>
      <c r="Y50" s="18" t="s">
        <v>4</v>
      </c>
      <c r="Z50" s="56" t="s">
        <v>43</v>
      </c>
      <c r="AA50" s="57" t="s">
        <v>42</v>
      </c>
      <c r="AB50" s="17" t="s">
        <v>3</v>
      </c>
      <c r="AC50" s="18" t="s">
        <v>4</v>
      </c>
      <c r="AD50" s="56" t="s">
        <v>43</v>
      </c>
      <c r="AE50" s="57" t="s">
        <v>42</v>
      </c>
      <c r="AF50" s="17" t="s">
        <v>3</v>
      </c>
      <c r="AG50" s="18" t="s">
        <v>4</v>
      </c>
      <c r="AH50" s="56" t="s">
        <v>43</v>
      </c>
      <c r="AI50" s="57" t="s">
        <v>42</v>
      </c>
      <c r="AJ50" s="17" t="s">
        <v>3</v>
      </c>
      <c r="AK50" s="18" t="s">
        <v>4</v>
      </c>
      <c r="AL50" s="56" t="s">
        <v>43</v>
      </c>
      <c r="AM50" s="57" t="s">
        <v>42</v>
      </c>
      <c r="AN50" s="17" t="s">
        <v>3</v>
      </c>
      <c r="AO50" s="18" t="s">
        <v>4</v>
      </c>
      <c r="AP50" s="56" t="s">
        <v>43</v>
      </c>
      <c r="AQ50" s="57" t="s">
        <v>42</v>
      </c>
      <c r="AR50" s="17" t="s">
        <v>3</v>
      </c>
      <c r="AS50" s="18" t="s">
        <v>4</v>
      </c>
      <c r="AT50" s="56" t="s">
        <v>43</v>
      </c>
      <c r="AU50" s="57" t="s">
        <v>42</v>
      </c>
      <c r="AV50" s="17" t="s">
        <v>3</v>
      </c>
      <c r="AW50" s="18" t="s">
        <v>4</v>
      </c>
      <c r="AX50" s="56" t="s">
        <v>43</v>
      </c>
      <c r="AY50" s="57" t="s">
        <v>42</v>
      </c>
      <c r="AZ50" s="58" t="s">
        <v>3</v>
      </c>
      <c r="BA50" s="18" t="s">
        <v>4</v>
      </c>
      <c r="BB50" s="50" t="s">
        <v>3</v>
      </c>
      <c r="BC50" s="18" t="s">
        <v>4</v>
      </c>
      <c r="BD50" s="50" t="s">
        <v>3</v>
      </c>
      <c r="BE50" s="18" t="s">
        <v>4</v>
      </c>
      <c r="BF50" s="50" t="s">
        <v>3</v>
      </c>
      <c r="BG50" s="18" t="s">
        <v>4</v>
      </c>
    </row>
    <row r="51" spans="1:60" x14ac:dyDescent="0.55000000000000004">
      <c r="A51" s="76" t="s">
        <v>59</v>
      </c>
      <c r="B51" s="77"/>
      <c r="C51" s="89"/>
      <c r="D51" s="27"/>
      <c r="E51" s="98"/>
      <c r="F51" s="98"/>
      <c r="G51" s="99"/>
      <c r="H51" s="27"/>
      <c r="I51" s="98"/>
      <c r="J51" s="98"/>
      <c r="K51" s="99"/>
      <c r="L51" s="27"/>
      <c r="M51" s="98"/>
      <c r="N51" s="98"/>
      <c r="O51" s="99"/>
      <c r="P51" s="27"/>
      <c r="Q51" s="98"/>
      <c r="R51" s="98"/>
      <c r="S51" s="99"/>
      <c r="T51" s="27"/>
      <c r="U51" s="98"/>
      <c r="V51" s="98"/>
      <c r="W51" s="99"/>
      <c r="X51" s="27"/>
      <c r="Y51" s="98"/>
      <c r="Z51" s="98"/>
      <c r="AA51" s="99"/>
      <c r="AB51" s="27"/>
      <c r="AC51" s="78"/>
      <c r="AD51" s="98"/>
      <c r="AE51" s="99"/>
      <c r="AF51" s="27"/>
      <c r="AG51" s="78"/>
      <c r="AH51" s="98"/>
      <c r="AI51" s="99"/>
      <c r="AJ51" s="27"/>
      <c r="AK51" s="78"/>
      <c r="AL51" s="98"/>
      <c r="AM51" s="99"/>
      <c r="AN51" s="27"/>
      <c r="AO51" s="98"/>
      <c r="AP51" s="98"/>
      <c r="AQ51" s="99"/>
      <c r="AR51" s="27"/>
      <c r="AS51" s="78"/>
      <c r="AT51" s="98"/>
      <c r="AU51" s="4"/>
      <c r="AV51" s="99"/>
      <c r="AW51" s="78"/>
      <c r="AX51" s="98"/>
      <c r="AY51" s="99"/>
      <c r="AZ51" s="53"/>
      <c r="BA51" s="53"/>
    </row>
    <row r="52" spans="1:60" x14ac:dyDescent="0.55000000000000004">
      <c r="A52" s="79">
        <v>1</v>
      </c>
      <c r="B52" s="80" t="s">
        <v>59</v>
      </c>
      <c r="C52" s="85" t="s">
        <v>60</v>
      </c>
      <c r="D52" s="22">
        <v>5708</v>
      </c>
      <c r="E52" s="33">
        <v>21757.59</v>
      </c>
      <c r="F52" s="33">
        <f>E52-(G52*D52)</f>
        <v>-9.6000003395602107E-6</v>
      </c>
      <c r="G52" s="48">
        <f>ROUND(E52/D52,8)</f>
        <v>3.8117711999999999</v>
      </c>
      <c r="H52" s="82">
        <v>6240</v>
      </c>
      <c r="I52" s="23">
        <v>26614.97</v>
      </c>
      <c r="J52" s="33">
        <f>I52-(K52*H52)</f>
        <v>7.9999990703072399E-6</v>
      </c>
      <c r="K52" s="48">
        <f>ROUND(I52/H52,8)</f>
        <v>4.2652195500000003</v>
      </c>
      <c r="L52" s="22">
        <v>5116</v>
      </c>
      <c r="M52" s="33">
        <v>20985.45</v>
      </c>
      <c r="N52" s="33">
        <f>M52-(O52*L52)</f>
        <v>1.1719999747583643E-5</v>
      </c>
      <c r="O52" s="48">
        <f>ROUND(M52/L52,8)</f>
        <v>4.1019253300000003</v>
      </c>
      <c r="P52" s="22">
        <v>5224</v>
      </c>
      <c r="Q52" s="33">
        <v>24055.03</v>
      </c>
      <c r="R52" s="33">
        <f>Q52-(S52*P52)</f>
        <v>-1.0720003047026694E-5</v>
      </c>
      <c r="S52" s="48">
        <f>ROUND(Q52/P52,8)</f>
        <v>4.6047147800000001</v>
      </c>
      <c r="T52" s="22">
        <v>3428</v>
      </c>
      <c r="U52" s="33">
        <v>19024.12</v>
      </c>
      <c r="V52" s="33">
        <f>U52-(W52*T52)</f>
        <v>1.5199999324977398E-5</v>
      </c>
      <c r="W52" s="48">
        <f>ROUND(U52/T52,8)</f>
        <v>5.5496265999999999</v>
      </c>
      <c r="X52" s="22">
        <v>2696</v>
      </c>
      <c r="Y52" s="33">
        <v>14633.03</v>
      </c>
      <c r="Z52" s="33">
        <f>Y52-(AA52*X52)</f>
        <v>2.0000024960609153E-6</v>
      </c>
      <c r="AA52" s="48">
        <f>ROUND(Y52/X52,8)</f>
        <v>5.4276817499999996</v>
      </c>
      <c r="AB52" s="22">
        <v>2468</v>
      </c>
      <c r="AC52" s="33">
        <v>11825.49</v>
      </c>
      <c r="AD52" s="33">
        <f>AC52-(AE52*AB52)</f>
        <v>6.6000011429423466E-6</v>
      </c>
      <c r="AE52" s="48">
        <f>ROUND(AC52/AB52,8)</f>
        <v>4.7915275499999996</v>
      </c>
      <c r="AF52" s="22">
        <v>2480</v>
      </c>
      <c r="AG52" s="33">
        <v>12426.76</v>
      </c>
      <c r="AH52" s="33">
        <f>AG52-(AI52*AF52)</f>
        <v>6.3999996200436726E-6</v>
      </c>
      <c r="AI52" s="48">
        <f>ROUND(AG52/AF52,8)</f>
        <v>5.0107903199999999</v>
      </c>
      <c r="AJ52" s="22">
        <v>1536</v>
      </c>
      <c r="AK52" s="33">
        <v>7498.47</v>
      </c>
      <c r="AL52" s="33">
        <f>AK52-(AM52*AJ52)</f>
        <v>-5.7600000218371861E-6</v>
      </c>
      <c r="AM52" s="48">
        <f>ROUND(AK52/AJ52,8)</f>
        <v>4.8818164099999999</v>
      </c>
      <c r="AN52" s="22">
        <v>1892</v>
      </c>
      <c r="AO52" s="33">
        <v>9884.65</v>
      </c>
      <c r="AP52" s="33">
        <f>AO52-(AQ52*AN52)</f>
        <v>3.2400002965005115E-6</v>
      </c>
      <c r="AQ52" s="48">
        <f>ROUND(AO52/AN52,8)</f>
        <v>5.22444503</v>
      </c>
      <c r="AR52" s="22"/>
      <c r="AS52" s="81"/>
      <c r="AT52" s="33" t="e">
        <f>AS52-(AU52*AR52)</f>
        <v>#DIV/0!</v>
      </c>
      <c r="AU52" s="48" t="e">
        <f>ROUND(AS52/AR52,8)</f>
        <v>#DIV/0!</v>
      </c>
      <c r="AV52" s="22"/>
      <c r="AW52" s="81"/>
      <c r="AX52" s="33" t="e">
        <f>AW52-(AY52*AV52)</f>
        <v>#DIV/0!</v>
      </c>
      <c r="AY52" s="48" t="e">
        <f>ROUND(AW52/AV52,8)</f>
        <v>#DIV/0!</v>
      </c>
      <c r="AZ52" s="82">
        <f>AV52+AR52+AN52+AJ52+AF52+AB52+X52+T52+P52+L52+H52+D52</f>
        <v>36788</v>
      </c>
      <c r="BA52" s="23">
        <f>AW52+AS52+AO52+AK52+AG52+AC52+Y52+U52+Q52+M52+I52+E52</f>
        <v>168705.55999999997</v>
      </c>
      <c r="BB52" s="74">
        <f>AJ52+AF52+AB52+X52+T52+P52+L52+H52+D52</f>
        <v>34896</v>
      </c>
      <c r="BC52" s="63">
        <f>AK52+AG52+AC52+Y52+U52+Q52+M52+I52+E52</f>
        <v>158820.91</v>
      </c>
      <c r="BD52" s="74">
        <f>AV52+AR52+AN52</f>
        <v>1892</v>
      </c>
      <c r="BE52" s="83">
        <f>AW52+AS52+AO52</f>
        <v>9884.65</v>
      </c>
      <c r="BF52" s="104">
        <f>(BD52+BB52)-AZ52</f>
        <v>0</v>
      </c>
      <c r="BG52" s="84">
        <f>(BE52+BC52)-BA52</f>
        <v>0</v>
      </c>
      <c r="BH52" s="127">
        <v>23</v>
      </c>
    </row>
    <row r="53" spans="1:60" s="61" customFormat="1" x14ac:dyDescent="0.55000000000000004">
      <c r="A53" s="76" t="s">
        <v>23</v>
      </c>
      <c r="B53" s="113"/>
      <c r="C53" s="114"/>
      <c r="D53" s="27"/>
      <c r="E53" s="98"/>
      <c r="F53" s="98"/>
      <c r="G53" s="33"/>
      <c r="H53" s="27"/>
      <c r="I53" s="98"/>
      <c r="J53" s="98"/>
      <c r="K53" s="33"/>
      <c r="L53" s="27"/>
      <c r="M53" s="98"/>
      <c r="N53" s="98"/>
      <c r="O53" s="33"/>
      <c r="P53" s="27"/>
      <c r="Q53" s="98"/>
      <c r="R53" s="98"/>
      <c r="S53" s="98"/>
      <c r="T53" s="27"/>
      <c r="U53" s="98"/>
      <c r="V53" s="98"/>
      <c r="W53" s="98"/>
      <c r="X53" s="27"/>
      <c r="Y53" s="98"/>
      <c r="Z53" s="98"/>
      <c r="AA53" s="98"/>
      <c r="AB53" s="27"/>
      <c r="AC53" s="98"/>
      <c r="AD53" s="98"/>
      <c r="AE53" s="98"/>
      <c r="AF53" s="27"/>
      <c r="AG53" s="98"/>
      <c r="AH53" s="98"/>
      <c r="AI53" s="98"/>
      <c r="AJ53" s="27"/>
      <c r="AK53" s="98"/>
      <c r="AL53" s="98"/>
      <c r="AM53" s="98"/>
      <c r="AN53" s="27"/>
      <c r="AO53" s="98"/>
      <c r="AP53" s="98"/>
      <c r="AQ53" s="98"/>
      <c r="AR53" s="27"/>
      <c r="AS53" s="98"/>
      <c r="AT53" s="98"/>
      <c r="AU53" s="98"/>
      <c r="AV53" s="27"/>
      <c r="AW53" s="98"/>
      <c r="AX53" s="98"/>
      <c r="AY53" s="33"/>
      <c r="AZ53" s="115"/>
      <c r="BA53" s="115"/>
      <c r="BH53" s="128"/>
    </row>
    <row r="54" spans="1:60" s="61" customFormat="1" x14ac:dyDescent="0.55000000000000004">
      <c r="A54" s="68">
        <v>1</v>
      </c>
      <c r="B54" s="116" t="s">
        <v>82</v>
      </c>
      <c r="C54" s="69" t="s">
        <v>62</v>
      </c>
      <c r="D54" s="117">
        <v>0</v>
      </c>
      <c r="E54" s="118">
        <v>0</v>
      </c>
      <c r="F54" s="118">
        <v>0</v>
      </c>
      <c r="G54" s="118">
        <v>0</v>
      </c>
      <c r="H54" s="117">
        <v>0</v>
      </c>
      <c r="I54" s="118">
        <v>0</v>
      </c>
      <c r="J54" s="118">
        <v>0</v>
      </c>
      <c r="K54" s="118">
        <v>0</v>
      </c>
      <c r="L54" s="117">
        <v>0</v>
      </c>
      <c r="M54" s="118">
        <v>0</v>
      </c>
      <c r="N54" s="118">
        <v>0</v>
      </c>
      <c r="O54" s="118">
        <v>0</v>
      </c>
      <c r="P54" s="117">
        <v>0</v>
      </c>
      <c r="Q54" s="118">
        <v>0</v>
      </c>
      <c r="R54" s="118">
        <v>0</v>
      </c>
      <c r="S54" s="118">
        <v>0</v>
      </c>
      <c r="T54" s="117">
        <v>0</v>
      </c>
      <c r="U54" s="118">
        <v>0</v>
      </c>
      <c r="V54" s="118">
        <v>0</v>
      </c>
      <c r="W54" s="118">
        <v>0</v>
      </c>
      <c r="X54" s="117">
        <v>0</v>
      </c>
      <c r="Y54" s="118">
        <v>0</v>
      </c>
      <c r="Z54" s="118">
        <v>0</v>
      </c>
      <c r="AA54" s="118">
        <v>0</v>
      </c>
      <c r="AB54" s="117">
        <v>4654</v>
      </c>
      <c r="AC54" s="118">
        <v>21776.03</v>
      </c>
      <c r="AD54" s="118">
        <v>0</v>
      </c>
      <c r="AE54" s="48">
        <f>ROUND(AC54/AB54,8)</f>
        <v>4.6789922600000002</v>
      </c>
      <c r="AF54" s="70">
        <v>3328</v>
      </c>
      <c r="AG54" s="71">
        <v>15666.89</v>
      </c>
      <c r="AH54" s="118">
        <v>0</v>
      </c>
      <c r="AI54" s="48">
        <f>ROUND(AG54/AF54,8)</f>
        <v>4.70759916</v>
      </c>
      <c r="AJ54" s="117">
        <v>3499</v>
      </c>
      <c r="AK54" s="118">
        <v>16454.71</v>
      </c>
      <c r="AL54" s="118">
        <v>0</v>
      </c>
      <c r="AM54" s="48">
        <f>ROUND(AK54/AJ54,8)</f>
        <v>4.7026893400000001</v>
      </c>
      <c r="AN54" s="119">
        <v>2753</v>
      </c>
      <c r="AO54" s="118">
        <v>13017.74</v>
      </c>
      <c r="AP54" s="33">
        <f>AO54-(AQ54*AN54)</f>
        <v>4.3999989429721609E-6</v>
      </c>
      <c r="AQ54" s="48">
        <f>ROUND(AO54/AN54,8)</f>
        <v>4.7285652000000002</v>
      </c>
      <c r="AR54" s="119"/>
      <c r="AS54" s="118"/>
      <c r="AT54" s="33" t="e">
        <f>AS54-(AU54*AR54)</f>
        <v>#DIV/0!</v>
      </c>
      <c r="AU54" s="48" t="e">
        <f>ROUND(AS54/AR54,8)</f>
        <v>#DIV/0!</v>
      </c>
      <c r="AV54" s="119"/>
      <c r="AW54" s="118"/>
      <c r="AX54" s="33" t="e">
        <f>AW54-(AY54*AV54)</f>
        <v>#DIV/0!</v>
      </c>
      <c r="AY54" s="48" t="e">
        <f>ROUND(AW54/AV54,8)</f>
        <v>#DIV/0!</v>
      </c>
      <c r="AZ54" s="82">
        <f>AV54+AR54+AN54+AJ54+AF54+AB54+X54+T54+P54+L54+H54+D54</f>
        <v>14234</v>
      </c>
      <c r="BA54" s="23">
        <f>AW54+AS54+AO54+AK54+AG54+AC54+Y54+U54+Q54+M54+I54+E54</f>
        <v>66915.37</v>
      </c>
      <c r="BB54" s="74">
        <f>AJ54+AF54+AB54+X54+T54+P54+L54+H54+D54</f>
        <v>11481</v>
      </c>
      <c r="BC54" s="63">
        <f>AK54+AG54+AC54+Y54+U54+Q54+M54+I54+E54</f>
        <v>53897.63</v>
      </c>
      <c r="BD54" s="74">
        <f>AV54+AR54+AN54</f>
        <v>2753</v>
      </c>
      <c r="BE54" s="83">
        <f>AW54+AS54+AO54</f>
        <v>13017.74</v>
      </c>
      <c r="BF54" s="104">
        <f>(BD54+BB54)-AZ54</f>
        <v>0</v>
      </c>
      <c r="BG54" s="84">
        <f>(BE54+BC54)-BA54</f>
        <v>0</v>
      </c>
      <c r="BH54" s="128">
        <v>10</v>
      </c>
    </row>
    <row r="55" spans="1:60" x14ac:dyDescent="0.55000000000000004">
      <c r="A55" s="76" t="s">
        <v>76</v>
      </c>
      <c r="B55" s="77"/>
      <c r="C55" s="89"/>
      <c r="D55" s="27"/>
      <c r="E55" s="98"/>
      <c r="F55" s="98"/>
      <c r="G55" s="99"/>
      <c r="H55" s="27"/>
      <c r="I55" s="98"/>
      <c r="J55" s="98"/>
      <c r="K55" s="99"/>
      <c r="L55" s="27"/>
      <c r="M55" s="98"/>
      <c r="N55" s="98"/>
      <c r="O55" s="99"/>
      <c r="P55" s="27"/>
      <c r="Q55" s="98"/>
      <c r="R55" s="98"/>
      <c r="S55" s="99"/>
      <c r="T55" s="27"/>
      <c r="U55" s="98"/>
      <c r="V55" s="98"/>
      <c r="W55" s="99"/>
      <c r="X55" s="27"/>
      <c r="Y55" s="98"/>
      <c r="Z55" s="98"/>
      <c r="AA55" s="99"/>
      <c r="AB55" s="27"/>
      <c r="AC55" s="98"/>
      <c r="AD55" s="98"/>
      <c r="AE55" s="99"/>
      <c r="AF55" s="27"/>
      <c r="AG55" s="98"/>
      <c r="AH55" s="98"/>
      <c r="AI55" s="99"/>
      <c r="AJ55" s="27"/>
      <c r="AK55" s="98"/>
      <c r="AL55" s="98"/>
      <c r="AM55" s="99"/>
      <c r="AN55" s="27"/>
      <c r="AO55" s="98"/>
      <c r="AP55" s="98"/>
      <c r="AQ55" s="99"/>
      <c r="AR55" s="27"/>
      <c r="AS55" s="78"/>
      <c r="AT55" s="98"/>
      <c r="AU55" s="99"/>
      <c r="AV55" s="27"/>
      <c r="AW55" s="78"/>
      <c r="AX55" s="98"/>
      <c r="AY55" s="99"/>
      <c r="AZ55" s="53"/>
      <c r="BA55" s="60"/>
      <c r="BF55" s="105"/>
      <c r="BH55" s="127"/>
    </row>
    <row r="56" spans="1:60" x14ac:dyDescent="0.55000000000000004">
      <c r="A56" s="79">
        <v>1</v>
      </c>
      <c r="B56" s="80" t="s">
        <v>85</v>
      </c>
      <c r="C56" s="85" t="s">
        <v>77</v>
      </c>
      <c r="D56" s="22">
        <v>0</v>
      </c>
      <c r="E56" s="33">
        <v>0</v>
      </c>
      <c r="F56" s="33">
        <f>E56-(G56*D56)</f>
        <v>0</v>
      </c>
      <c r="G56" s="48">
        <v>0</v>
      </c>
      <c r="H56" s="22">
        <v>0</v>
      </c>
      <c r="I56" s="33">
        <v>0</v>
      </c>
      <c r="J56" s="33">
        <f>I56-(K56*H56)</f>
        <v>0</v>
      </c>
      <c r="K56" s="48">
        <v>0</v>
      </c>
      <c r="L56" s="22">
        <v>0</v>
      </c>
      <c r="M56" s="33">
        <v>0</v>
      </c>
      <c r="N56" s="33">
        <f>M56-(O56*L56)</f>
        <v>0</v>
      </c>
      <c r="O56" s="48">
        <v>0</v>
      </c>
      <c r="P56" s="22">
        <v>0</v>
      </c>
      <c r="Q56" s="33">
        <v>0</v>
      </c>
      <c r="R56" s="33">
        <f>Q56-(S56*P56)</f>
        <v>0</v>
      </c>
      <c r="S56" s="48">
        <v>0</v>
      </c>
      <c r="T56" s="22">
        <v>0</v>
      </c>
      <c r="U56" s="33">
        <v>0</v>
      </c>
      <c r="V56" s="33">
        <f>U56-(W56*T56)</f>
        <v>0</v>
      </c>
      <c r="W56" s="48">
        <v>0</v>
      </c>
      <c r="X56" s="22">
        <v>0</v>
      </c>
      <c r="Y56" s="33">
        <v>0</v>
      </c>
      <c r="Z56" s="33">
        <f>Y56-(AA56*X56)</f>
        <v>0</v>
      </c>
      <c r="AA56" s="48">
        <v>0</v>
      </c>
      <c r="AB56" s="22">
        <v>411</v>
      </c>
      <c r="AC56" s="33">
        <v>2227.65</v>
      </c>
      <c r="AD56" s="33">
        <f>AC56-(AE56*AB56)</f>
        <v>1.1100000847363845E-6</v>
      </c>
      <c r="AE56" s="48">
        <f>ROUND(AC56/AB56,8)</f>
        <v>5.4200729900000004</v>
      </c>
      <c r="AF56" s="22">
        <v>600</v>
      </c>
      <c r="AG56" s="33">
        <v>3098.42</v>
      </c>
      <c r="AH56" s="33">
        <f>AG56-(AI56*AF56)</f>
        <v>2.0000002223241609E-6</v>
      </c>
      <c r="AI56" s="48">
        <f>ROUND(AG56/AF56,8)</f>
        <v>5.1640333299999996</v>
      </c>
      <c r="AJ56" s="22">
        <v>598</v>
      </c>
      <c r="AK56" s="33">
        <v>3089.22</v>
      </c>
      <c r="AL56" s="33">
        <f>AK56-(AM56*AJ56)</f>
        <v>1.4600000213249587E-6</v>
      </c>
      <c r="AM56" s="48">
        <f>ROUND(AK56/AJ56,8)</f>
        <v>5.1659197299999997</v>
      </c>
      <c r="AN56" s="22">
        <v>736</v>
      </c>
      <c r="AO56" s="33">
        <v>3725</v>
      </c>
      <c r="AP56" s="33">
        <f>AO56-(AQ56*AN56)</f>
        <v>3.1999998100218363E-6</v>
      </c>
      <c r="AQ56" s="48">
        <f>ROUND(AO56/AN56,8)</f>
        <v>5.0611413000000001</v>
      </c>
      <c r="AR56" s="22"/>
      <c r="AS56" s="81"/>
      <c r="AT56" s="33" t="e">
        <f>AS56-(AU56*AR56)</f>
        <v>#DIV/0!</v>
      </c>
      <c r="AU56" s="48" t="e">
        <f>ROUND(AS56/AR56,8)</f>
        <v>#DIV/0!</v>
      </c>
      <c r="AV56" s="22"/>
      <c r="AW56" s="81"/>
      <c r="AX56" s="33" t="e">
        <f>AW56-(AY56*AV56)</f>
        <v>#DIV/0!</v>
      </c>
      <c r="AY56" s="48" t="e">
        <f>ROUND(AW56/AV56,8)</f>
        <v>#DIV/0!</v>
      </c>
      <c r="AZ56" s="53"/>
      <c r="BA56" s="60"/>
      <c r="BF56" s="105"/>
      <c r="BH56" s="127">
        <v>24</v>
      </c>
    </row>
    <row r="57" spans="1:60" x14ac:dyDescent="0.55000000000000004">
      <c r="A57" s="79">
        <v>2</v>
      </c>
      <c r="B57" s="80" t="s">
        <v>84</v>
      </c>
      <c r="C57" s="85" t="s">
        <v>78</v>
      </c>
      <c r="D57" s="22">
        <v>0</v>
      </c>
      <c r="E57" s="33">
        <v>0</v>
      </c>
      <c r="F57" s="33">
        <f t="shared" ref="F57:F58" si="0">E57-(G57*D57)</f>
        <v>0</v>
      </c>
      <c r="G57" s="48">
        <v>0</v>
      </c>
      <c r="H57" s="22">
        <v>0</v>
      </c>
      <c r="I57" s="33">
        <v>0</v>
      </c>
      <c r="J57" s="33">
        <f t="shared" ref="J57:J58" si="1">I57-(K57*H57)</f>
        <v>0</v>
      </c>
      <c r="K57" s="48">
        <v>0</v>
      </c>
      <c r="L57" s="22">
        <v>0</v>
      </c>
      <c r="M57" s="33">
        <v>0</v>
      </c>
      <c r="N57" s="33">
        <f t="shared" ref="N57:N58" si="2">M57-(O57*L57)</f>
        <v>0</v>
      </c>
      <c r="O57" s="48">
        <v>0</v>
      </c>
      <c r="P57" s="22">
        <v>0</v>
      </c>
      <c r="Q57" s="33">
        <v>0</v>
      </c>
      <c r="R57" s="33">
        <f t="shared" ref="R57:R58" si="3">Q57-(S57*P57)</f>
        <v>0</v>
      </c>
      <c r="S57" s="48">
        <v>0</v>
      </c>
      <c r="T57" s="22">
        <v>0</v>
      </c>
      <c r="U57" s="33">
        <v>0</v>
      </c>
      <c r="V57" s="33">
        <f t="shared" ref="V57:V58" si="4">U57-(W57*T57)</f>
        <v>0</v>
      </c>
      <c r="W57" s="48">
        <v>0</v>
      </c>
      <c r="X57" s="22">
        <v>0</v>
      </c>
      <c r="Y57" s="33">
        <v>0</v>
      </c>
      <c r="Z57" s="33">
        <f t="shared" ref="Z57:Z58" si="5">Y57-(AA57*X57)</f>
        <v>0</v>
      </c>
      <c r="AA57" s="48">
        <v>0</v>
      </c>
      <c r="AB57" s="22">
        <v>3195</v>
      </c>
      <c r="AC57" s="33">
        <v>15054.12</v>
      </c>
      <c r="AD57" s="33">
        <f t="shared" ref="AD57:AD58" si="6">AC57-(AE57*AB57)</f>
        <v>-6.749998647137545E-6</v>
      </c>
      <c r="AE57" s="48">
        <f t="shared" ref="AE57:AE58" si="7">ROUND(AC57/AB57,8)</f>
        <v>4.7117746499999997</v>
      </c>
      <c r="AF57" s="22">
        <v>4639</v>
      </c>
      <c r="AG57" s="33">
        <v>21706.93</v>
      </c>
      <c r="AH57" s="33">
        <f t="shared" ref="AH57:AH58" si="8">AG57-(AI57*AF57)</f>
        <v>-1.7070000467356294E-5</v>
      </c>
      <c r="AI57" s="48">
        <f t="shared" ref="AI57:AI58" si="9">ROUND(AG57/AF57,8)</f>
        <v>4.67922613</v>
      </c>
      <c r="AJ57" s="22">
        <v>3927</v>
      </c>
      <c r="AK57" s="33">
        <v>18426.59</v>
      </c>
      <c r="AL57" s="33">
        <f t="shared" ref="AL57:AL58" si="10">AK57-(AM57*AJ57)</f>
        <v>-2.8000067686662078E-7</v>
      </c>
      <c r="AM57" s="48">
        <f t="shared" ref="AM57:AM58" si="11">ROUND(AK57/AJ57,8)</f>
        <v>4.69228164</v>
      </c>
      <c r="AN57" s="22">
        <v>4006</v>
      </c>
      <c r="AO57" s="33">
        <v>18790.560000000001</v>
      </c>
      <c r="AP57" s="33">
        <f t="shared" ref="AP57:AP58" si="12">AO57-(AQ57*AN57)</f>
        <v>1.5460002032341436E-5</v>
      </c>
      <c r="AQ57" s="48">
        <f t="shared" ref="AQ57:AQ58" si="13">ROUND(AO57/AN57,8)</f>
        <v>4.6906040899999999</v>
      </c>
      <c r="AR57" s="22"/>
      <c r="AS57" s="81"/>
      <c r="AT57" s="33" t="e">
        <f t="shared" ref="AT57:AT58" si="14">AS57-(AU57*AR57)</f>
        <v>#DIV/0!</v>
      </c>
      <c r="AU57" s="48" t="e">
        <f t="shared" ref="AU57:AU58" si="15">ROUND(AS57/AR57,8)</f>
        <v>#DIV/0!</v>
      </c>
      <c r="AV57" s="22"/>
      <c r="AW57" s="81"/>
      <c r="AX57" s="33" t="e">
        <f t="shared" ref="AX57:AX58" si="16">AW57-(AY57*AV57)</f>
        <v>#DIV/0!</v>
      </c>
      <c r="AY57" s="48" t="e">
        <f t="shared" ref="AY57:AY58" si="17">ROUND(AW57/AV57,8)</f>
        <v>#DIV/0!</v>
      </c>
      <c r="AZ57" s="53"/>
      <c r="BA57" s="60"/>
      <c r="BF57" s="105"/>
      <c r="BH57" s="127">
        <v>25</v>
      </c>
    </row>
    <row r="58" spans="1:60" x14ac:dyDescent="0.55000000000000004">
      <c r="A58" s="79">
        <v>3</v>
      </c>
      <c r="B58" s="80" t="s">
        <v>86</v>
      </c>
      <c r="C58" s="106" t="s">
        <v>83</v>
      </c>
      <c r="D58" s="22">
        <v>0</v>
      </c>
      <c r="E58" s="33">
        <v>0</v>
      </c>
      <c r="F58" s="33">
        <f t="shared" si="0"/>
        <v>0</v>
      </c>
      <c r="G58" s="48">
        <v>0</v>
      </c>
      <c r="H58" s="22">
        <v>0</v>
      </c>
      <c r="I58" s="33">
        <v>0</v>
      </c>
      <c r="J58" s="33">
        <f t="shared" si="1"/>
        <v>0</v>
      </c>
      <c r="K58" s="48">
        <v>0</v>
      </c>
      <c r="L58" s="22">
        <v>0</v>
      </c>
      <c r="M58" s="33">
        <v>0</v>
      </c>
      <c r="N58" s="33">
        <f t="shared" si="2"/>
        <v>0</v>
      </c>
      <c r="O58" s="48">
        <v>0</v>
      </c>
      <c r="P58" s="22">
        <v>0</v>
      </c>
      <c r="Q58" s="33">
        <v>0</v>
      </c>
      <c r="R58" s="33">
        <f t="shared" si="3"/>
        <v>0</v>
      </c>
      <c r="S58" s="48">
        <v>0</v>
      </c>
      <c r="T58" s="22">
        <v>0</v>
      </c>
      <c r="U58" s="33">
        <v>0</v>
      </c>
      <c r="V58" s="33">
        <f t="shared" si="4"/>
        <v>0</v>
      </c>
      <c r="W58" s="48">
        <v>0</v>
      </c>
      <c r="X58" s="22">
        <v>0</v>
      </c>
      <c r="Y58" s="33">
        <v>0</v>
      </c>
      <c r="Z58" s="33">
        <f t="shared" si="5"/>
        <v>0</v>
      </c>
      <c r="AA58" s="48">
        <v>0</v>
      </c>
      <c r="AB58" s="22">
        <v>26</v>
      </c>
      <c r="AC58" s="33">
        <v>453.89</v>
      </c>
      <c r="AD58" s="33">
        <f t="shared" si="6"/>
        <v>5.9999990753567545E-8</v>
      </c>
      <c r="AE58" s="48">
        <f t="shared" si="7"/>
        <v>17.45730769</v>
      </c>
      <c r="AF58" s="22">
        <v>31</v>
      </c>
      <c r="AG58" s="33">
        <v>476.92</v>
      </c>
      <c r="AH58" s="33">
        <f t="shared" si="8"/>
        <v>-2.9999966955074342E-8</v>
      </c>
      <c r="AI58" s="48">
        <f t="shared" si="9"/>
        <v>15.38451613</v>
      </c>
      <c r="AJ58" s="22">
        <v>35</v>
      </c>
      <c r="AK58" s="33">
        <v>495.36</v>
      </c>
      <c r="AL58" s="33">
        <f t="shared" si="10"/>
        <v>-1.0000002248489182E-7</v>
      </c>
      <c r="AM58" s="48">
        <f t="shared" si="11"/>
        <v>14.153142860000001</v>
      </c>
      <c r="AN58" s="22">
        <v>32</v>
      </c>
      <c r="AO58" s="33">
        <v>481.53</v>
      </c>
      <c r="AP58" s="33">
        <f t="shared" si="12"/>
        <v>0</v>
      </c>
      <c r="AQ58" s="48">
        <f t="shared" si="13"/>
        <v>15.047812499999999</v>
      </c>
      <c r="AR58" s="22"/>
      <c r="AS58" s="81"/>
      <c r="AT58" s="33" t="e">
        <f t="shared" si="14"/>
        <v>#DIV/0!</v>
      </c>
      <c r="AU58" s="48" t="e">
        <f t="shared" si="15"/>
        <v>#DIV/0!</v>
      </c>
      <c r="AV58" s="22"/>
      <c r="AW58" s="81"/>
      <c r="AX58" s="33" t="e">
        <f t="shared" si="16"/>
        <v>#DIV/0!</v>
      </c>
      <c r="AY58" s="48" t="e">
        <f t="shared" si="17"/>
        <v>#DIV/0!</v>
      </c>
      <c r="AZ58" s="53"/>
      <c r="BA58" s="60"/>
      <c r="BF58" s="105"/>
      <c r="BH58" s="127">
        <v>26</v>
      </c>
    </row>
    <row r="59" spans="1:60" x14ac:dyDescent="0.55000000000000004">
      <c r="A59" s="24" t="s">
        <v>5</v>
      </c>
      <c r="B59" s="25"/>
      <c r="C59" s="94"/>
      <c r="D59" s="30">
        <f>SUM(D56:D58)</f>
        <v>0</v>
      </c>
      <c r="E59" s="31">
        <f>SUM(E52:E58)</f>
        <v>21757.59</v>
      </c>
      <c r="F59" s="40"/>
      <c r="G59" s="49" t="s">
        <v>41</v>
      </c>
      <c r="H59" s="30">
        <f>SUM(H52:H58)</f>
        <v>6240</v>
      </c>
      <c r="I59" s="31">
        <f>SUM(I52:I58)</f>
        <v>26614.97</v>
      </c>
      <c r="J59" s="40"/>
      <c r="K59" s="49" t="s">
        <v>41</v>
      </c>
      <c r="L59" s="30">
        <f>SUM(L52:L58)</f>
        <v>5116</v>
      </c>
      <c r="M59" s="31">
        <f>SUM(M52:M58)</f>
        <v>20985.45</v>
      </c>
      <c r="N59" s="40"/>
      <c r="O59" s="49" t="s">
        <v>41</v>
      </c>
      <c r="P59" s="30">
        <f>SUM(P52:P58)</f>
        <v>5224</v>
      </c>
      <c r="Q59" s="31">
        <f>SUM(Q52:Q58)</f>
        <v>24055.03</v>
      </c>
      <c r="R59" s="40"/>
      <c r="S59" s="49" t="s">
        <v>41</v>
      </c>
      <c r="T59" s="30">
        <f>SUM(T56:T58)</f>
        <v>0</v>
      </c>
      <c r="U59" s="31">
        <f>SUM(U56:U58)</f>
        <v>0</v>
      </c>
      <c r="V59" s="40"/>
      <c r="W59" s="49" t="s">
        <v>41</v>
      </c>
      <c r="X59" s="30">
        <f>SUM(X56:X58)</f>
        <v>0</v>
      </c>
      <c r="Y59" s="31">
        <f>SUM(Y56:Y58)</f>
        <v>0</v>
      </c>
      <c r="Z59" s="40"/>
      <c r="AA59" s="49" t="s">
        <v>41</v>
      </c>
      <c r="AB59" s="30">
        <f>SUM(AB52:AB58)</f>
        <v>10754</v>
      </c>
      <c r="AC59" s="31">
        <f>SUM(AC52:AC58)</f>
        <v>51337.18</v>
      </c>
      <c r="AD59" s="40"/>
      <c r="AE59" s="49" t="s">
        <v>41</v>
      </c>
      <c r="AF59" s="30">
        <f>SUM(AF52:AF58)</f>
        <v>11078</v>
      </c>
      <c r="AG59" s="31">
        <f>SUM(AG52:AG58)</f>
        <v>53375.92</v>
      </c>
      <c r="AH59" s="40"/>
      <c r="AI59" s="49" t="s">
        <v>41</v>
      </c>
      <c r="AJ59" s="30">
        <f>SUM(AJ52:AJ58)</f>
        <v>9595</v>
      </c>
      <c r="AK59" s="31">
        <f>SUM(AK52:AK58)</f>
        <v>45964.350000000006</v>
      </c>
      <c r="AL59" s="40"/>
      <c r="AM59" s="49" t="s">
        <v>41</v>
      </c>
      <c r="AN59" s="30">
        <f>SUM(AN52:AN58)</f>
        <v>9419</v>
      </c>
      <c r="AO59" s="31">
        <f>SUM(AO52:AO58)</f>
        <v>45899.479999999996</v>
      </c>
      <c r="AP59" s="40"/>
      <c r="AQ59" s="49" t="s">
        <v>41</v>
      </c>
      <c r="AR59" s="30">
        <f>SUM(AR52:AR58)</f>
        <v>0</v>
      </c>
      <c r="AS59" s="31">
        <f>SUM(AS52:AS58)</f>
        <v>0</v>
      </c>
      <c r="AT59" s="40"/>
      <c r="AU59" s="49" t="s">
        <v>41</v>
      </c>
      <c r="AV59" s="30">
        <f>SUM(AV52:AV58)</f>
        <v>0</v>
      </c>
      <c r="AW59" s="31">
        <f>SUM(AW52:AW58)</f>
        <v>0</v>
      </c>
      <c r="AX59" s="40"/>
      <c r="AY59" s="49" t="s">
        <v>41</v>
      </c>
      <c r="AZ59" s="32">
        <f>AV59+AR59+AN59+AJ59+AF59+AB59+X59+T59+P59+L59+H59+D59</f>
        <v>57426</v>
      </c>
      <c r="BA59" s="31">
        <f>AW59+AS59+AO59+AK59+AG59+AC59+Y59+U59+Q59+M59+I59+E59</f>
        <v>289989.97000000003</v>
      </c>
      <c r="BB59" s="54">
        <f>AJ59+AF59+AB59+X59+T59+P59+L59+H59+D59</f>
        <v>48007</v>
      </c>
      <c r="BC59" s="55">
        <f>AK59+AG59+AC59+Y59+U59+Q59+M59+I59+E59</f>
        <v>244090.49000000002</v>
      </c>
      <c r="BD59" s="54">
        <f>AV59+AR59+AN59</f>
        <v>9419</v>
      </c>
      <c r="BE59" s="59">
        <f>AW59+AS59+AO59</f>
        <v>45899.479999999996</v>
      </c>
      <c r="BF59" s="126">
        <f>(BD59+BB59)-AZ59</f>
        <v>0</v>
      </c>
      <c r="BG59" s="66">
        <f>(BE59+BC59)-BA59</f>
        <v>0</v>
      </c>
    </row>
  </sheetData>
  <autoFilter ref="A3:M3"/>
  <pageMargins left="0.55118110236220474" right="0.15748031496062992" top="0.59055118110236227" bottom="0.98425196850393704" header="0.51181102362204722" footer="0.51181102362204722"/>
  <pageSetup paperSize="9" orientation="landscape" r:id="rId1"/>
  <headerFooter alignWithMargins="0">
    <oddFooter>&amp;R&amp;"Angsana New,ธรรมดา"งานจัดการพลังงาน
นายสุรเดช  คิดการงาน (ผอส.04244)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2567-บิลค่าไฟฟ้า</vt:lpstr>
      <vt:lpstr>'2567-บิลค่าไฟฟ้า'!Print_Titles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2024-08-06T02:36:04Z</cp:lastPrinted>
  <dcterms:created xsi:type="dcterms:W3CDTF">2019-06-17T11:45:57Z</dcterms:created>
  <dcterms:modified xsi:type="dcterms:W3CDTF">2024-11-15T05:35:41Z</dcterms:modified>
</cp:coreProperties>
</file>