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1600" windowHeight="9132" tabRatio="263" activeTab="0"/>
  </bookViews>
  <sheets>
    <sheet name="น้ำ" sheetId="1" r:id="rId1"/>
  </sheets>
  <definedNames>
    <definedName name="_xlnm.Print_Area" localSheetId="0">'น้ำ'!$A$1:$Q$117</definedName>
  </definedNames>
  <calcPr fullCalcOnLoad="1"/>
</workbook>
</file>

<file path=xl/sharedStrings.xml><?xml version="1.0" encoding="utf-8"?>
<sst xmlns="http://schemas.openxmlformats.org/spreadsheetml/2006/main" count="79" uniqueCount="50">
  <si>
    <t>จำนวนพนักงาน</t>
  </si>
  <si>
    <t>รวม</t>
  </si>
  <si>
    <t>เฉลี่ย</t>
  </si>
  <si>
    <t>ค่าน้ำ/เดือน (บาท)</t>
  </si>
  <si>
    <t>แบบฟอร์ม 3.1(1)</t>
  </si>
  <si>
    <t>สาเหตุที่ทำให้บรรลุ/ไม่บรรลุ ตามเป้าหมายที่กำหนด :</t>
  </si>
  <si>
    <t>แนวทางจัดการ :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</si>
  <si>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</si>
  <si>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</si>
  <si>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</si>
  <si>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</si>
  <si>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</si>
  <si>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</si>
  <si>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</si>
  <si>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</si>
  <si>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</si>
  <si>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</si>
  <si>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</si>
  <si>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</si>
  <si>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</si>
  <si>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การวิเคราะห์ข้อมูลและสาเหตุ</t>
  </si>
  <si>
    <t>อาคารสำนักงานมหาวิทยาลัย 1 (ลบม.)</t>
  </si>
  <si>
    <t>อาคารสำนักงานมหาวิทยาลัย 1 (บาท)</t>
  </si>
  <si>
    <t>อาคารสำนักงานมหาวิทยาลัย 2 (ลบม.)</t>
  </si>
  <si>
    <t>อาคารสำนักงานมหาวิทยาลัย 2 (บาท)</t>
  </si>
  <si>
    <t>อาคารสำนักงานมหาวิทยาลัย 3 (ลบม.)</t>
  </si>
  <si>
    <t>อาคารสำนักงานมหาวิทยาลัย 3 (บาท)</t>
  </si>
  <si>
    <r>
      <t xml:space="preserve">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</si>
  <si>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ปริมาณการใช้น้ำ(ลบ.ม.)ปี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</si>
  <si>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ร้อยละปริมาณการใช้น้ำ(ลบ.ม.)จากปี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</si>
  <si>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ปริมาณการใช้น้ำ(ลบ.ม.)ปี </t>
    </r>
    <r>
      <rPr>
        <b/>
        <sz val="16"/>
        <color indexed="10"/>
        <rFont val="Cordia New"/>
        <family val="2"/>
      </rPr>
      <t>2567</t>
    </r>
  </si>
  <si>
    <r>
      <t xml:space="preserve">ปริมาณการใช้น้ำต่อจำนวนพนักงาน(ลบ.ม./คน) 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</si>
  <si>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ปริมาณการใช้น้ำต่อจำนวนพนักงาน(ลบ.ม./คน)ปี </t>
    </r>
    <r>
      <rPr>
        <b/>
        <sz val="16"/>
        <color indexed="10"/>
        <rFont val="Cordia New"/>
        <family val="2"/>
      </rPr>
      <t>2567</t>
    </r>
  </si>
  <si>
    <r>
      <t xml:space="preserve">ร้อยละปริมาณการใช้น้ำ(ลบ.ม./คน)จากปี </t>
    </r>
    <r>
      <rPr>
        <b/>
        <sz val="16"/>
        <color indexed="10"/>
        <rFont val="Cordia New"/>
        <family val="2"/>
      </rPr>
      <t>2567</t>
    </r>
  </si>
  <si>
    <r>
      <t xml:space="preserve">ร้อยละ 20 ของปริมาณการใช้น้ำ(ลบ.ม./คน)จากปี </t>
    </r>
    <r>
      <rPr>
        <b/>
        <sz val="16"/>
        <color indexed="10"/>
        <rFont val="Cordia New"/>
        <family val="2"/>
      </rPr>
      <t>2567</t>
    </r>
  </si>
  <si>
    <r>
      <t xml:space="preserve">ปี </t>
    </r>
    <r>
      <rPr>
        <b/>
        <sz val="16"/>
        <color indexed="10"/>
        <rFont val="Cordia New"/>
        <family val="2"/>
      </rPr>
      <t>2567</t>
    </r>
  </si>
  <si>
    <r>
      <t xml:space="preserve">บันทึกการใช้น้ำ ประจำปี </t>
    </r>
    <r>
      <rPr>
        <b/>
        <sz val="16"/>
        <color indexed="10"/>
        <rFont val="Cordia New"/>
        <family val="2"/>
      </rPr>
      <t>2567</t>
    </r>
  </si>
  <si>
    <r>
      <t xml:space="preserve">ปริมาณการใช้น้ำ (ลบ.ม.)ปี </t>
    </r>
    <r>
      <rPr>
        <b/>
        <sz val="16"/>
        <color indexed="10"/>
        <rFont val="Cordia New"/>
        <family val="2"/>
      </rPr>
      <t>2566</t>
    </r>
  </si>
  <si>
    <t>เดือนมกราคม 2567</t>
  </si>
  <si>
    <t xml:space="preserve">เดือนกุมภาพันธ์ 2567      </t>
  </si>
  <si>
    <t xml:space="preserve">เดือนมีนาคม 2567        </t>
  </si>
  <si>
    <t xml:space="preserve">เดือนเมษายน 2567        </t>
  </si>
  <si>
    <t xml:space="preserve">เดือนพฤษภาคม 2567        </t>
  </si>
  <si>
    <t xml:space="preserve">เดือนมิถุนายน 2567        </t>
  </si>
  <si>
    <t xml:space="preserve">เดือนกรกฎาคม 2567        </t>
  </si>
  <si>
    <t xml:space="preserve">เดือนสิงหาคม 2567      </t>
  </si>
  <si>
    <t xml:space="preserve">เดือนกันยายน 2567      </t>
  </si>
  <si>
    <t xml:space="preserve">เดือนตุลาคม 2567      </t>
  </si>
  <si>
    <t xml:space="preserve">เดือนพฤศจิกายน 2567      </t>
  </si>
  <si>
    <t xml:space="preserve">เดือนธันวาคม 2567    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</si>
</sst>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Red]\(0%\);\-0%"/>
    <numFmt numFmtId="201" formatCode="0.000"/>
    <numFmt numFmtId="202" formatCode="#,##0.0"/>
    <numFmt numFmtId="203" formatCode="0.00000000"/>
    <numFmt numFmtId="204" formatCode="0.0000000"/>
    <numFmt numFmtId="205" formatCode="0.000000"/>
    <numFmt numFmtId="206" formatCode="0.00000"/>
    <numFmt numFmtId="207" formatCode="0.0000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10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b/>
      <sz val="12.85"/>
      <color indexed="8"/>
      <name val="Cordia New"/>
      <family val="2"/>
    </font>
    <font>
      <sz val="8.25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Cordia New"/>
      <family val="2"/>
    </font>
    <font>
      <sz val="16"/>
      <color indexed="30"/>
      <name val="Cordia New"/>
      <family val="2"/>
    </font>
    <font>
      <sz val="16"/>
      <color indexed="10"/>
      <name val="Cordia New"/>
      <family val="2"/>
    </font>
    <font>
      <b/>
      <sz val="16"/>
      <color indexed="8"/>
      <name val="Cordia New"/>
      <family val="2"/>
    </font>
    <font>
      <b/>
      <sz val="16.8"/>
      <color indexed="8"/>
      <name val="Cordia New"/>
      <family val="2"/>
    </font>
    <font>
      <b/>
      <sz val="16.8"/>
      <color indexed="10"/>
      <name val="Cordia New"/>
      <family val="2"/>
    </font>
    <font>
      <sz val="14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Cordia New"/>
      <family val="2"/>
    </font>
    <font>
      <b/>
      <sz val="16"/>
      <color rgb="FFFF0000"/>
      <name val="Cordia New"/>
      <family val="2"/>
    </font>
    <font>
      <sz val="16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theme="1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4" fontId="53" fillId="35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/>
    </xf>
    <xf numFmtId="4" fontId="53" fillId="34" borderId="10" xfId="0" applyNumberFormat="1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/>
    </xf>
    <xf numFmtId="4" fontId="53" fillId="9" borderId="10" xfId="0" applyNumberFormat="1" applyFont="1" applyFill="1" applyBorder="1" applyAlignment="1">
      <alignment/>
    </xf>
    <xf numFmtId="200" fontId="3" fillId="33" borderId="11" xfId="44" applyNumberFormat="1" applyFont="1" applyFill="1" applyBorder="1" applyAlignment="1">
      <alignment horizontal="center" vertical="center" wrapText="1"/>
    </xf>
    <xf numFmtId="200" fontId="3" fillId="33" borderId="10" xfId="44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4" fontId="52" fillId="33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/>
    </xf>
    <xf numFmtId="3" fontId="55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200" fontId="52" fillId="33" borderId="0" xfId="44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9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1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55" fillId="33" borderId="10" xfId="0" applyNumberFormat="1" applyFont="1" applyFill="1" applyBorder="1" applyAlignment="1">
      <alignment/>
    </xf>
    <xf numFmtId="200" fontId="55" fillId="33" borderId="11" xfId="44" applyNumberFormat="1" applyFont="1" applyFill="1" applyBorder="1" applyAlignment="1">
      <alignment horizontal="center" vertical="center" wrapText="1"/>
    </xf>
    <xf numFmtId="200" fontId="55" fillId="33" borderId="10" xfId="44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/>
    </xf>
    <xf numFmtId="3" fontId="3" fillId="9" borderId="10" xfId="0" applyNumberFormat="1" applyFont="1" applyFill="1" applyBorder="1" applyAlignment="1">
      <alignment/>
    </xf>
    <xf numFmtId="2" fontId="51" fillId="34" borderId="10" xfId="0" applyNumberFormat="1" applyFont="1" applyFill="1" applyBorder="1" applyAlignment="1">
      <alignment/>
    </xf>
    <xf numFmtId="2" fontId="52" fillId="34" borderId="10" xfId="0" applyNumberFormat="1" applyFont="1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4" fillId="4" borderId="10" xfId="0" applyFont="1" applyFill="1" applyBorder="1" applyAlignment="1">
      <alignment horizontal="center" vertical="center" wrapText="1"/>
    </xf>
    <xf numFmtId="199" fontId="54" fillId="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 (ลูกบาศก์เมตร)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 2566 กับ ปี 2567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125"/>
          <c:w val="0.64325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น้ำ!$C$4</c:f>
              <c:strCache>
                <c:ptCount val="1"/>
                <c:pt idx="0">
                  <c:v>ปริมาณการใช้น้ำ (ลบ.ม.)ปี 2566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น้ำ!$C$5:$C$16</c:f>
              <c:numCache/>
            </c:numRef>
          </c:val>
          <c:smooth val="0"/>
        </c:ser>
        <c:ser>
          <c:idx val="1"/>
          <c:order val="1"/>
          <c:tx>
            <c:strRef>
              <c:f>น้ำ!$M$4</c:f>
              <c:strCache>
                <c:ptCount val="1"/>
                <c:pt idx="0">
                  <c:v>ปริมาณการใช้น้ำ(ลบ.ม.)ปี 2567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น้ำ!$M$5:$M$16</c:f>
              <c:numCache/>
            </c:numRef>
          </c:val>
          <c:smooth val="0"/>
        </c:ser>
        <c:ser>
          <c:idx val="2"/>
          <c:order val="2"/>
          <c:tx>
            <c:strRef>
              <c:f>น้ำ!$R$4</c:f>
              <c:strCache>
                <c:ptCount val="1"/>
                <c:pt idx="0">
                  <c:v>ร้อยละ 20 ของปริมาณการใช้น้ำ(ลบ.ม./คน)จากปี 2567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น้ำ!$R$5:$R$18</c:f>
              <c:numCache/>
            </c:numRef>
          </c:val>
          <c:smooth val="0"/>
        </c:ser>
        <c:marker val="1"/>
        <c:axId val="55567198"/>
        <c:axId val="30342735"/>
      </c:line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342735"/>
        <c:crosses val="autoZero"/>
        <c:auto val="1"/>
        <c:lblOffset val="100"/>
        <c:tickLblSkip val="2"/>
        <c:noMultiLvlLbl val="0"/>
      </c:catAx>
      <c:valAx>
        <c:axId val="30342735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67198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"/>
          <c:y val="0.24575"/>
          <c:w val="0.309"/>
          <c:h val="0.4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เปรียบเทียบปริมาณการใช้น้ำต่อคน (ลูกบาศก์เมตร/คน)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 2566 กับ ปี 2567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05"/>
          <c:w val="0.65375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น้ำ!$E$4</c:f>
              <c:strCache>
                <c:ptCount val="1"/>
                <c:pt idx="0">
                  <c:v>ปริมาณการใช้น้ำต่อจำนวนพนักงาน(ลบ.ม./คน) ปี 2566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น้ำ!$E$5:$E$16</c:f>
              <c:numCache/>
            </c:numRef>
          </c:val>
          <c:smooth val="0"/>
        </c:ser>
        <c:ser>
          <c:idx val="1"/>
          <c:order val="1"/>
          <c:tx>
            <c:strRef>
              <c:f>น้ำ!$O$4</c:f>
              <c:strCache>
                <c:ptCount val="1"/>
                <c:pt idx="0">
                  <c:v>ปริมาณการใช้น้ำต่อจำนวนพนักงาน(ลบ.ม./คน)ปี 2567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น้ำ!$O$5:$O$16</c:f>
              <c:numCache/>
            </c:numRef>
          </c:val>
          <c:smooth val="0"/>
        </c:ser>
        <c:marker val="1"/>
        <c:axId val="4649160"/>
        <c:axId val="41842441"/>
      </c:lineChart>
      <c:catAx>
        <c:axId val="4649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  <c:max val="3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9160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5"/>
          <c:y val="0.6525"/>
          <c:w val="0.256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 รวม (ลูกบาศก์เมตร)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 2566 กับ ปี 2567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9075"/>
          <c:w val="0.675"/>
          <c:h val="0.9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น้ำ!$U$4</c:f>
              <c:strCache>
                <c:ptCount val="1"/>
                <c:pt idx="0">
                  <c:v>ปริมาณการใช้น้ำ(ลบ.ม.)ปี 2566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น้ำ!$T$5:$T$6</c:f>
              <c:strCache/>
            </c:strRef>
          </c:cat>
          <c:val>
            <c:numRef>
              <c:f>น้ำ!$U$5:$U$6</c:f>
              <c:numCache/>
            </c:numRef>
          </c:val>
        </c:ser>
        <c:ser>
          <c:idx val="2"/>
          <c:order val="1"/>
          <c:tx>
            <c:strRef>
              <c:f>น้ำ!$V$4</c:f>
              <c:strCache>
                <c:ptCount val="1"/>
                <c:pt idx="0">
                  <c:v>ปริมาณการใช้น้ำ(ลบ.ม.)ปี 2567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น้ำ!$T$5:$T$6</c:f>
              <c:strCache/>
            </c:strRef>
          </c:cat>
          <c:val>
            <c:numRef>
              <c:f>น้ำ!$V$5:$V$6</c:f>
              <c:numCache/>
            </c:numRef>
          </c:val>
        </c:ser>
        <c:axId val="41037650"/>
        <c:axId val="33794531"/>
      </c:bar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03765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5"/>
          <c:y val="0.67775"/>
          <c:w val="0.388"/>
          <c:h val="0.1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เปรียบเทียบปริมาณการใช้น้ำต่อคน รวม (ลูกบาศก์เมตร/คน)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 2566 กับ ปี 2567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925"/>
          <c:w val="0.623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น้ำ!$Y$4</c:f>
              <c:strCache>
                <c:ptCount val="1"/>
                <c:pt idx="0">
                  <c:v>ปริมาณการใช้น้ำต่อจำนวนพนักงาน(ลบ.ม./คน) ปี 2566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น้ำ!$X$5</c:f>
              <c:strCache/>
            </c:strRef>
          </c:cat>
          <c:val>
            <c:numRef>
              <c:f>น้ำ!$Y$5</c:f>
              <c:numCache/>
            </c:numRef>
          </c:val>
        </c:ser>
        <c:ser>
          <c:idx val="1"/>
          <c:order val="1"/>
          <c:tx>
            <c:strRef>
              <c:f>น้ำ!$Z$4</c:f>
              <c:strCache>
                <c:ptCount val="1"/>
                <c:pt idx="0">
                  <c:v>ปริมาณการใช้น้ำต่อจำนวนพนักงาน(ลบ.ม./คน)ปี 2567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น้ำ!$X$5</c:f>
              <c:strCache/>
            </c:strRef>
          </c:cat>
          <c:val>
            <c:numRef>
              <c:f>น้ำ!$Z$5</c:f>
              <c:numCache/>
            </c:numRef>
          </c:val>
        </c:ser>
        <c:axId val="35715324"/>
        <c:axId val="53002461"/>
      </c:bar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002461"/>
        <c:crosses val="autoZero"/>
        <c:auto val="1"/>
        <c:lblOffset val="100"/>
        <c:tickLblSkip val="1"/>
        <c:noMultiLvlLbl val="0"/>
      </c:catAx>
      <c:valAx>
        <c:axId val="53002461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71532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355"/>
          <c:w val="0.33325"/>
          <c:h val="0.3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ปริมาณการใช้น้ำ 256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6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-256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7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77"/>
          <c:w val="0.68575"/>
          <c:h val="0.9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น้ำ!$C$4</c:f>
              <c:strCache>
                <c:ptCount val="1"/>
                <c:pt idx="0">
                  <c:v>ปริมาณการใช้น้ำ (ลบ.ม.)ปี 2566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น้ำ!$A$5:$A$16</c:f>
              <c:strCache/>
            </c:strRef>
          </c:cat>
          <c:val>
            <c:numRef>
              <c:f>น้ำ!$C$5:$C$16</c:f>
              <c:numCache/>
            </c:numRef>
          </c:val>
        </c:ser>
        <c:ser>
          <c:idx val="5"/>
          <c:order val="1"/>
          <c:tx>
            <c:strRef>
              <c:f>น้ำ!$G$4</c:f>
              <c:strCache>
                <c:ptCount val="1"/>
                <c:pt idx="0">
                  <c:v>อาคารสำนักงานมหาวิทยาลัย 1 (ลบม.)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น้ำ!$A$5:$A$16</c:f>
              <c:strCache/>
            </c:strRef>
          </c:cat>
          <c:val>
            <c:numRef>
              <c:f>น้ำ!$G$5:$G$16</c:f>
            </c:numRef>
          </c:val>
        </c:ser>
        <c:ser>
          <c:idx val="6"/>
          <c:order val="2"/>
          <c:tx>
            <c:strRef>
              <c:f>น้ำ!$H$4</c:f>
              <c:strCache>
                <c:ptCount val="1"/>
                <c:pt idx="0">
                  <c:v>อาคารสำนักงานมหาวิทยาลัย 1 (บาท)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น้ำ!$A$5:$A$16</c:f>
              <c:strCache/>
            </c:strRef>
          </c:cat>
          <c:val>
            <c:numRef>
              <c:f>น้ำ!$H$5:$H$16</c:f>
            </c:numRef>
          </c:val>
        </c:ser>
        <c:ser>
          <c:idx val="7"/>
          <c:order val="3"/>
          <c:tx>
            <c:strRef>
              <c:f>น้ำ!$I$4</c:f>
              <c:strCache>
                <c:ptCount val="1"/>
                <c:pt idx="0">
                  <c:v>อาคารสำนักงานมหาวิทยาลัย 2 (ลบม.)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น้ำ!$A$5:$A$16</c:f>
              <c:strCache/>
            </c:strRef>
          </c:cat>
          <c:val>
            <c:numRef>
              <c:f>น้ำ!$I$5:$I$16</c:f>
            </c:numRef>
          </c:val>
        </c:ser>
        <c:ser>
          <c:idx val="8"/>
          <c:order val="4"/>
          <c:tx>
            <c:strRef>
              <c:f>น้ำ!$J$4</c:f>
              <c:strCache>
                <c:ptCount val="1"/>
                <c:pt idx="0">
                  <c:v>อาคารสำนักงานมหาวิทยาลัย 2 (บาท)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น้ำ!$A$5:$A$16</c:f>
              <c:strCache/>
            </c:strRef>
          </c:cat>
          <c:val>
            <c:numRef>
              <c:f>น้ำ!$J$5:$J$16</c:f>
            </c:numRef>
          </c:val>
        </c:ser>
        <c:ser>
          <c:idx val="9"/>
          <c:order val="5"/>
          <c:tx>
            <c:strRef>
              <c:f>น้ำ!$K$4</c:f>
              <c:strCache>
                <c:ptCount val="1"/>
                <c:pt idx="0">
                  <c:v>อาคารสำนักงานมหาวิทยาลัย 3 (ลบม.)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น้ำ!$A$5:$A$16</c:f>
              <c:strCache/>
            </c:strRef>
          </c:cat>
          <c:val>
            <c:numRef>
              <c:f>น้ำ!$K$5:$K$16</c:f>
            </c:numRef>
          </c:val>
        </c:ser>
        <c:ser>
          <c:idx val="10"/>
          <c:order val="6"/>
          <c:tx>
            <c:strRef>
              <c:f>น้ำ!$L$4</c:f>
              <c:strCache>
                <c:ptCount val="1"/>
                <c:pt idx="0">
                  <c:v>อาคารสำนักงานมหาวิทยาลัย 3 (บาท)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น้ำ!$A$5:$A$16</c:f>
              <c:strCache/>
            </c:strRef>
          </c:cat>
          <c:val>
            <c:numRef>
              <c:f>น้ำ!$L$5:$L$16</c:f>
            </c:numRef>
          </c:val>
        </c:ser>
        <c:ser>
          <c:idx val="11"/>
          <c:order val="7"/>
          <c:tx>
            <c:strRef>
              <c:f>น้ำ!$M$4</c:f>
              <c:strCache>
                <c:ptCount val="1"/>
                <c:pt idx="0">
                  <c:v>ปริมาณการใช้น้ำ(ลบ.ม.)ปี 2567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น้ำ!$A$5:$A$16</c:f>
              <c:strCache/>
            </c:strRef>
          </c:cat>
          <c:val>
            <c:numRef>
              <c:f>น้ำ!$M$5:$M$16</c:f>
              <c:numCache/>
            </c:numRef>
          </c:val>
        </c:ser>
        <c:overlap val="-27"/>
        <c:gapWidth val="219"/>
        <c:axId val="7260102"/>
        <c:axId val="65340919"/>
      </c:barChart>
      <c:catAx>
        <c:axId val="7260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40919"/>
        <c:crosses val="autoZero"/>
        <c:auto val="1"/>
        <c:lblOffset val="100"/>
        <c:tickLblSkip val="1"/>
        <c:noMultiLvlLbl val="0"/>
      </c:catAx>
      <c:valAx>
        <c:axId val="65340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60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4865"/>
          <c:w val="0.344"/>
          <c:h val="0.4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19050</xdr:rowOff>
    </xdr:from>
    <xdr:to>
      <xdr:col>16</xdr:col>
      <xdr:colOff>904875</xdr:colOff>
      <xdr:row>32</xdr:row>
      <xdr:rowOff>19050</xdr:rowOff>
    </xdr:to>
    <xdr:graphicFrame>
      <xdr:nvGraphicFramePr>
        <xdr:cNvPr id="1" name="แผนภูมิ 1"/>
        <xdr:cNvGraphicFramePr/>
      </xdr:nvGraphicFramePr>
      <xdr:xfrm>
        <a:off x="47625" y="7115175"/>
        <a:ext cx="8534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266700</xdr:rowOff>
    </xdr:from>
    <xdr:to>
      <xdr:col>16</xdr:col>
      <xdr:colOff>895350</xdr:colOff>
      <xdr:row>64</xdr:row>
      <xdr:rowOff>19050</xdr:rowOff>
    </xdr:to>
    <xdr:graphicFrame>
      <xdr:nvGraphicFramePr>
        <xdr:cNvPr id="2" name="แผนภูมิ 2"/>
        <xdr:cNvGraphicFramePr/>
      </xdr:nvGraphicFramePr>
      <xdr:xfrm>
        <a:off x="0" y="15925800"/>
        <a:ext cx="8572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34</xdr:row>
      <xdr:rowOff>57150</xdr:rowOff>
    </xdr:from>
    <xdr:to>
      <xdr:col>16</xdr:col>
      <xdr:colOff>19050</xdr:colOff>
      <xdr:row>46</xdr:row>
      <xdr:rowOff>85725</xdr:rowOff>
    </xdr:to>
    <xdr:graphicFrame>
      <xdr:nvGraphicFramePr>
        <xdr:cNvPr id="3" name="แผนภูมิ 1"/>
        <xdr:cNvGraphicFramePr/>
      </xdr:nvGraphicFramePr>
      <xdr:xfrm>
        <a:off x="1247775" y="11020425"/>
        <a:ext cx="64484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66</xdr:row>
      <xdr:rowOff>104775</xdr:rowOff>
    </xdr:from>
    <xdr:to>
      <xdr:col>15</xdr:col>
      <xdr:colOff>895350</xdr:colOff>
      <xdr:row>77</xdr:row>
      <xdr:rowOff>57150</xdr:rowOff>
    </xdr:to>
    <xdr:graphicFrame>
      <xdr:nvGraphicFramePr>
        <xdr:cNvPr id="4" name="แผนภูมิ 2"/>
        <xdr:cNvGraphicFramePr/>
      </xdr:nvGraphicFramePr>
      <xdr:xfrm>
        <a:off x="1247775" y="19859625"/>
        <a:ext cx="64293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371475</xdr:colOff>
      <xdr:row>20</xdr:row>
      <xdr:rowOff>152400</xdr:rowOff>
    </xdr:from>
    <xdr:to>
      <xdr:col>24</xdr:col>
      <xdr:colOff>295275</xdr:colOff>
      <xdr:row>36</xdr:row>
      <xdr:rowOff>57150</xdr:rowOff>
    </xdr:to>
    <xdr:graphicFrame>
      <xdr:nvGraphicFramePr>
        <xdr:cNvPr id="5" name="แผนภูมิ 1"/>
        <xdr:cNvGraphicFramePr/>
      </xdr:nvGraphicFramePr>
      <xdr:xfrm>
        <a:off x="9029700" y="7248525"/>
        <a:ext cx="5619750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view="pageBreakPreview" zoomScaleNormal="85" zoomScaleSheetLayoutView="100" zoomScalePageLayoutView="0" workbookViewId="0" topLeftCell="A1">
      <selection activeCell="T10" sqref="T10"/>
    </sheetView>
  </sheetViews>
  <sheetFormatPr defaultColWidth="9.28125" defaultRowHeight="21.75" customHeight="1"/>
  <cols>
    <col min="1" max="1" width="8.7109375" style="38" customWidth="1"/>
    <col min="2" max="2" width="9.7109375" style="3" customWidth="1"/>
    <col min="3" max="3" width="11.57421875" style="3" customWidth="1"/>
    <col min="4" max="4" width="12.140625" style="3" customWidth="1"/>
    <col min="5" max="5" width="12.28125" style="3" customWidth="1"/>
    <col min="6" max="6" width="9.8515625" style="3" customWidth="1"/>
    <col min="7" max="12" width="12.8515625" style="3" hidden="1" customWidth="1"/>
    <col min="13" max="13" width="11.7109375" style="3" customWidth="1"/>
    <col min="14" max="14" width="11.8515625" style="3" customWidth="1"/>
    <col min="15" max="15" width="13.8515625" style="3" customWidth="1"/>
    <col min="16" max="16" width="13.421875" style="3" customWidth="1"/>
    <col min="17" max="18" width="14.7109375" style="3" customWidth="1"/>
    <col min="19" max="20" width="9.28125" style="3" customWidth="1"/>
    <col min="21" max="21" width="17.140625" style="3" customWidth="1"/>
    <col min="22" max="22" width="16.421875" style="3" bestFit="1" customWidth="1"/>
    <col min="23" max="24" width="9.28125" style="3" customWidth="1"/>
    <col min="25" max="26" width="20.28125" style="3" customWidth="1"/>
    <col min="27" max="16384" width="9.28125" style="3" customWidth="1"/>
  </cols>
  <sheetData>
    <row r="1" spans="1:19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 t="s">
        <v>4</v>
      </c>
      <c r="R1" s="57"/>
      <c r="S1" s="2"/>
    </row>
    <row r="2" spans="1:19" ht="21.75" customHeight="1">
      <c r="A2" s="62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57"/>
      <c r="S2" s="2"/>
    </row>
    <row r="3" spans="1:16" s="2" customFormat="1" ht="21" customHeight="1">
      <c r="A3" s="4"/>
      <c r="B3" s="60" t="s">
        <v>27</v>
      </c>
      <c r="C3" s="60"/>
      <c r="D3" s="60"/>
      <c r="E3" s="60"/>
      <c r="F3" s="60" t="s">
        <v>35</v>
      </c>
      <c r="G3" s="60"/>
      <c r="H3" s="60"/>
      <c r="I3" s="60"/>
      <c r="J3" s="60"/>
      <c r="K3" s="60"/>
      <c r="L3" s="60"/>
      <c r="M3" s="60"/>
      <c r="N3" s="60"/>
      <c r="O3" s="60"/>
      <c r="P3" s="5"/>
    </row>
    <row r="4" spans="1:26" s="2" customFormat="1" ht="140.25">
      <c r="A4" s="6" t="s">
        <v>7</v>
      </c>
      <c r="B4" s="6" t="s">
        <v>0</v>
      </c>
      <c r="C4" s="6" t="s">
        <v>37</v>
      </c>
      <c r="D4" s="6" t="s">
        <v>3</v>
      </c>
      <c r="E4" s="6" t="s">
        <v>31</v>
      </c>
      <c r="F4" s="6" t="s">
        <v>0</v>
      </c>
      <c r="G4" s="7" t="s">
        <v>21</v>
      </c>
      <c r="H4" s="8" t="s">
        <v>22</v>
      </c>
      <c r="I4" s="7" t="s">
        <v>23</v>
      </c>
      <c r="J4" s="8" t="s">
        <v>24</v>
      </c>
      <c r="K4" s="7" t="s">
        <v>25</v>
      </c>
      <c r="L4" s="8" t="s">
        <v>26</v>
      </c>
      <c r="M4" s="6" t="s">
        <v>30</v>
      </c>
      <c r="N4" s="6" t="s">
        <v>3</v>
      </c>
      <c r="O4" s="6" t="s">
        <v>32</v>
      </c>
      <c r="P4" s="6" t="s">
        <v>29</v>
      </c>
      <c r="Q4" s="6" t="s">
        <v>33</v>
      </c>
      <c r="R4" s="6" t="s">
        <v>34</v>
      </c>
      <c r="U4" s="6" t="s">
        <v>28</v>
      </c>
      <c r="V4" s="6" t="s">
        <v>30</v>
      </c>
      <c r="Y4" s="6" t="s">
        <v>31</v>
      </c>
      <c r="Z4" s="6" t="s">
        <v>32</v>
      </c>
    </row>
    <row r="5" spans="1:26" ht="21.75" customHeight="1">
      <c r="A5" s="9" t="s">
        <v>8</v>
      </c>
      <c r="B5" s="10">
        <v>300</v>
      </c>
      <c r="C5" s="11">
        <v>430</v>
      </c>
      <c r="D5" s="12">
        <v>3440</v>
      </c>
      <c r="E5" s="13">
        <f>C5/B5</f>
        <v>1.4333333333333333</v>
      </c>
      <c r="F5" s="14">
        <v>300</v>
      </c>
      <c r="G5" s="15">
        <v>93.1</v>
      </c>
      <c r="H5" s="16">
        <f>G5*8</f>
        <v>744.8</v>
      </c>
      <c r="I5" s="15">
        <v>411</v>
      </c>
      <c r="J5" s="16">
        <f>I5*8</f>
        <v>3288</v>
      </c>
      <c r="K5" s="15">
        <v>86</v>
      </c>
      <c r="L5" s="16">
        <f>K5*8</f>
        <v>688</v>
      </c>
      <c r="M5" s="17">
        <f>G5+I5+K5</f>
        <v>590.1</v>
      </c>
      <c r="N5" s="12">
        <f>H5+J5+L5</f>
        <v>4720.8</v>
      </c>
      <c r="O5" s="13">
        <f>M5/F5</f>
        <v>1.967</v>
      </c>
      <c r="P5" s="18">
        <f>(M5-C5)/C5</f>
        <v>0.3723255813953489</v>
      </c>
      <c r="Q5" s="19">
        <f>(O5-E5)/E5</f>
        <v>0.3723255813953489</v>
      </c>
      <c r="R5" s="58">
        <f>(C5-(C5*20%))</f>
        <v>344</v>
      </c>
      <c r="T5" s="20" t="s">
        <v>1</v>
      </c>
      <c r="U5" s="21">
        <f>C18</f>
        <v>3886</v>
      </c>
      <c r="V5" s="21">
        <f>M18</f>
        <v>1197.1</v>
      </c>
      <c r="X5" s="20" t="s">
        <v>1</v>
      </c>
      <c r="Y5" s="21">
        <f>E18</f>
        <v>12.953333333333333</v>
      </c>
      <c r="Z5" s="21">
        <f>O18</f>
        <v>3.9903333333333335</v>
      </c>
    </row>
    <row r="6" spans="1:18" ht="21.75" customHeight="1">
      <c r="A6" s="9" t="s">
        <v>9</v>
      </c>
      <c r="B6" s="10">
        <v>300</v>
      </c>
      <c r="C6" s="11">
        <v>380</v>
      </c>
      <c r="D6" s="12">
        <v>3040</v>
      </c>
      <c r="E6" s="13">
        <f aca="true" t="shared" si="0" ref="E6:E16">C6/B6</f>
        <v>1.2666666666666666</v>
      </c>
      <c r="F6" s="14">
        <v>300</v>
      </c>
      <c r="G6" s="15">
        <v>81</v>
      </c>
      <c r="H6" s="16">
        <f aca="true" t="shared" si="1" ref="H6:H16">G6*8</f>
        <v>648</v>
      </c>
      <c r="I6" s="15">
        <v>452</v>
      </c>
      <c r="J6" s="16">
        <f aca="true" t="shared" si="2" ref="J6:J16">I6*8</f>
        <v>3616</v>
      </c>
      <c r="K6" s="15">
        <v>74</v>
      </c>
      <c r="L6" s="16">
        <f aca="true" t="shared" si="3" ref="L6:L16">K6*8</f>
        <v>592</v>
      </c>
      <c r="M6" s="17">
        <f aca="true" t="shared" si="4" ref="M6:M16">G6+I6+K6</f>
        <v>607</v>
      </c>
      <c r="N6" s="12">
        <f aca="true" t="shared" si="5" ref="N6:N16">H6+J6+L6</f>
        <v>4856</v>
      </c>
      <c r="O6" s="13">
        <f aca="true" t="shared" si="6" ref="O6:O16">M6/F6</f>
        <v>2.0233333333333334</v>
      </c>
      <c r="P6" s="18">
        <f aca="true" t="shared" si="7" ref="P6:P18">(M6-C6)/C6</f>
        <v>0.5973684210526315</v>
      </c>
      <c r="Q6" s="19">
        <f aca="true" t="shared" si="8" ref="Q6:Q18">(O6-E6)/E6</f>
        <v>0.5973684210526318</v>
      </c>
      <c r="R6" s="58">
        <f aca="true" t="shared" si="9" ref="R6:R16">(C6-(C6*20%))</f>
        <v>304</v>
      </c>
    </row>
    <row r="7" spans="1:18" ht="21.75" customHeight="1">
      <c r="A7" s="9" t="s">
        <v>10</v>
      </c>
      <c r="B7" s="10">
        <v>300</v>
      </c>
      <c r="C7" s="11">
        <v>214</v>
      </c>
      <c r="D7" s="12">
        <v>1712</v>
      </c>
      <c r="E7" s="13">
        <f t="shared" si="0"/>
        <v>0.7133333333333334</v>
      </c>
      <c r="F7" s="14">
        <v>300</v>
      </c>
      <c r="G7" s="15"/>
      <c r="H7" s="16">
        <f t="shared" si="1"/>
        <v>0</v>
      </c>
      <c r="I7" s="15"/>
      <c r="J7" s="16">
        <f t="shared" si="2"/>
        <v>0</v>
      </c>
      <c r="K7" s="15"/>
      <c r="L7" s="16">
        <f t="shared" si="3"/>
        <v>0</v>
      </c>
      <c r="M7" s="17">
        <f t="shared" si="4"/>
        <v>0</v>
      </c>
      <c r="N7" s="12">
        <f t="shared" si="5"/>
        <v>0</v>
      </c>
      <c r="O7" s="13">
        <f t="shared" si="6"/>
        <v>0</v>
      </c>
      <c r="P7" s="18">
        <f t="shared" si="7"/>
        <v>-1</v>
      </c>
      <c r="Q7" s="19">
        <f t="shared" si="8"/>
        <v>-1</v>
      </c>
      <c r="R7" s="58">
        <f t="shared" si="9"/>
        <v>171.2</v>
      </c>
    </row>
    <row r="8" spans="1:18" ht="21.75" customHeight="1">
      <c r="A8" s="9" t="s">
        <v>11</v>
      </c>
      <c r="B8" s="10">
        <v>300</v>
      </c>
      <c r="C8" s="11">
        <v>156</v>
      </c>
      <c r="D8" s="12">
        <v>1248</v>
      </c>
      <c r="E8" s="13">
        <f t="shared" si="0"/>
        <v>0.52</v>
      </c>
      <c r="F8" s="14">
        <v>300</v>
      </c>
      <c r="G8" s="15"/>
      <c r="H8" s="16">
        <f t="shared" si="1"/>
        <v>0</v>
      </c>
      <c r="I8" s="15"/>
      <c r="J8" s="16">
        <f t="shared" si="2"/>
        <v>0</v>
      </c>
      <c r="K8" s="15"/>
      <c r="L8" s="16">
        <f t="shared" si="3"/>
        <v>0</v>
      </c>
      <c r="M8" s="17">
        <f t="shared" si="4"/>
        <v>0</v>
      </c>
      <c r="N8" s="12">
        <f t="shared" si="5"/>
        <v>0</v>
      </c>
      <c r="O8" s="13">
        <f t="shared" si="6"/>
        <v>0</v>
      </c>
      <c r="P8" s="18">
        <f t="shared" si="7"/>
        <v>-1</v>
      </c>
      <c r="Q8" s="19">
        <f t="shared" si="8"/>
        <v>-1</v>
      </c>
      <c r="R8" s="58">
        <f t="shared" si="9"/>
        <v>124.8</v>
      </c>
    </row>
    <row r="9" spans="1:18" ht="21.75" customHeight="1">
      <c r="A9" s="9" t="s">
        <v>12</v>
      </c>
      <c r="B9" s="10">
        <v>300</v>
      </c>
      <c r="C9" s="11">
        <v>278</v>
      </c>
      <c r="D9" s="12">
        <v>2224</v>
      </c>
      <c r="E9" s="13">
        <f t="shared" si="0"/>
        <v>0.9266666666666666</v>
      </c>
      <c r="F9" s="14">
        <v>300</v>
      </c>
      <c r="G9" s="15"/>
      <c r="H9" s="16">
        <f t="shared" si="1"/>
        <v>0</v>
      </c>
      <c r="I9" s="15"/>
      <c r="J9" s="16">
        <f t="shared" si="2"/>
        <v>0</v>
      </c>
      <c r="K9" s="15"/>
      <c r="L9" s="16">
        <f t="shared" si="3"/>
        <v>0</v>
      </c>
      <c r="M9" s="17">
        <f t="shared" si="4"/>
        <v>0</v>
      </c>
      <c r="N9" s="12">
        <f t="shared" si="5"/>
        <v>0</v>
      </c>
      <c r="O9" s="13">
        <f t="shared" si="6"/>
        <v>0</v>
      </c>
      <c r="P9" s="18">
        <f t="shared" si="7"/>
        <v>-1</v>
      </c>
      <c r="Q9" s="19">
        <f t="shared" si="8"/>
        <v>-1</v>
      </c>
      <c r="R9" s="58">
        <f t="shared" si="9"/>
        <v>222.4</v>
      </c>
    </row>
    <row r="10" spans="1:18" ht="21.75" customHeight="1">
      <c r="A10" s="9" t="s">
        <v>13</v>
      </c>
      <c r="B10" s="10">
        <v>300</v>
      </c>
      <c r="C10" s="11">
        <v>392</v>
      </c>
      <c r="D10" s="12">
        <v>3136</v>
      </c>
      <c r="E10" s="13">
        <f t="shared" si="0"/>
        <v>1.3066666666666666</v>
      </c>
      <c r="F10" s="14">
        <v>300</v>
      </c>
      <c r="G10" s="15"/>
      <c r="H10" s="16">
        <f t="shared" si="1"/>
        <v>0</v>
      </c>
      <c r="I10" s="15"/>
      <c r="J10" s="16">
        <f t="shared" si="2"/>
        <v>0</v>
      </c>
      <c r="K10" s="15"/>
      <c r="L10" s="16">
        <f t="shared" si="3"/>
        <v>0</v>
      </c>
      <c r="M10" s="17">
        <f t="shared" si="4"/>
        <v>0</v>
      </c>
      <c r="N10" s="12">
        <f t="shared" si="5"/>
        <v>0</v>
      </c>
      <c r="O10" s="13">
        <f t="shared" si="6"/>
        <v>0</v>
      </c>
      <c r="P10" s="18">
        <f t="shared" si="7"/>
        <v>-1</v>
      </c>
      <c r="Q10" s="19">
        <f t="shared" si="8"/>
        <v>-1</v>
      </c>
      <c r="R10" s="58">
        <f t="shared" si="9"/>
        <v>313.6</v>
      </c>
    </row>
    <row r="11" spans="1:18" ht="21.75" customHeight="1">
      <c r="A11" s="9" t="s">
        <v>14</v>
      </c>
      <c r="B11" s="10">
        <v>300</v>
      </c>
      <c r="C11" s="11">
        <v>515</v>
      </c>
      <c r="D11" s="12">
        <v>4120</v>
      </c>
      <c r="E11" s="13">
        <f t="shared" si="0"/>
        <v>1.7166666666666666</v>
      </c>
      <c r="F11" s="14">
        <v>300</v>
      </c>
      <c r="G11" s="15"/>
      <c r="H11" s="16">
        <f t="shared" si="1"/>
        <v>0</v>
      </c>
      <c r="I11" s="15"/>
      <c r="J11" s="16">
        <f t="shared" si="2"/>
        <v>0</v>
      </c>
      <c r="K11" s="15"/>
      <c r="L11" s="16">
        <f t="shared" si="3"/>
        <v>0</v>
      </c>
      <c r="M11" s="17">
        <f t="shared" si="4"/>
        <v>0</v>
      </c>
      <c r="N11" s="12">
        <f t="shared" si="5"/>
        <v>0</v>
      </c>
      <c r="O11" s="13">
        <f t="shared" si="6"/>
        <v>0</v>
      </c>
      <c r="P11" s="18">
        <f t="shared" si="7"/>
        <v>-1</v>
      </c>
      <c r="Q11" s="19">
        <f t="shared" si="8"/>
        <v>-1</v>
      </c>
      <c r="R11" s="58">
        <f t="shared" si="9"/>
        <v>412</v>
      </c>
    </row>
    <row r="12" spans="1:18" ht="21.75" customHeight="1">
      <c r="A12" s="9" t="s">
        <v>15</v>
      </c>
      <c r="B12" s="10">
        <v>300</v>
      </c>
      <c r="C12" s="11">
        <v>355</v>
      </c>
      <c r="D12" s="12">
        <v>2840</v>
      </c>
      <c r="E12" s="13">
        <f t="shared" si="0"/>
        <v>1.1833333333333333</v>
      </c>
      <c r="F12" s="14">
        <v>300</v>
      </c>
      <c r="G12" s="15"/>
      <c r="H12" s="16">
        <f t="shared" si="1"/>
        <v>0</v>
      </c>
      <c r="I12" s="15"/>
      <c r="J12" s="16">
        <f t="shared" si="2"/>
        <v>0</v>
      </c>
      <c r="K12" s="15"/>
      <c r="L12" s="16">
        <f t="shared" si="3"/>
        <v>0</v>
      </c>
      <c r="M12" s="17">
        <f t="shared" si="4"/>
        <v>0</v>
      </c>
      <c r="N12" s="12">
        <f t="shared" si="5"/>
        <v>0</v>
      </c>
      <c r="O12" s="13">
        <f t="shared" si="6"/>
        <v>0</v>
      </c>
      <c r="P12" s="18">
        <f t="shared" si="7"/>
        <v>-1</v>
      </c>
      <c r="Q12" s="19">
        <f t="shared" si="8"/>
        <v>-1</v>
      </c>
      <c r="R12" s="58">
        <f t="shared" si="9"/>
        <v>284</v>
      </c>
    </row>
    <row r="13" spans="1:18" ht="21.75" customHeight="1">
      <c r="A13" s="9" t="s">
        <v>16</v>
      </c>
      <c r="B13" s="10">
        <v>300</v>
      </c>
      <c r="C13" s="11">
        <v>301</v>
      </c>
      <c r="D13" s="12">
        <v>2408</v>
      </c>
      <c r="E13" s="13">
        <f t="shared" si="0"/>
        <v>1.0033333333333334</v>
      </c>
      <c r="F13" s="14">
        <v>300</v>
      </c>
      <c r="G13" s="15"/>
      <c r="H13" s="16">
        <f t="shared" si="1"/>
        <v>0</v>
      </c>
      <c r="I13" s="15"/>
      <c r="J13" s="16">
        <f t="shared" si="2"/>
        <v>0</v>
      </c>
      <c r="K13" s="15"/>
      <c r="L13" s="16">
        <f t="shared" si="3"/>
        <v>0</v>
      </c>
      <c r="M13" s="17">
        <f t="shared" si="4"/>
        <v>0</v>
      </c>
      <c r="N13" s="12">
        <f t="shared" si="5"/>
        <v>0</v>
      </c>
      <c r="O13" s="13">
        <f t="shared" si="6"/>
        <v>0</v>
      </c>
      <c r="P13" s="18">
        <f t="shared" si="7"/>
        <v>-1</v>
      </c>
      <c r="Q13" s="19">
        <f t="shared" si="8"/>
        <v>-1</v>
      </c>
      <c r="R13" s="58">
        <f t="shared" si="9"/>
        <v>240.8</v>
      </c>
    </row>
    <row r="14" spans="1:18" ht="21.75" customHeight="1">
      <c r="A14" s="9" t="s">
        <v>17</v>
      </c>
      <c r="B14" s="10">
        <v>300</v>
      </c>
      <c r="C14" s="11">
        <v>130</v>
      </c>
      <c r="D14" s="12">
        <v>1040</v>
      </c>
      <c r="E14" s="13">
        <f t="shared" si="0"/>
        <v>0.43333333333333335</v>
      </c>
      <c r="F14" s="14">
        <v>300</v>
      </c>
      <c r="G14" s="15"/>
      <c r="H14" s="16">
        <f t="shared" si="1"/>
        <v>0</v>
      </c>
      <c r="I14" s="15"/>
      <c r="J14" s="16">
        <f t="shared" si="2"/>
        <v>0</v>
      </c>
      <c r="K14" s="15"/>
      <c r="L14" s="16">
        <f t="shared" si="3"/>
        <v>0</v>
      </c>
      <c r="M14" s="17">
        <f t="shared" si="4"/>
        <v>0</v>
      </c>
      <c r="N14" s="12">
        <f t="shared" si="5"/>
        <v>0</v>
      </c>
      <c r="O14" s="13">
        <f t="shared" si="6"/>
        <v>0</v>
      </c>
      <c r="P14" s="18">
        <f t="shared" si="7"/>
        <v>-1</v>
      </c>
      <c r="Q14" s="19">
        <f t="shared" si="8"/>
        <v>-1</v>
      </c>
      <c r="R14" s="58">
        <f t="shared" si="9"/>
        <v>104</v>
      </c>
    </row>
    <row r="15" spans="1:18" ht="21.75" customHeight="1">
      <c r="A15" s="9" t="s">
        <v>18</v>
      </c>
      <c r="B15" s="10">
        <v>300</v>
      </c>
      <c r="C15" s="11">
        <v>439</v>
      </c>
      <c r="D15" s="12">
        <v>3512</v>
      </c>
      <c r="E15" s="13">
        <f t="shared" si="0"/>
        <v>1.4633333333333334</v>
      </c>
      <c r="F15" s="14">
        <v>300</v>
      </c>
      <c r="G15" s="15"/>
      <c r="H15" s="16">
        <f t="shared" si="1"/>
        <v>0</v>
      </c>
      <c r="I15" s="15"/>
      <c r="J15" s="16">
        <f t="shared" si="2"/>
        <v>0</v>
      </c>
      <c r="K15" s="15"/>
      <c r="L15" s="16">
        <f t="shared" si="3"/>
        <v>0</v>
      </c>
      <c r="M15" s="17">
        <f t="shared" si="4"/>
        <v>0</v>
      </c>
      <c r="N15" s="12">
        <f t="shared" si="5"/>
        <v>0</v>
      </c>
      <c r="O15" s="13">
        <f t="shared" si="6"/>
        <v>0</v>
      </c>
      <c r="P15" s="18">
        <f t="shared" si="7"/>
        <v>-1</v>
      </c>
      <c r="Q15" s="19">
        <f t="shared" si="8"/>
        <v>-1</v>
      </c>
      <c r="R15" s="58">
        <f t="shared" si="9"/>
        <v>351.2</v>
      </c>
    </row>
    <row r="16" spans="1:18" ht="21.75" customHeight="1">
      <c r="A16" s="9" t="s">
        <v>19</v>
      </c>
      <c r="B16" s="10">
        <v>300</v>
      </c>
      <c r="C16" s="11">
        <v>296</v>
      </c>
      <c r="D16" s="12">
        <v>2368</v>
      </c>
      <c r="E16" s="13">
        <f t="shared" si="0"/>
        <v>0.9866666666666667</v>
      </c>
      <c r="F16" s="14">
        <v>300</v>
      </c>
      <c r="G16" s="15"/>
      <c r="H16" s="16">
        <f t="shared" si="1"/>
        <v>0</v>
      </c>
      <c r="I16" s="15"/>
      <c r="J16" s="16">
        <f t="shared" si="2"/>
        <v>0</v>
      </c>
      <c r="K16" s="15"/>
      <c r="L16" s="16">
        <f t="shared" si="3"/>
        <v>0</v>
      </c>
      <c r="M16" s="17">
        <f t="shared" si="4"/>
        <v>0</v>
      </c>
      <c r="N16" s="12">
        <f t="shared" si="5"/>
        <v>0</v>
      </c>
      <c r="O16" s="13">
        <f t="shared" si="6"/>
        <v>0</v>
      </c>
      <c r="P16" s="18">
        <f t="shared" si="7"/>
        <v>-1</v>
      </c>
      <c r="Q16" s="19">
        <f t="shared" si="8"/>
        <v>-1</v>
      </c>
      <c r="R16" s="58">
        <f t="shared" si="9"/>
        <v>236.8</v>
      </c>
    </row>
    <row r="17" spans="1:18" s="26" customFormat="1" ht="24">
      <c r="A17" s="22" t="s">
        <v>2</v>
      </c>
      <c r="B17" s="10">
        <v>200</v>
      </c>
      <c r="C17" s="11">
        <f>AVERAGE(C5:C16)</f>
        <v>323.8333333333333</v>
      </c>
      <c r="D17" s="23">
        <f>AVERAGE(D5:D16)</f>
        <v>2590.6666666666665</v>
      </c>
      <c r="E17" s="24">
        <f>AVERAGE(E5:E16)</f>
        <v>1.0794444444444444</v>
      </c>
      <c r="F17" s="14">
        <f aca="true" t="shared" si="10" ref="F17:L17">AVERAGE(F5:F16)</f>
        <v>300</v>
      </c>
      <c r="G17" s="54">
        <f t="shared" si="10"/>
        <v>87.05</v>
      </c>
      <c r="H17" s="55">
        <f t="shared" si="10"/>
        <v>116.06666666666666</v>
      </c>
      <c r="I17" s="54">
        <f t="shared" si="10"/>
        <v>431.5</v>
      </c>
      <c r="J17" s="55">
        <f t="shared" si="10"/>
        <v>575.3333333333334</v>
      </c>
      <c r="K17" s="54">
        <f t="shared" si="10"/>
        <v>80</v>
      </c>
      <c r="L17" s="55">
        <f t="shared" si="10"/>
        <v>106.66666666666667</v>
      </c>
      <c r="M17" s="14">
        <f>AVERAGE(M5:M16)</f>
        <v>99.75833333333333</v>
      </c>
      <c r="N17" s="25">
        <f>AVERAGE(N5:N16)</f>
        <v>798.0666666666666</v>
      </c>
      <c r="O17" s="49">
        <f>M17/F17</f>
        <v>0.33252777777777776</v>
      </c>
      <c r="P17" s="50">
        <f>(M17-C17)/C17</f>
        <v>-0.6919454451878538</v>
      </c>
      <c r="Q17" s="51">
        <f>(O17-E17)/E17</f>
        <v>-0.6919454451878538</v>
      </c>
      <c r="R17" s="59"/>
    </row>
    <row r="18" spans="1:18" s="27" customFormat="1" ht="24">
      <c r="A18" s="20" t="s">
        <v>1</v>
      </c>
      <c r="B18" s="10">
        <v>200</v>
      </c>
      <c r="C18" s="11">
        <f>SUM(C5:C16)</f>
        <v>3886</v>
      </c>
      <c r="D18" s="23">
        <f>SUM(D5:D16)</f>
        <v>31088</v>
      </c>
      <c r="E18" s="24">
        <f>SUM(E5:E16)</f>
        <v>12.953333333333333</v>
      </c>
      <c r="F18" s="53">
        <f aca="true" t="shared" si="11" ref="F18:L18">SUM(F5:F16)</f>
        <v>3600</v>
      </c>
      <c r="G18" s="54">
        <f t="shared" si="11"/>
        <v>174.1</v>
      </c>
      <c r="H18" s="55">
        <f t="shared" si="11"/>
        <v>1392.8</v>
      </c>
      <c r="I18" s="54">
        <f t="shared" si="11"/>
        <v>863</v>
      </c>
      <c r="J18" s="55">
        <f t="shared" si="11"/>
        <v>6904</v>
      </c>
      <c r="K18" s="54">
        <f t="shared" si="11"/>
        <v>160</v>
      </c>
      <c r="L18" s="55">
        <f t="shared" si="11"/>
        <v>1280</v>
      </c>
      <c r="M18" s="52">
        <f>SUM(M5:M16)</f>
        <v>1197.1</v>
      </c>
      <c r="N18" s="23">
        <f>SUM(N5:N16)</f>
        <v>9576.8</v>
      </c>
      <c r="O18" s="49">
        <f>SUM(O5:O16)</f>
        <v>3.9903333333333335</v>
      </c>
      <c r="P18" s="50">
        <f t="shared" si="7"/>
        <v>-0.6919454451878538</v>
      </c>
      <c r="Q18" s="51">
        <f t="shared" si="8"/>
        <v>-0.6919454451878538</v>
      </c>
      <c r="R18" s="58"/>
    </row>
    <row r="19" spans="1:18" s="27" customFormat="1" ht="23.25">
      <c r="A19" s="28"/>
      <c r="B19" s="29"/>
      <c r="C19" s="30"/>
      <c r="D19" s="31"/>
      <c r="E19" s="32"/>
      <c r="F19" s="29"/>
      <c r="G19" s="33"/>
      <c r="H19" s="33"/>
      <c r="I19" s="33"/>
      <c r="J19" s="33"/>
      <c r="K19" s="33"/>
      <c r="L19" s="33"/>
      <c r="M19" s="30"/>
      <c r="N19" s="31"/>
      <c r="O19" s="31"/>
      <c r="P19" s="34"/>
      <c r="Q19" s="34"/>
      <c r="R19" s="34"/>
    </row>
    <row r="20" spans="1:18" ht="21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37"/>
    </row>
    <row r="21" spans="1:18" ht="21.75" customHeight="1">
      <c r="A21" s="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7"/>
    </row>
    <row r="22" spans="1:18" ht="21.75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62" ht="21" customHeight="1"/>
    <row r="63" ht="21" customHeight="1"/>
    <row r="64" ht="21" customHeight="1"/>
    <row r="65" ht="21" customHeight="1"/>
    <row r="66" ht="21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spans="1:18" ht="24" customHeight="1">
      <c r="A80" s="61" t="s">
        <v>20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56"/>
    </row>
    <row r="81" spans="1:18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57"/>
    </row>
    <row r="82" spans="1:18" s="42" customFormat="1" ht="30" customHeight="1">
      <c r="A82" s="39" t="s">
        <v>38</v>
      </c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 s="42" customFormat="1" ht="30" customHeight="1">
      <c r="A83" s="5" t="s">
        <v>5</v>
      </c>
      <c r="B83" s="43"/>
      <c r="C83" s="44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s="42" customFormat="1" ht="30" customHeight="1">
      <c r="A84" s="5" t="s">
        <v>6</v>
      </c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3" s="42" customFormat="1" ht="30" customHeight="1">
      <c r="A85" s="45" t="s">
        <v>39</v>
      </c>
      <c r="B85" s="2"/>
      <c r="C85" s="2"/>
    </row>
    <row r="86" spans="1:3" s="42" customFormat="1" ht="30" customHeight="1">
      <c r="A86" s="1" t="s">
        <v>5</v>
      </c>
      <c r="B86" s="46"/>
      <c r="C86" s="47"/>
    </row>
    <row r="87" spans="1:2" s="42" customFormat="1" ht="30" customHeight="1">
      <c r="A87" s="1" t="s">
        <v>6</v>
      </c>
      <c r="B87" s="2"/>
    </row>
    <row r="88" spans="1:3" s="42" customFormat="1" ht="30" customHeight="1">
      <c r="A88" s="45" t="s">
        <v>40</v>
      </c>
      <c r="B88" s="2"/>
      <c r="C88" s="2"/>
    </row>
    <row r="89" spans="1:3" s="42" customFormat="1" ht="30" customHeight="1">
      <c r="A89" s="1" t="s">
        <v>5</v>
      </c>
      <c r="B89" s="46"/>
      <c r="C89" s="47"/>
    </row>
    <row r="90" spans="1:2" s="42" customFormat="1" ht="30" customHeight="1">
      <c r="A90" s="1" t="s">
        <v>6</v>
      </c>
      <c r="B90" s="2"/>
    </row>
    <row r="91" spans="1:3" s="42" customFormat="1" ht="30" customHeight="1">
      <c r="A91" s="45" t="s">
        <v>41</v>
      </c>
      <c r="B91" s="2"/>
      <c r="C91" s="2"/>
    </row>
    <row r="92" spans="1:3" s="42" customFormat="1" ht="30" customHeight="1">
      <c r="A92" s="1" t="s">
        <v>5</v>
      </c>
      <c r="B92" s="46"/>
      <c r="C92" s="47"/>
    </row>
    <row r="93" spans="1:2" s="42" customFormat="1" ht="30" customHeight="1">
      <c r="A93" s="1" t="s">
        <v>6</v>
      </c>
      <c r="B93" s="2"/>
    </row>
    <row r="94" spans="1:3" s="42" customFormat="1" ht="30" customHeight="1">
      <c r="A94" s="45" t="s">
        <v>42</v>
      </c>
      <c r="B94" s="2"/>
      <c r="C94" s="2"/>
    </row>
    <row r="95" spans="1:2" s="42" customFormat="1" ht="30" customHeight="1">
      <c r="A95" s="1" t="s">
        <v>5</v>
      </c>
      <c r="B95" s="2"/>
    </row>
    <row r="96" spans="1:2" s="42" customFormat="1" ht="30" customHeight="1">
      <c r="A96" s="1" t="s">
        <v>6</v>
      </c>
      <c r="B96" s="2"/>
    </row>
    <row r="97" spans="1:3" s="42" customFormat="1" ht="30" customHeight="1">
      <c r="A97" s="45" t="s">
        <v>43</v>
      </c>
      <c r="B97" s="2"/>
      <c r="C97" s="2"/>
    </row>
    <row r="98" spans="1:3" s="42" customFormat="1" ht="30" customHeight="1">
      <c r="A98" s="1" t="s">
        <v>5</v>
      </c>
      <c r="B98" s="46"/>
      <c r="C98" s="47"/>
    </row>
    <row r="99" spans="1:2" s="42" customFormat="1" ht="30" customHeight="1">
      <c r="A99" s="1" t="s">
        <v>6</v>
      </c>
      <c r="B99" s="2"/>
    </row>
    <row r="100" spans="1:3" s="42" customFormat="1" ht="30" customHeight="1">
      <c r="A100" s="45" t="s">
        <v>44</v>
      </c>
      <c r="B100" s="2"/>
      <c r="C100" s="2"/>
    </row>
    <row r="101" spans="1:3" s="42" customFormat="1" ht="30" customHeight="1">
      <c r="A101" s="1" t="s">
        <v>5</v>
      </c>
      <c r="B101" s="46"/>
      <c r="C101" s="47"/>
    </row>
    <row r="102" spans="1:2" s="42" customFormat="1" ht="30" customHeight="1">
      <c r="A102" s="1" t="s">
        <v>6</v>
      </c>
      <c r="B102" s="2"/>
    </row>
    <row r="103" spans="1:3" s="42" customFormat="1" ht="30" customHeight="1">
      <c r="A103" s="45" t="s">
        <v>45</v>
      </c>
      <c r="B103" s="2"/>
      <c r="C103" s="2"/>
    </row>
    <row r="104" spans="1:3" s="42" customFormat="1" ht="30" customHeight="1">
      <c r="A104" s="1" t="s">
        <v>5</v>
      </c>
      <c r="B104" s="46"/>
      <c r="C104" s="47"/>
    </row>
    <row r="105" spans="1:2" s="42" customFormat="1" ht="30" customHeight="1">
      <c r="A105" s="1" t="s">
        <v>6</v>
      </c>
      <c r="B105" s="2"/>
    </row>
    <row r="106" spans="1:3" s="42" customFormat="1" ht="30" customHeight="1">
      <c r="A106" s="45" t="s">
        <v>46</v>
      </c>
      <c r="B106" s="2"/>
      <c r="C106" s="2"/>
    </row>
    <row r="107" spans="1:3" s="42" customFormat="1" ht="30" customHeight="1">
      <c r="A107" s="1" t="s">
        <v>5</v>
      </c>
      <c r="B107" s="46"/>
      <c r="C107" s="47"/>
    </row>
    <row r="108" spans="1:2" s="42" customFormat="1" ht="30" customHeight="1">
      <c r="A108" s="1" t="s">
        <v>6</v>
      </c>
      <c r="B108" s="2"/>
    </row>
    <row r="109" spans="1:3" s="42" customFormat="1" ht="30" customHeight="1">
      <c r="A109" s="45" t="s">
        <v>47</v>
      </c>
      <c r="B109" s="2"/>
      <c r="C109" s="2"/>
    </row>
    <row r="110" spans="1:3" s="42" customFormat="1" ht="30" customHeight="1">
      <c r="A110" s="1" t="s">
        <v>5</v>
      </c>
      <c r="B110" s="46"/>
      <c r="C110" s="47"/>
    </row>
    <row r="111" spans="1:2" s="42" customFormat="1" ht="30" customHeight="1">
      <c r="A111" s="1" t="s">
        <v>6</v>
      </c>
      <c r="B111" s="2"/>
    </row>
    <row r="112" spans="1:3" s="42" customFormat="1" ht="30" customHeight="1">
      <c r="A112" s="45" t="s">
        <v>48</v>
      </c>
      <c r="B112" s="2"/>
      <c r="C112" s="2"/>
    </row>
    <row r="113" spans="1:3" s="42" customFormat="1" ht="30" customHeight="1">
      <c r="A113" s="1" t="s">
        <v>5</v>
      </c>
      <c r="B113" s="46"/>
      <c r="C113" s="47"/>
    </row>
    <row r="114" spans="1:2" s="42" customFormat="1" ht="30" customHeight="1">
      <c r="A114" s="1" t="s">
        <v>6</v>
      </c>
      <c r="B114" s="2"/>
    </row>
    <row r="115" spans="1:3" s="42" customFormat="1" ht="30" customHeight="1">
      <c r="A115" s="45" t="s">
        <v>49</v>
      </c>
      <c r="B115" s="2"/>
      <c r="C115" s="2"/>
    </row>
    <row r="116" spans="1:3" s="42" customFormat="1" ht="30" customHeight="1">
      <c r="A116" s="1" t="s">
        <v>5</v>
      </c>
      <c r="B116" s="46"/>
      <c r="C116" s="47"/>
    </row>
    <row r="117" spans="1:2" s="42" customFormat="1" ht="30" customHeight="1">
      <c r="A117" s="1" t="s">
        <v>6</v>
      </c>
      <c r="B117" s="2"/>
    </row>
    <row r="118" s="42" customFormat="1" ht="30" customHeight="1">
      <c r="A118" s="48"/>
    </row>
  </sheetData>
  <sheetProtection/>
  <mergeCells count="4">
    <mergeCell ref="B3:E3"/>
    <mergeCell ref="F3:O3"/>
    <mergeCell ref="A80:Q80"/>
    <mergeCell ref="A2:Q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65" r:id="rId2"/>
  <rowBreaks count="1" manualBreakCount="1">
    <brk id="11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2024-03-19T07:51:22Z</cp:lastPrinted>
  <dcterms:created xsi:type="dcterms:W3CDTF">2012-01-31T04:45:00Z</dcterms:created>
  <dcterms:modified xsi:type="dcterms:W3CDTF">2024-03-20T05:43:12Z</dcterms:modified>
  <cp:category/>
  <cp:version/>
  <cp:contentType/>
  <cp:contentStatus/>
</cp:coreProperties>
</file>