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35" tabRatio="263" activeTab="0"/>
  </bookViews>
  <sheets>
    <sheet name="น้ำ" sheetId="1" r:id="rId1"/>
  </sheets>
  <externalReferences>
    <externalReference r:id="rId4"/>
  </externalReferences>
  <definedNames>
    <definedName name="_xlnm.Print_Area" localSheetId="0">'น้ำ'!$A$1:$Q$120</definedName>
  </definedNames>
  <calcPr fullCalcOnLoad="1"/>
</workbook>
</file>

<file path=xl/sharedStrings.xml><?xml version="1.0" encoding="utf-8"?>
<sst xmlns="http://schemas.openxmlformats.org/spreadsheetml/2006/main" count="151" uniqueCount="67">
  <si>
    <t>จำนวนพนักงาน</t>
  </si>
  <si>
    <t>รวม</t>
  </si>
  <si>
    <t>เฉลี่ย</t>
  </si>
  <si>
    <t>ค่าน้ำ/เดือน (บาท)</t>
  </si>
  <si>
    <t>แบบฟอร์ม 3.1(1)</t>
  </si>
  <si>
    <t>เดือนมกราคม 2566</t>
  </si>
  <si>
    <t xml:space="preserve">เดือนกุมภาพันธ์ 2566      </t>
  </si>
  <si>
    <t xml:space="preserve">เดือนมีนาคม 2566        </t>
  </si>
  <si>
    <t xml:space="preserve">เดือนเมษายน 2566        </t>
  </si>
  <si>
    <t xml:space="preserve">เดือนพฤษภาคม 2566        </t>
  </si>
  <si>
    <t xml:space="preserve">เดือนมิถุนายน 2566        </t>
  </si>
  <si>
    <t xml:space="preserve">เดือนกรกฎาคม 2566        </t>
  </si>
  <si>
    <t xml:space="preserve">เดือนสิงหาคม 2566      </t>
  </si>
  <si>
    <t xml:space="preserve">เดือนกันยายน 2566      </t>
  </si>
  <si>
    <t xml:space="preserve">เดือนตุลาคม 2566      </t>
  </si>
  <si>
    <t xml:space="preserve">เดือนพฤศจิกายน 2566      </t>
  </si>
  <si>
    <t xml:space="preserve">เดือนธันวาคม 2566      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</si>
  <si>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</si>
  <si>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</si>
  <si>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</si>
  <si>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</si>
  <si>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</si>
  <si>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</si>
  <si>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</si>
  <si>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</si>
  <si>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</si>
  <si>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</si>
  <si>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</si>
  <si>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</si>
  <si>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</si>
  <si>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</si>
  <si>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</si>
  <si>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</si>
  <si>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</si>
  <si>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</si>
  <si>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</si>
  <si>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</si>
  <si>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</si>
  <si>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</si>
  <si>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r>
      <t xml:space="preserve">บันทึกการใช้น้ำ ประจำปี </t>
    </r>
    <r>
      <rPr>
        <b/>
        <sz val="16"/>
        <color indexed="10"/>
        <rFont val="Cordia New"/>
        <family val="2"/>
      </rPr>
      <t>2566</t>
    </r>
  </si>
  <si>
    <r>
      <t xml:space="preserve">ปี </t>
    </r>
    <r>
      <rPr>
        <b/>
        <sz val="16"/>
        <color indexed="10"/>
        <rFont val="Cordia New"/>
        <family val="2"/>
      </rPr>
      <t>2565</t>
    </r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</si>
  <si>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</si>
  <si>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 (ลบ.ม.)ปี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</si>
  <si>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ปริมาณการใช้น้ำต่อจำนวนพนักงาน(ลบ.ม./คน) 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</si>
  <si>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ปริมาณการใช้น้ำ(ลบ.ม.)ปี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</si>
  <si>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ปริมาณการใช้น้ำต่อจำนวนพนักงาน(ลบ.ม./คน)ปี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</si>
  <si>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ร้อยละปริมาณการใช้น้ำ(ลบ.ม.)จากปี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</si>
  <si>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ร้อยละปริมาณการใช้น้ำ(ลบ.ม./คน)จากปี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</si>
  <si>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ปริมาณการใช้น้ำ(ลบ.ม.)ปี </t>
    </r>
    <r>
      <rPr>
        <b/>
        <sz val="16"/>
        <color indexed="10"/>
        <rFont val="Cordia New"/>
        <family val="2"/>
      </rPr>
      <t>2565</t>
    </r>
  </si>
  <si>
    <t>ปี2565</t>
  </si>
  <si>
    <t>ปี2566</t>
  </si>
  <si>
    <t>ค่าเป้าหมาย</t>
  </si>
  <si>
    <t>ไม่สามารถปรับบริบทของการดำเนินการได้ แต่เห็นควรรณรงค์ให้เกิดการรับรู้ และปฏิบัติตามมาตราการ</t>
  </si>
  <si>
    <t>การประชุมลดลง ทำให้ผู้ใช้งานอาคารลดลง</t>
  </si>
  <si>
    <t>การประชุมเพิ่มขึ้น เพื่อเตรียมงาน แม่โจ้ 9 0ปี ทำให้มีการใช้งานเพิ่มขึ้น</t>
  </si>
  <si>
    <t>มีการใช้งานเพิ่มขึ้น เพราะสำนักงานเป็นศูนย์กลางการบริหารจัดการชองมหาวิทยาลัย</t>
  </si>
  <si>
    <t xml:space="preserve"> มีการประชุมภายในอาคารบ่อยครั้ง</t>
  </si>
  <si>
    <t>ปริมาณการใช้น้ำ(ลบ.ม.)ปี 2566</t>
  </si>
  <si>
    <t>ปี2564</t>
  </si>
  <si>
    <t>ปริมาณการใช้น้ำ(ลบ.ม.)ปี 2564-2566</t>
  </si>
  <si>
    <r>
      <t xml:space="preserve">เป้าหมายร้อยละ5 ปริมาณการใช้น้ำ(ลบ.ม./คน)จากปี </t>
    </r>
    <r>
      <rPr>
        <b/>
        <sz val="16"/>
        <color indexed="10"/>
        <rFont val="Cordia New"/>
        <family val="2"/>
      </rPr>
      <t>2566</t>
    </r>
  </si>
  <si>
    <t>ไม่บรรลุ</t>
  </si>
  <si>
    <t>บรรลุ</t>
  </si>
  <si>
    <t xml:space="preserve">มีวันหยุดราชการ ติดต่อกัน บุคลากรลาพักร้อน มีการใช้งานลดลงตามกิจกรรมที่ใช้งานจริง </t>
  </si>
  <si>
    <t>เป็นการเปิดภาคเรียนในปีการศึกษาใหม่ มีการประชุมของผู้บริหาร ทำให้การใฃ้น้ำสูง</t>
  </si>
  <si>
    <t>เข้าสุ่ช่วงปิดงบประมาณ กิจกรรมต่างๆไม่มีการดำเนินงานการประชุมลดลง ทำให้ผู้ใช้งานอาคารลดลง</t>
  </si>
  <si>
    <t>มีการจัดงาน แม่โจ้ 90ปี  10 วัน ทำให้มีการใช้งานภายในอาคาร ลงลดภาระกิจเป็นการดำเนินงาน ด้านนอกอาคารเป็นส่วนใหญ่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</si>
</sst>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[Red]\(0%\);\-0%"/>
    <numFmt numFmtId="205" formatCode="0.000"/>
    <numFmt numFmtId="206" formatCode="#,##0.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-* #,##0.0_-;\-* #,##0.0_-;_-* &quot;-&quot;??_-;_-@_-"/>
    <numFmt numFmtId="213" formatCode="_-* #,##0_-;\-* #,##0_-;_-* &quot;-&quot;??_-;_-@_-"/>
    <numFmt numFmtId="214" formatCode="0.000000000"/>
    <numFmt numFmtId="215" formatCode="0.0000000000"/>
  </numFmts>
  <fonts count="70">
    <font>
      <sz val="10"/>
      <name val="Arial"/>
      <family val="0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b/>
      <sz val="14"/>
      <color indexed="8"/>
      <name val="Cordia New"/>
      <family val="0"/>
    </font>
    <font>
      <sz val="10"/>
      <color indexed="8"/>
      <name val="Tahoma"/>
      <family val="0"/>
    </font>
    <font>
      <sz val="11"/>
      <color indexed="63"/>
      <name val="Tahoma"/>
      <family val="0"/>
    </font>
    <font>
      <sz val="9"/>
      <color indexed="63"/>
      <name val="Tahoma"/>
      <family val="0"/>
    </font>
    <font>
      <b/>
      <sz val="12"/>
      <color indexed="8"/>
      <name val="TH Sarabun New"/>
      <family val="0"/>
    </font>
    <font>
      <b/>
      <sz val="10.5"/>
      <color indexed="63"/>
      <name val="TH Sarabun New"/>
      <family val="0"/>
    </font>
    <font>
      <b/>
      <sz val="11"/>
      <color indexed="63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Cordia New"/>
      <family val="2"/>
    </font>
    <font>
      <sz val="16"/>
      <color indexed="30"/>
      <name val="Cordia New"/>
      <family val="2"/>
    </font>
    <font>
      <sz val="16"/>
      <color indexed="10"/>
      <name val="Cordia New"/>
      <family val="2"/>
    </font>
    <font>
      <b/>
      <sz val="16"/>
      <color indexed="8"/>
      <name val="Cordia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6.8"/>
      <color indexed="8"/>
      <name val="Cordia New"/>
      <family val="0"/>
    </font>
    <font>
      <b/>
      <sz val="16.8"/>
      <color indexed="10"/>
      <name val="Cordia New"/>
      <family val="0"/>
    </font>
    <font>
      <b/>
      <sz val="16.8"/>
      <color indexed="8"/>
      <name val="TH Sarabun New"/>
      <family val="0"/>
    </font>
    <font>
      <b/>
      <sz val="16.8"/>
      <color indexed="10"/>
      <name val="TH Sarabun New"/>
      <family val="0"/>
    </font>
    <font>
      <sz val="10"/>
      <color indexed="63"/>
      <name val="Tahoma"/>
      <family val="0"/>
    </font>
    <font>
      <sz val="14"/>
      <color indexed="63"/>
      <name val="Tahoma"/>
      <family val="0"/>
    </font>
    <font>
      <b/>
      <u val="single"/>
      <sz val="18"/>
      <color indexed="63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Cordia New"/>
      <family val="2"/>
    </font>
    <font>
      <b/>
      <sz val="16"/>
      <color rgb="FFFF0000"/>
      <name val="Cordia New"/>
      <family val="2"/>
    </font>
    <font>
      <sz val="16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theme="1"/>
      <name val="Cordia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9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51" fillId="22" borderId="3" applyNumberFormat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24" borderId="4" applyNumberFormat="0" applyAlignment="0" applyProtection="0"/>
    <xf numFmtId="0" fontId="58" fillId="25" borderId="0" applyNumberFormat="0" applyBorder="0" applyAlignment="0" applyProtection="0"/>
    <xf numFmtId="0" fontId="59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4" fontId="65" fillId="35" borderId="10" xfId="0" applyNumberFormat="1" applyFont="1" applyFill="1" applyBorder="1" applyAlignment="1">
      <alignment/>
    </xf>
    <xf numFmtId="4" fontId="66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4" fontId="65" fillId="34" borderId="10" xfId="0" applyNumberFormat="1" applyFont="1" applyFill="1" applyBorder="1" applyAlignment="1">
      <alignment horizontal="center"/>
    </xf>
    <xf numFmtId="4" fontId="66" fillId="34" borderId="10" xfId="0" applyNumberFormat="1" applyFont="1" applyFill="1" applyBorder="1" applyAlignment="1">
      <alignment horizontal="center"/>
    </xf>
    <xf numFmtId="4" fontId="65" fillId="9" borderId="10" xfId="0" applyNumberFormat="1" applyFont="1" applyFill="1" applyBorder="1" applyAlignment="1">
      <alignment/>
    </xf>
    <xf numFmtId="204" fontId="3" fillId="33" borderId="11" xfId="37" applyNumberFormat="1" applyFont="1" applyFill="1" applyBorder="1" applyAlignment="1">
      <alignment horizontal="center" vertical="center" wrapText="1"/>
    </xf>
    <xf numFmtId="204" fontId="3" fillId="33" borderId="10" xfId="37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/>
    </xf>
    <xf numFmtId="4" fontId="63" fillId="33" borderId="10" xfId="0" applyNumberFormat="1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4" fontId="64" fillId="33" borderId="10" xfId="0" applyNumberFormat="1" applyFont="1" applyFill="1" applyBorder="1" applyAlignment="1">
      <alignment/>
    </xf>
    <xf numFmtId="2" fontId="67" fillId="33" borderId="10" xfId="0" applyNumberFormat="1" applyFont="1" applyFill="1" applyBorder="1" applyAlignment="1">
      <alignment/>
    </xf>
    <xf numFmtId="4" fontId="64" fillId="33" borderId="10" xfId="0" applyNumberFormat="1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/>
    </xf>
    <xf numFmtId="3" fontId="67" fillId="33" borderId="0" xfId="0" applyNumberFormat="1" applyFont="1" applyFill="1" applyBorder="1" applyAlignment="1">
      <alignment/>
    </xf>
    <xf numFmtId="4" fontId="63" fillId="33" borderId="0" xfId="0" applyNumberFormat="1" applyFont="1" applyFill="1" applyBorder="1" applyAlignment="1">
      <alignment/>
    </xf>
    <xf numFmtId="4" fontId="64" fillId="33" borderId="0" xfId="0" applyNumberFormat="1" applyFont="1" applyFill="1" applyBorder="1" applyAlignment="1">
      <alignment/>
    </xf>
    <xf numFmtId="2" fontId="67" fillId="33" borderId="0" xfId="0" applyNumberFormat="1" applyFont="1" applyFill="1" applyBorder="1" applyAlignment="1">
      <alignment/>
    </xf>
    <xf numFmtId="3" fontId="67" fillId="0" borderId="0" xfId="0" applyNumberFormat="1" applyFont="1" applyFill="1" applyBorder="1" applyAlignment="1">
      <alignment/>
    </xf>
    <xf numFmtId="204" fontId="64" fillId="33" borderId="0" xfId="37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20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7" fillId="33" borderId="10" xfId="0" applyNumberFormat="1" applyFont="1" applyFill="1" applyBorder="1" applyAlignment="1">
      <alignment/>
    </xf>
    <xf numFmtId="204" fontId="67" fillId="33" borderId="11" xfId="37" applyNumberFormat="1" applyFont="1" applyFill="1" applyBorder="1" applyAlignment="1">
      <alignment horizontal="center" vertical="center" wrapText="1"/>
    </xf>
    <xf numFmtId="204" fontId="67" fillId="33" borderId="10" xfId="37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2" fontId="63" fillId="34" borderId="10" xfId="0" applyNumberFormat="1" applyFont="1" applyFill="1" applyBorder="1" applyAlignment="1">
      <alignment/>
    </xf>
    <xf numFmtId="2" fontId="64" fillId="34" borderId="10" xfId="0" applyNumberFormat="1" applyFont="1" applyFill="1" applyBorder="1" applyAlignment="1">
      <alignment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213" fontId="68" fillId="33" borderId="12" xfId="43" applyNumberFormat="1" applyFont="1" applyFill="1" applyBorder="1" applyAlignment="1">
      <alignment/>
    </xf>
    <xf numFmtId="213" fontId="68" fillId="33" borderId="13" xfId="43" applyNumberFormat="1" applyFont="1" applyFill="1" applyBorder="1" applyAlignment="1">
      <alignment/>
    </xf>
    <xf numFmtId="213" fontId="68" fillId="33" borderId="14" xfId="43" applyNumberFormat="1" applyFont="1" applyFill="1" applyBorder="1" applyAlignment="1">
      <alignment/>
    </xf>
    <xf numFmtId="213" fontId="68" fillId="33" borderId="15" xfId="43" applyNumberFormat="1" applyFont="1" applyFill="1" applyBorder="1" applyAlignment="1">
      <alignment horizontal="center"/>
    </xf>
    <xf numFmtId="213" fontId="69" fillId="33" borderId="10" xfId="43" applyNumberFormat="1" applyFont="1" applyFill="1" applyBorder="1" applyAlignment="1">
      <alignment horizontal="center"/>
    </xf>
    <xf numFmtId="213" fontId="68" fillId="33" borderId="10" xfId="43" applyNumberFormat="1" applyFont="1" applyFill="1" applyBorder="1" applyAlignment="1">
      <alignment horizontal="center"/>
    </xf>
    <xf numFmtId="43" fontId="3" fillId="33" borderId="0" xfId="0" applyNumberFormat="1" applyFont="1" applyFill="1" applyAlignment="1">
      <alignment/>
    </xf>
    <xf numFmtId="203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194" fontId="3" fillId="33" borderId="10" xfId="43" applyFont="1" applyFill="1" applyBorder="1" applyAlignment="1">
      <alignment vertical="center" wrapText="1"/>
    </xf>
    <xf numFmtId="194" fontId="3" fillId="33" borderId="0" xfId="43" applyFont="1" applyFill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125"/>
          <c:w val="0.6557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น้ำ!$C$4</c:f>
              <c:strCache>
                <c:ptCount val="1"/>
                <c:pt idx="0">
                  <c:v>ปริมาณการใช้น้ำ (ลบ.ม.)ปี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น้ำ!$C$5:$C$16</c:f>
              <c:numCache/>
            </c:numRef>
          </c:val>
          <c:smooth val="0"/>
        </c:ser>
        <c:ser>
          <c:idx val="1"/>
          <c:order val="1"/>
          <c:tx>
            <c:strRef>
              <c:f>น้ำ!$M$4</c:f>
              <c:strCache>
                <c:ptCount val="1"/>
                <c:pt idx="0">
                  <c:v>ปริมาณการใช้น้ำ(ลบ.ม.)ปี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น้ำ!$M$5:$M$16</c:f>
              <c:numCache/>
            </c:numRef>
          </c:val>
          <c:smooth val="0"/>
        </c:ser>
        <c:ser>
          <c:idx val="2"/>
          <c:order val="2"/>
          <c:tx>
            <c:strRef>
              <c:f>น้ำ!$R$4</c:f>
              <c:strCache>
                <c:ptCount val="1"/>
                <c:pt idx="0">
                  <c:v>เป้าหมายร้อยละ5 ปริมาณการใช้น้ำ(ลบ.ม./คน)จากปี 2566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น้ำ!$R$5:$R$16</c:f>
              <c:numCache/>
            </c:numRef>
          </c:val>
          <c:smooth val="0"/>
        </c:ser>
        <c:marker val="1"/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8095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61"/>
          <c:w val="0.269"/>
          <c:h val="0.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เปรียบเทียบปริมาณการใช้น้ำต่อคน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(ลูกบาศก์เมตร/คน)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775"/>
          <c:w val="0.668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น้ำ!$E$4</c:f>
              <c:strCache>
                <c:ptCount val="1"/>
                <c:pt idx="0">
                  <c:v>ปริมาณการใช้น้ำต่อจำนวนพนักงาน(ลบ.ม./คน) 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น้ำ!$E$5:$E$16</c:f>
              <c:numCache/>
            </c:numRef>
          </c:val>
          <c:smooth val="0"/>
        </c:ser>
        <c:ser>
          <c:idx val="1"/>
          <c:order val="1"/>
          <c:tx>
            <c:strRef>
              <c:f>น้ำ!$O$4</c:f>
              <c:strCache>
                <c:ptCount val="1"/>
                <c:pt idx="0">
                  <c:v>ปริมาณการใช้น้ำต่อจำนวนพนักงาน(ลบ.ม./คน)ปี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น้ำ!$O$5:$O$16</c:f>
              <c:numCache/>
            </c:numRef>
          </c:val>
          <c:smooth val="0"/>
        </c:ser>
        <c:marker val="1"/>
        <c:axId val="29722233"/>
        <c:axId val="66173506"/>
      </c:lineChart>
      <c:catAx>
        <c:axId val="29722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  <c:max val="3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722233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65075"/>
          <c:w val="0.266"/>
          <c:h val="0.3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รวม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825"/>
          <c:y val="0.0905"/>
          <c:w val="0.68625"/>
          <c:h val="0.96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น้ำ!$U$4</c:f>
              <c:strCache>
                <c:ptCount val="1"/>
                <c:pt idx="0">
                  <c:v>ปริมาณการใช้น้ำ(ลบ.ม.)ปี 2565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น้ำ!$T$5:$T$10</c:f>
              <c:strCache/>
            </c:strRef>
          </c:cat>
          <c:val>
            <c:numRef>
              <c:f>น้ำ!$U$5:$U$10</c:f>
              <c:numCache/>
            </c:numRef>
          </c:val>
        </c:ser>
        <c:ser>
          <c:idx val="2"/>
          <c:order val="1"/>
          <c:tx>
            <c:strRef>
              <c:f>น้ำ!$U$6</c:f>
              <c:strCache>
                <c:ptCount val="1"/>
                <c:pt idx="0">
                  <c:v>ปริมาณการใช้น้ำ(ลบ.ม.)ปี 2566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น้ำ!$T$5:$T$10</c:f>
              <c:strCache/>
            </c:strRef>
          </c:cat>
          <c:val>
            <c:numRef>
              <c:f>น้ำ!$V$5:$V$10</c:f>
              <c:numCache/>
            </c:numRef>
          </c:val>
        </c:ser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69064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4"/>
          <c:y val="0.6755"/>
          <c:w val="0.39975"/>
          <c:h val="0.1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เปรียบเทียบปริมาณการใช้น้ำต่อคน รวม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(ลูกบาศก์เมตร/คน)                                   ระหว่าง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20575"/>
          <c:w val="0.629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น้ำ!$Y$4</c:f>
              <c:strCache>
                <c:ptCount val="1"/>
                <c:pt idx="0">
                  <c:v>ปริมาณการใช้น้ำต่อจำนวนพนักงาน(ลบ.ม./คน) ปี 2565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น้ำ!$X$5</c:f>
              <c:strCache/>
            </c:strRef>
          </c:cat>
          <c:val>
            <c:numRef>
              <c:f>น้ำ!$Y$5</c:f>
              <c:numCache/>
            </c:numRef>
          </c:val>
        </c:ser>
        <c:ser>
          <c:idx val="1"/>
          <c:order val="1"/>
          <c:tx>
            <c:strRef>
              <c:f>น้ำ!$Z$4</c:f>
              <c:strCache>
                <c:ptCount val="1"/>
                <c:pt idx="0">
                  <c:v>ปริมาณการใช้น้ำต่อจำนวนพนักงาน(ลบ.ม./คน)ปี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น้ำ!$X$5</c:f>
              <c:strCache/>
            </c:strRef>
          </c:cat>
          <c:val>
            <c:numRef>
              <c:f>น้ำ!$Z$5</c:f>
              <c:numCache/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2161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75"/>
          <c:y val="0.41575"/>
          <c:w val="0.34225"/>
          <c:h val="0.3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เปรียบเทียบการใช้น้ำ ปี2565-2566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3"/>
          <c:w val="0.932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น้ำ!$V$10</c:f>
              <c:strCache>
                <c:ptCount val="1"/>
                <c:pt idx="0">
                  <c:v>ปี2565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น้ำ!$U$11:$U$22</c:f>
              <c:strCache/>
            </c:strRef>
          </c:cat>
          <c:val>
            <c:numRef>
              <c:f>น้ำ!$V$11:$V$22</c:f>
              <c:numCache/>
            </c:numRef>
          </c:val>
          <c:smooth val="0"/>
        </c:ser>
        <c:ser>
          <c:idx val="1"/>
          <c:order val="1"/>
          <c:tx>
            <c:strRef>
              <c:f>น้ำ!$W$10</c:f>
              <c:strCache>
                <c:ptCount val="1"/>
                <c:pt idx="0">
                  <c:v>ปี2566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น้ำ!$U$11:$U$22</c:f>
              <c:strCache/>
            </c:strRef>
          </c:cat>
          <c:val>
            <c:numRef>
              <c:f>น้ำ!$W$11:$W$22</c:f>
              <c:numCache/>
            </c:numRef>
          </c:val>
          <c:smooth val="0"/>
        </c:ser>
        <c:ser>
          <c:idx val="2"/>
          <c:order val="2"/>
          <c:tx>
            <c:strRef>
              <c:f>น้ำ!$X$10</c:f>
              <c:strCache>
                <c:ptCount val="1"/>
                <c:pt idx="0">
                  <c:v>ค่าเป้าหมาย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น้ำ!$U$11:$U$22</c:f>
              <c:strCache/>
            </c:strRef>
          </c:cat>
          <c:val>
            <c:numRef>
              <c:f>น้ำ!$X$11:$X$22</c:f>
              <c:numCache/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(ลบ.ม.)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567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25"/>
          <c:y val="0.95075"/>
          <c:w val="0.3275"/>
          <c:h val="0.03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333333"/>
                </a:solidFill>
              </a:rPr>
              <a:t>กราฟปริมาณการใช้น้ำ ปี2564-2566</a:t>
            </a:r>
          </a:p>
        </c:rich>
      </c:tx>
      <c:layout>
        <c:manualLayout>
          <c:xMode val="factor"/>
          <c:yMode val="factor"/>
          <c:x val="-0.003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8425"/>
          <c:w val="0.87525"/>
          <c:h val="0.8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น้ำ!$V$27:$V$28</c:f>
              <c:strCache>
                <c:ptCount val="1"/>
                <c:pt idx="0">
                  <c:v>ปริมาณการใช้น้ำ(ลบ.ม.)ปี 2564-2566 ปี2564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น้ำ!$U$29:$U$40</c:f>
              <c:strCache/>
            </c:strRef>
          </c:cat>
          <c:val>
            <c:numRef>
              <c:f>น้ำ!$V$29:$V$40</c:f>
              <c:numCache/>
            </c:numRef>
          </c:val>
        </c:ser>
        <c:ser>
          <c:idx val="1"/>
          <c:order val="1"/>
          <c:tx>
            <c:strRef>
              <c:f>น้ำ!$W$27:$W$28</c:f>
              <c:strCache>
                <c:ptCount val="1"/>
                <c:pt idx="0">
                  <c:v>ปริมาณการใช้น้ำ(ลบ.ม.)ปี 2564-2566 ปี2565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น้ำ!$U$29:$U$40</c:f>
              <c:strCache/>
            </c:strRef>
          </c:cat>
          <c:val>
            <c:numRef>
              <c:f>น้ำ!$W$29:$W$40</c:f>
              <c:numCache/>
            </c:numRef>
          </c:val>
        </c:ser>
        <c:ser>
          <c:idx val="2"/>
          <c:order val="2"/>
          <c:tx>
            <c:strRef>
              <c:f>น้ำ!$X$27:$X$28</c:f>
              <c:strCache>
                <c:ptCount val="1"/>
                <c:pt idx="0">
                  <c:v>ปริมาณการใช้น้ำ(ลบ.ม.)ปี 2564-2566 ปี2566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น้ำ!$U$29:$U$40</c:f>
              <c:strCache/>
            </c:strRef>
          </c:cat>
          <c:val>
            <c:numRef>
              <c:f>น้ำ!$X$29:$X$40</c:f>
              <c:numCache/>
            </c:numRef>
          </c:val>
        </c:ser>
        <c:overlap val="-27"/>
        <c:gapWidth val="219"/>
        <c:axId val="24698529"/>
        <c:axId val="20960170"/>
      </c:barChart>
      <c:catAx>
        <c:axId val="24698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60170"/>
        <c:crosses val="autoZero"/>
        <c:auto val="1"/>
        <c:lblOffset val="100"/>
        <c:tickLblSkip val="2"/>
        <c:noMultiLvlLbl val="0"/>
      </c:catAx>
      <c:valAx>
        <c:axId val="20960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6985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17"/>
          <c:w val="0.628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19050</xdr:rowOff>
    </xdr:from>
    <xdr:to>
      <xdr:col>16</xdr:col>
      <xdr:colOff>904875</xdr:colOff>
      <xdr:row>32</xdr:row>
      <xdr:rowOff>19050</xdr:rowOff>
    </xdr:to>
    <xdr:graphicFrame>
      <xdr:nvGraphicFramePr>
        <xdr:cNvPr id="1" name="แผนภูมิ 1"/>
        <xdr:cNvGraphicFramePr/>
      </xdr:nvGraphicFramePr>
      <xdr:xfrm>
        <a:off x="47625" y="7115175"/>
        <a:ext cx="86106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52</xdr:row>
      <xdr:rowOff>28575</xdr:rowOff>
    </xdr:from>
    <xdr:to>
      <xdr:col>16</xdr:col>
      <xdr:colOff>47625</xdr:colOff>
      <xdr:row>63</xdr:row>
      <xdr:rowOff>95250</xdr:rowOff>
    </xdr:to>
    <xdr:graphicFrame>
      <xdr:nvGraphicFramePr>
        <xdr:cNvPr id="2" name="แผนภูมิ 2"/>
        <xdr:cNvGraphicFramePr/>
      </xdr:nvGraphicFramePr>
      <xdr:xfrm>
        <a:off x="1466850" y="15963900"/>
        <a:ext cx="63341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34</xdr:row>
      <xdr:rowOff>57150</xdr:rowOff>
    </xdr:from>
    <xdr:to>
      <xdr:col>16</xdr:col>
      <xdr:colOff>19050</xdr:colOff>
      <xdr:row>46</xdr:row>
      <xdr:rowOff>85725</xdr:rowOff>
    </xdr:to>
    <xdr:graphicFrame>
      <xdr:nvGraphicFramePr>
        <xdr:cNvPr id="3" name="แผนภูมิ 1"/>
        <xdr:cNvGraphicFramePr/>
      </xdr:nvGraphicFramePr>
      <xdr:xfrm>
        <a:off x="1247775" y="11020425"/>
        <a:ext cx="65246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66</xdr:row>
      <xdr:rowOff>104775</xdr:rowOff>
    </xdr:from>
    <xdr:to>
      <xdr:col>15</xdr:col>
      <xdr:colOff>971550</xdr:colOff>
      <xdr:row>77</xdr:row>
      <xdr:rowOff>57150</xdr:rowOff>
    </xdr:to>
    <xdr:graphicFrame>
      <xdr:nvGraphicFramePr>
        <xdr:cNvPr id="4" name="แผนภูมิ 2"/>
        <xdr:cNvGraphicFramePr/>
      </xdr:nvGraphicFramePr>
      <xdr:xfrm>
        <a:off x="1247775" y="19859625"/>
        <a:ext cx="65055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121</xdr:row>
      <xdr:rowOff>38100</xdr:rowOff>
    </xdr:from>
    <xdr:to>
      <xdr:col>17</xdr:col>
      <xdr:colOff>76200</xdr:colOff>
      <xdr:row>140</xdr:row>
      <xdr:rowOff>133350</xdr:rowOff>
    </xdr:to>
    <xdr:graphicFrame>
      <xdr:nvGraphicFramePr>
        <xdr:cNvPr id="5" name="แผนภูมิ 2"/>
        <xdr:cNvGraphicFramePr/>
      </xdr:nvGraphicFramePr>
      <xdr:xfrm>
        <a:off x="0" y="38833425"/>
        <a:ext cx="8886825" cy="534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38100</xdr:colOff>
      <xdr:row>7</xdr:row>
      <xdr:rowOff>228600</xdr:rowOff>
    </xdr:from>
    <xdr:to>
      <xdr:col>25</xdr:col>
      <xdr:colOff>1295400</xdr:colOff>
      <xdr:row>31</xdr:row>
      <xdr:rowOff>57150</xdr:rowOff>
    </xdr:to>
    <xdr:graphicFrame>
      <xdr:nvGraphicFramePr>
        <xdr:cNvPr id="6" name="แผนภูมิ 2"/>
        <xdr:cNvGraphicFramePr/>
      </xdr:nvGraphicFramePr>
      <xdr:xfrm>
        <a:off x="11430000" y="3648075"/>
        <a:ext cx="6696075" cy="654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15</xdr:col>
      <xdr:colOff>752475</xdr:colOff>
      <xdr:row>99</xdr:row>
      <xdr:rowOff>266700</xdr:rowOff>
    </xdr:from>
    <xdr:to>
      <xdr:col>24</xdr:col>
      <xdr:colOff>695325</xdr:colOff>
      <xdr:row>108</xdr:row>
      <xdr:rowOff>133350</xdr:rowOff>
    </xdr:to>
    <xdr:pic>
      <xdr:nvPicPr>
        <xdr:cNvPr id="7" name="รูปภาพ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34275" y="30889575"/>
          <a:ext cx="86391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5%20(&#3627;&#3617;&#3623;&#3604;%203)\&#3627;&#3617;&#3623;&#3604;%203%20&#3586;&#3657;&#3629;%203.1(1)%20&#3610;&#3633;&#3609;&#3607;&#3638;&#3585;&#3585;&#3634;&#3619;&#3651;&#3594;&#3657;&#3609;&#3657;&#3635;%20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C5">
            <v>238</v>
          </cell>
          <cell r="D5">
            <v>1904</v>
          </cell>
        </row>
        <row r="6">
          <cell r="C6">
            <v>286</v>
          </cell>
          <cell r="D6">
            <v>2288</v>
          </cell>
        </row>
        <row r="7">
          <cell r="C7">
            <v>124</v>
          </cell>
          <cell r="D7">
            <v>992</v>
          </cell>
        </row>
        <row r="8">
          <cell r="C8">
            <v>293</v>
          </cell>
          <cell r="D8">
            <v>2344</v>
          </cell>
        </row>
        <row r="9">
          <cell r="C9">
            <v>317</v>
          </cell>
          <cell r="D9">
            <v>2536</v>
          </cell>
        </row>
        <row r="10">
          <cell r="C10">
            <v>537</v>
          </cell>
          <cell r="D10">
            <v>4296</v>
          </cell>
        </row>
        <row r="11">
          <cell r="C11">
            <v>341</v>
          </cell>
          <cell r="D11">
            <v>2728</v>
          </cell>
        </row>
        <row r="12">
          <cell r="C12">
            <v>384</v>
          </cell>
          <cell r="D12">
            <v>3072</v>
          </cell>
        </row>
        <row r="13">
          <cell r="C13">
            <v>380</v>
          </cell>
          <cell r="D13">
            <v>3040</v>
          </cell>
        </row>
        <row r="14">
          <cell r="C14">
            <v>431</v>
          </cell>
          <cell r="D14">
            <v>3448</v>
          </cell>
        </row>
        <row r="15">
          <cell r="C15">
            <v>444</v>
          </cell>
          <cell r="D15">
            <v>3552</v>
          </cell>
        </row>
        <row r="16">
          <cell r="C16">
            <v>585</v>
          </cell>
          <cell r="D16">
            <v>4680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zoomScale="80" zoomScaleNormal="80" zoomScaleSheetLayoutView="90" zoomScalePageLayoutView="0" workbookViewId="0" topLeftCell="A79">
      <selection activeCell="R119" sqref="R119"/>
    </sheetView>
  </sheetViews>
  <sheetFormatPr defaultColWidth="9.28125" defaultRowHeight="21.75" customHeight="1"/>
  <cols>
    <col min="1" max="1" width="8.7109375" style="38" customWidth="1"/>
    <col min="2" max="2" width="9.7109375" style="3" customWidth="1"/>
    <col min="3" max="3" width="11.57421875" style="3" customWidth="1"/>
    <col min="4" max="4" width="12.140625" style="3" customWidth="1"/>
    <col min="5" max="5" width="12.28125" style="3" customWidth="1"/>
    <col min="6" max="6" width="9.8515625" style="3" customWidth="1"/>
    <col min="7" max="12" width="12.8515625" style="3" hidden="1" customWidth="1"/>
    <col min="13" max="13" width="11.7109375" style="3" customWidth="1"/>
    <col min="14" max="14" width="11.8515625" style="3" customWidth="1"/>
    <col min="15" max="15" width="13.8515625" style="3" customWidth="1"/>
    <col min="16" max="16" width="14.57421875" style="3" customWidth="1"/>
    <col min="17" max="17" width="15.8515625" style="3" customWidth="1"/>
    <col min="18" max="19" width="14.7109375" style="3" customWidth="1"/>
    <col min="20" max="20" width="9.28125" style="3" customWidth="1"/>
    <col min="21" max="21" width="17.140625" style="3" customWidth="1"/>
    <col min="22" max="22" width="16.421875" style="3" bestFit="1" customWidth="1"/>
    <col min="23" max="23" width="13.00390625" style="3" customWidth="1"/>
    <col min="24" max="24" width="14.7109375" style="3" customWidth="1"/>
    <col min="25" max="26" width="20.28125" style="3" customWidth="1"/>
    <col min="27" max="27" width="22.140625" style="3" customWidth="1"/>
    <col min="28" max="16384" width="9.28125" style="3" customWidth="1"/>
  </cols>
  <sheetData>
    <row r="1" spans="1:19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 t="s">
        <v>4</v>
      </c>
      <c r="R1" s="2"/>
      <c r="S1" s="2"/>
    </row>
    <row r="2" spans="1:19" ht="21.75" customHeight="1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"/>
      <c r="S2" s="2"/>
    </row>
    <row r="3" spans="1:16" s="2" customFormat="1" ht="21" customHeight="1">
      <c r="A3" s="4"/>
      <c r="B3" s="65" t="s">
        <v>40</v>
      </c>
      <c r="C3" s="65"/>
      <c r="D3" s="65"/>
      <c r="E3" s="65"/>
      <c r="F3" s="65" t="s">
        <v>41</v>
      </c>
      <c r="G3" s="65"/>
      <c r="H3" s="65"/>
      <c r="I3" s="65"/>
      <c r="J3" s="65"/>
      <c r="K3" s="65"/>
      <c r="L3" s="65"/>
      <c r="M3" s="65"/>
      <c r="N3" s="65"/>
      <c r="O3" s="65"/>
      <c r="P3" s="5"/>
    </row>
    <row r="4" spans="1:26" s="2" customFormat="1" ht="139.5">
      <c r="A4" s="6" t="s">
        <v>19</v>
      </c>
      <c r="B4" s="6" t="s">
        <v>0</v>
      </c>
      <c r="C4" s="6" t="s">
        <v>42</v>
      </c>
      <c r="D4" s="6" t="s">
        <v>3</v>
      </c>
      <c r="E4" s="6" t="s">
        <v>43</v>
      </c>
      <c r="F4" s="6" t="s">
        <v>0</v>
      </c>
      <c r="G4" s="7" t="s">
        <v>33</v>
      </c>
      <c r="H4" s="8" t="s">
        <v>34</v>
      </c>
      <c r="I4" s="7" t="s">
        <v>35</v>
      </c>
      <c r="J4" s="8" t="s">
        <v>36</v>
      </c>
      <c r="K4" s="7" t="s">
        <v>37</v>
      </c>
      <c r="L4" s="8" t="s">
        <v>38</v>
      </c>
      <c r="M4" s="6" t="s">
        <v>44</v>
      </c>
      <c r="N4" s="6" t="s">
        <v>3</v>
      </c>
      <c r="O4" s="6" t="s">
        <v>45</v>
      </c>
      <c r="P4" s="6" t="s">
        <v>46</v>
      </c>
      <c r="Q4" s="6" t="s">
        <v>47</v>
      </c>
      <c r="R4" s="6" t="s">
        <v>60</v>
      </c>
      <c r="S4" s="4"/>
      <c r="U4" s="6" t="s">
        <v>48</v>
      </c>
      <c r="Y4" s="6" t="s">
        <v>43</v>
      </c>
      <c r="Z4" s="6" t="s">
        <v>45</v>
      </c>
    </row>
    <row r="5" spans="1:26" ht="21.75" customHeight="1">
      <c r="A5" s="9" t="s">
        <v>20</v>
      </c>
      <c r="B5" s="10">
        <v>200</v>
      </c>
      <c r="C5" s="11">
        <f>'[1]น้ำ-สนม.'!C5</f>
        <v>238</v>
      </c>
      <c r="D5" s="12">
        <f>'[1]น้ำ-สนม.'!D5</f>
        <v>1904</v>
      </c>
      <c r="E5" s="13">
        <f>C5/B5</f>
        <v>1.19</v>
      </c>
      <c r="F5" s="14">
        <v>300</v>
      </c>
      <c r="G5" s="15">
        <v>121</v>
      </c>
      <c r="H5" s="16">
        <f>G5*8</f>
        <v>968</v>
      </c>
      <c r="I5" s="15">
        <v>242</v>
      </c>
      <c r="J5" s="16">
        <f>I5*8</f>
        <v>1936</v>
      </c>
      <c r="K5" s="15">
        <v>67</v>
      </c>
      <c r="L5" s="16">
        <f>K5*8</f>
        <v>536</v>
      </c>
      <c r="M5" s="17">
        <f>G5+I5+K5</f>
        <v>430</v>
      </c>
      <c r="N5" s="12">
        <f>H5+J5+L5</f>
        <v>3440</v>
      </c>
      <c r="O5" s="13">
        <f>M5/F5</f>
        <v>1.4333333333333333</v>
      </c>
      <c r="P5" s="18">
        <f>(M5-C5)/C5</f>
        <v>0.8067226890756303</v>
      </c>
      <c r="Q5" s="19">
        <f>(O5-E5)/E5</f>
        <v>0.2044817927170869</v>
      </c>
      <c r="R5" s="72">
        <f>C5-(C5*5%)</f>
        <v>226.1</v>
      </c>
      <c r="S5" s="73"/>
      <c r="T5" s="20" t="s">
        <v>1</v>
      </c>
      <c r="U5" s="6" t="s">
        <v>48</v>
      </c>
      <c r="V5" s="21">
        <f>C18</f>
        <v>4360</v>
      </c>
      <c r="X5" s="20" t="s">
        <v>1</v>
      </c>
      <c r="Y5" s="21">
        <f>E18</f>
        <v>21.8</v>
      </c>
      <c r="Z5" s="21">
        <f>O18</f>
        <v>12.953333333333333</v>
      </c>
    </row>
    <row r="6" spans="1:26" ht="21.75" customHeight="1">
      <c r="A6" s="9" t="s">
        <v>21</v>
      </c>
      <c r="B6" s="10">
        <v>200</v>
      </c>
      <c r="C6" s="11">
        <f>'[1]น้ำ-สนม.'!C6</f>
        <v>286</v>
      </c>
      <c r="D6" s="12">
        <f>'[1]น้ำ-สนม.'!D6</f>
        <v>2288</v>
      </c>
      <c r="E6" s="13">
        <f aca="true" t="shared" si="0" ref="E6:E16">C6/B6</f>
        <v>1.43</v>
      </c>
      <c r="F6" s="14">
        <v>300</v>
      </c>
      <c r="G6" s="15">
        <v>86</v>
      </c>
      <c r="H6" s="16">
        <f aca="true" t="shared" si="1" ref="H6:H16">G6*8</f>
        <v>688</v>
      </c>
      <c r="I6" s="15">
        <v>200</v>
      </c>
      <c r="J6" s="16">
        <f aca="true" t="shared" si="2" ref="J6:J16">I6*8</f>
        <v>1600</v>
      </c>
      <c r="K6" s="15">
        <v>94</v>
      </c>
      <c r="L6" s="16">
        <f aca="true" t="shared" si="3" ref="L6:L16">K6*8</f>
        <v>752</v>
      </c>
      <c r="M6" s="17">
        <f aca="true" t="shared" si="4" ref="M6:M16">G6+I6+K6</f>
        <v>380</v>
      </c>
      <c r="N6" s="12">
        <f aca="true" t="shared" si="5" ref="N6:N16">H6+J6+L6</f>
        <v>3040</v>
      </c>
      <c r="O6" s="13">
        <f aca="true" t="shared" si="6" ref="O6:O16">M6/F6</f>
        <v>1.2666666666666666</v>
      </c>
      <c r="P6" s="18">
        <f aca="true" t="shared" si="7" ref="P6:P18">(M6-C6)/C6</f>
        <v>0.32867132867132864</v>
      </c>
      <c r="Q6" s="19">
        <f aca="true" t="shared" si="8" ref="Q6:Q18">(O6-E6)/E6</f>
        <v>-0.11421911421911422</v>
      </c>
      <c r="R6" s="72">
        <f aca="true" t="shared" si="9" ref="R6:R18">C6-(C6*5%)</f>
        <v>271.7</v>
      </c>
      <c r="S6" s="73"/>
      <c r="T6" s="28"/>
      <c r="U6" s="6" t="s">
        <v>44</v>
      </c>
      <c r="V6" s="21">
        <f>M18</f>
        <v>3886</v>
      </c>
      <c r="X6" s="28"/>
      <c r="Y6" s="30"/>
      <c r="Z6" s="30"/>
    </row>
    <row r="7" spans="1:26" ht="21.75" customHeight="1">
      <c r="A7" s="9" t="s">
        <v>22</v>
      </c>
      <c r="B7" s="10">
        <v>200</v>
      </c>
      <c r="C7" s="11">
        <f>'[1]น้ำ-สนม.'!C7</f>
        <v>124</v>
      </c>
      <c r="D7" s="12">
        <f>'[1]น้ำ-สนม.'!D7</f>
        <v>992</v>
      </c>
      <c r="E7" s="13">
        <f t="shared" si="0"/>
        <v>0.62</v>
      </c>
      <c r="F7" s="14">
        <v>300</v>
      </c>
      <c r="G7" s="15">
        <v>129</v>
      </c>
      <c r="H7" s="16">
        <f t="shared" si="1"/>
        <v>1032</v>
      </c>
      <c r="I7" s="15">
        <v>10</v>
      </c>
      <c r="J7" s="16">
        <f t="shared" si="2"/>
        <v>80</v>
      </c>
      <c r="K7" s="15">
        <v>75</v>
      </c>
      <c r="L7" s="16">
        <f t="shared" si="3"/>
        <v>600</v>
      </c>
      <c r="M7" s="17">
        <f t="shared" si="4"/>
        <v>214</v>
      </c>
      <c r="N7" s="12">
        <f t="shared" si="5"/>
        <v>1712</v>
      </c>
      <c r="O7" s="13">
        <f t="shared" si="6"/>
        <v>0.7133333333333334</v>
      </c>
      <c r="P7" s="18">
        <f t="shared" si="7"/>
        <v>0.7258064516129032</v>
      </c>
      <c r="Q7" s="19">
        <f t="shared" si="8"/>
        <v>0.15053763440860224</v>
      </c>
      <c r="R7" s="72">
        <f t="shared" si="9"/>
        <v>117.8</v>
      </c>
      <c r="S7" s="73"/>
      <c r="T7" s="28"/>
      <c r="V7" s="30"/>
      <c r="X7" s="28"/>
      <c r="Y7" s="30"/>
      <c r="Z7" s="30"/>
    </row>
    <row r="8" spans="1:26" ht="21.75" customHeight="1">
      <c r="A8" s="9" t="s">
        <v>23</v>
      </c>
      <c r="B8" s="10">
        <v>200</v>
      </c>
      <c r="C8" s="11">
        <f>'[1]น้ำ-สนม.'!C8</f>
        <v>293</v>
      </c>
      <c r="D8" s="12">
        <f>'[1]น้ำ-สนม.'!D8</f>
        <v>2344</v>
      </c>
      <c r="E8" s="13">
        <f t="shared" si="0"/>
        <v>1.465</v>
      </c>
      <c r="F8" s="14">
        <v>300</v>
      </c>
      <c r="G8" s="15">
        <v>75</v>
      </c>
      <c r="H8" s="16">
        <f t="shared" si="1"/>
        <v>600</v>
      </c>
      <c r="I8" s="15">
        <v>12</v>
      </c>
      <c r="J8" s="16">
        <f t="shared" si="2"/>
        <v>96</v>
      </c>
      <c r="K8" s="15">
        <v>69</v>
      </c>
      <c r="L8" s="16">
        <f t="shared" si="3"/>
        <v>552</v>
      </c>
      <c r="M8" s="17">
        <f t="shared" si="4"/>
        <v>156</v>
      </c>
      <c r="N8" s="12">
        <f t="shared" si="5"/>
        <v>1248</v>
      </c>
      <c r="O8" s="13">
        <f t="shared" si="6"/>
        <v>0.52</v>
      </c>
      <c r="P8" s="18">
        <f t="shared" si="7"/>
        <v>-0.46757679180887374</v>
      </c>
      <c r="Q8" s="19">
        <f t="shared" si="8"/>
        <v>-0.6450511945392492</v>
      </c>
      <c r="R8" s="72">
        <f t="shared" si="9"/>
        <v>278.35</v>
      </c>
      <c r="S8" s="73"/>
      <c r="T8" s="28"/>
      <c r="U8" s="30"/>
      <c r="V8" s="30"/>
      <c r="W8" s="6" t="s">
        <v>48</v>
      </c>
      <c r="X8" s="21">
        <v>4360</v>
      </c>
      <c r="Y8" s="6" t="s">
        <v>43</v>
      </c>
      <c r="Z8" s="13">
        <v>21.8</v>
      </c>
    </row>
    <row r="9" spans="1:26" ht="21.75" customHeight="1">
      <c r="A9" s="9" t="s">
        <v>24</v>
      </c>
      <c r="B9" s="10">
        <v>200</v>
      </c>
      <c r="C9" s="11">
        <f>'[1]น้ำ-สนม.'!C9</f>
        <v>317</v>
      </c>
      <c r="D9" s="12">
        <f>'[1]น้ำ-สนม.'!D9</f>
        <v>2536</v>
      </c>
      <c r="E9" s="13">
        <f t="shared" si="0"/>
        <v>1.585</v>
      </c>
      <c r="F9" s="14">
        <v>300</v>
      </c>
      <c r="G9" s="15">
        <v>91</v>
      </c>
      <c r="H9" s="16">
        <f t="shared" si="1"/>
        <v>728</v>
      </c>
      <c r="I9" s="15">
        <v>91</v>
      </c>
      <c r="J9" s="16">
        <f t="shared" si="2"/>
        <v>728</v>
      </c>
      <c r="K9" s="15">
        <v>96</v>
      </c>
      <c r="L9" s="16">
        <f t="shared" si="3"/>
        <v>768</v>
      </c>
      <c r="M9" s="17">
        <f t="shared" si="4"/>
        <v>278</v>
      </c>
      <c r="N9" s="12">
        <f t="shared" si="5"/>
        <v>2224</v>
      </c>
      <c r="O9" s="13">
        <f t="shared" si="6"/>
        <v>0.9266666666666666</v>
      </c>
      <c r="P9" s="18">
        <f t="shared" si="7"/>
        <v>-0.12302839116719243</v>
      </c>
      <c r="Q9" s="19">
        <f t="shared" si="8"/>
        <v>-0.4153522607781283</v>
      </c>
      <c r="R9" s="72">
        <f t="shared" si="9"/>
        <v>301.15</v>
      </c>
      <c r="S9" s="73"/>
      <c r="T9" s="28"/>
      <c r="U9" s="30"/>
      <c r="V9" s="30"/>
      <c r="W9" s="55" t="s">
        <v>57</v>
      </c>
      <c r="X9" s="20">
        <v>3886</v>
      </c>
      <c r="Y9" s="6" t="s">
        <v>45</v>
      </c>
      <c r="Z9" s="13">
        <v>12.953333333333333</v>
      </c>
    </row>
    <row r="10" spans="1:24" ht="21.75" customHeight="1">
      <c r="A10" s="9" t="s">
        <v>25</v>
      </c>
      <c r="B10" s="10">
        <v>200</v>
      </c>
      <c r="C10" s="11">
        <f>'[1]น้ำ-สนม.'!C10</f>
        <v>537</v>
      </c>
      <c r="D10" s="12">
        <f>'[1]น้ำ-สนม.'!D10</f>
        <v>4296</v>
      </c>
      <c r="E10" s="13">
        <f t="shared" si="0"/>
        <v>2.685</v>
      </c>
      <c r="F10" s="14">
        <v>300</v>
      </c>
      <c r="G10" s="15">
        <v>107</v>
      </c>
      <c r="H10" s="16">
        <f t="shared" si="1"/>
        <v>856</v>
      </c>
      <c r="I10" s="15">
        <v>231</v>
      </c>
      <c r="J10" s="16">
        <f t="shared" si="2"/>
        <v>1848</v>
      </c>
      <c r="K10" s="15">
        <v>54</v>
      </c>
      <c r="L10" s="16">
        <f t="shared" si="3"/>
        <v>432</v>
      </c>
      <c r="M10" s="17">
        <f t="shared" si="4"/>
        <v>392</v>
      </c>
      <c r="N10" s="12">
        <f t="shared" si="5"/>
        <v>3136</v>
      </c>
      <c r="O10" s="13">
        <f t="shared" si="6"/>
        <v>1.3066666666666666</v>
      </c>
      <c r="P10" s="18">
        <f t="shared" si="7"/>
        <v>-0.27001862197392923</v>
      </c>
      <c r="Q10" s="19">
        <f t="shared" si="8"/>
        <v>-0.5133457479826196</v>
      </c>
      <c r="R10" s="72">
        <f t="shared" si="9"/>
        <v>510.15</v>
      </c>
      <c r="S10" s="73"/>
      <c r="U10" s="38" t="s">
        <v>19</v>
      </c>
      <c r="V10" s="38" t="s">
        <v>49</v>
      </c>
      <c r="W10" s="38" t="s">
        <v>50</v>
      </c>
      <c r="X10" s="38" t="s">
        <v>51</v>
      </c>
    </row>
    <row r="11" spans="1:27" ht="21.75" customHeight="1">
      <c r="A11" s="9" t="s">
        <v>26</v>
      </c>
      <c r="B11" s="10">
        <v>200</v>
      </c>
      <c r="C11" s="11">
        <f>'[1]น้ำ-สนม.'!C11</f>
        <v>341</v>
      </c>
      <c r="D11" s="12">
        <f>'[1]น้ำ-สนม.'!D11</f>
        <v>2728</v>
      </c>
      <c r="E11" s="13">
        <f t="shared" si="0"/>
        <v>1.705</v>
      </c>
      <c r="F11" s="14">
        <v>300</v>
      </c>
      <c r="G11" s="15">
        <v>109</v>
      </c>
      <c r="H11" s="16">
        <v>872</v>
      </c>
      <c r="I11" s="15">
        <v>321</v>
      </c>
      <c r="J11" s="16">
        <v>2568</v>
      </c>
      <c r="K11" s="15">
        <v>85</v>
      </c>
      <c r="L11" s="16">
        <v>680</v>
      </c>
      <c r="M11" s="17">
        <f t="shared" si="4"/>
        <v>515</v>
      </c>
      <c r="N11" s="12">
        <f t="shared" si="5"/>
        <v>4120</v>
      </c>
      <c r="O11" s="13">
        <f t="shared" si="6"/>
        <v>1.7166666666666666</v>
      </c>
      <c r="P11" s="18">
        <f t="shared" si="7"/>
        <v>0.5102639296187683</v>
      </c>
      <c r="Q11" s="19">
        <f t="shared" si="8"/>
        <v>0.00684261974584545</v>
      </c>
      <c r="R11" s="72">
        <f t="shared" si="9"/>
        <v>323.95</v>
      </c>
      <c r="S11" s="73"/>
      <c r="U11" s="38" t="s">
        <v>20</v>
      </c>
      <c r="V11" s="38">
        <v>238</v>
      </c>
      <c r="W11" s="38">
        <v>430</v>
      </c>
      <c r="X11" s="38">
        <f>V11-(V11*5%)</f>
        <v>226.1</v>
      </c>
      <c r="Y11" s="21">
        <v>21.8</v>
      </c>
      <c r="Z11" s="21">
        <v>12.953333333333333</v>
      </c>
      <c r="AA11" s="64">
        <f>(Z11-Y11)/Y11*100</f>
        <v>-40.58103975535168</v>
      </c>
    </row>
    <row r="12" spans="1:24" ht="21.75" customHeight="1">
      <c r="A12" s="9" t="s">
        <v>27</v>
      </c>
      <c r="B12" s="10">
        <v>200</v>
      </c>
      <c r="C12" s="11">
        <f>'[1]น้ำ-สนม.'!C12</f>
        <v>384</v>
      </c>
      <c r="D12" s="12">
        <f>'[1]น้ำ-สนม.'!D12</f>
        <v>3072</v>
      </c>
      <c r="E12" s="13">
        <f t="shared" si="0"/>
        <v>1.92</v>
      </c>
      <c r="F12" s="14">
        <v>300</v>
      </c>
      <c r="G12" s="15">
        <v>54</v>
      </c>
      <c r="H12" s="16">
        <v>432</v>
      </c>
      <c r="I12" s="15">
        <v>254</v>
      </c>
      <c r="J12" s="16">
        <v>2032</v>
      </c>
      <c r="K12" s="15">
        <v>47</v>
      </c>
      <c r="L12" s="16">
        <v>376</v>
      </c>
      <c r="M12" s="17">
        <f t="shared" si="4"/>
        <v>355</v>
      </c>
      <c r="N12" s="12">
        <f t="shared" si="5"/>
        <v>2840</v>
      </c>
      <c r="O12" s="13">
        <f t="shared" si="6"/>
        <v>1.1833333333333333</v>
      </c>
      <c r="P12" s="18">
        <f t="shared" si="7"/>
        <v>-0.07552083333333333</v>
      </c>
      <c r="Q12" s="19">
        <f t="shared" si="8"/>
        <v>-0.3836805555555555</v>
      </c>
      <c r="R12" s="72">
        <f t="shared" si="9"/>
        <v>364.8</v>
      </c>
      <c r="S12" s="73"/>
      <c r="U12" s="38" t="s">
        <v>21</v>
      </c>
      <c r="V12" s="38">
        <v>286</v>
      </c>
      <c r="W12" s="38">
        <v>380</v>
      </c>
      <c r="X12" s="38">
        <f aca="true" t="shared" si="10" ref="X12:X23">V12-(V12*5%)</f>
        <v>271.7</v>
      </c>
    </row>
    <row r="13" spans="1:24" ht="21.75" customHeight="1">
      <c r="A13" s="9" t="s">
        <v>28</v>
      </c>
      <c r="B13" s="10">
        <v>200</v>
      </c>
      <c r="C13" s="11">
        <f>'[1]น้ำ-สนม.'!C13</f>
        <v>380</v>
      </c>
      <c r="D13" s="12">
        <f>'[1]น้ำ-สนม.'!D13</f>
        <v>3040</v>
      </c>
      <c r="E13" s="13">
        <f t="shared" si="0"/>
        <v>1.9</v>
      </c>
      <c r="F13" s="14">
        <v>300</v>
      </c>
      <c r="G13" s="15">
        <v>60</v>
      </c>
      <c r="H13" s="16">
        <f t="shared" si="1"/>
        <v>480</v>
      </c>
      <c r="I13" s="15">
        <v>164</v>
      </c>
      <c r="J13" s="16">
        <f t="shared" si="2"/>
        <v>1312</v>
      </c>
      <c r="K13" s="15">
        <v>77</v>
      </c>
      <c r="L13" s="16">
        <f>K13*8</f>
        <v>616</v>
      </c>
      <c r="M13" s="17">
        <f t="shared" si="4"/>
        <v>301</v>
      </c>
      <c r="N13" s="12">
        <f t="shared" si="5"/>
        <v>2408</v>
      </c>
      <c r="O13" s="13">
        <f t="shared" si="6"/>
        <v>1.0033333333333334</v>
      </c>
      <c r="P13" s="18">
        <f t="shared" si="7"/>
        <v>-0.20789473684210527</v>
      </c>
      <c r="Q13" s="19">
        <f t="shared" si="8"/>
        <v>-0.4719298245614034</v>
      </c>
      <c r="R13" s="72">
        <f t="shared" si="9"/>
        <v>361</v>
      </c>
      <c r="S13" s="73"/>
      <c r="U13" s="38" t="s">
        <v>22</v>
      </c>
      <c r="V13" s="38">
        <v>124</v>
      </c>
      <c r="W13" s="38">
        <v>214</v>
      </c>
      <c r="X13" s="38">
        <f t="shared" si="10"/>
        <v>117.8</v>
      </c>
    </row>
    <row r="14" spans="1:24" ht="21.75" customHeight="1">
      <c r="A14" s="9" t="s">
        <v>29</v>
      </c>
      <c r="B14" s="10">
        <v>200</v>
      </c>
      <c r="C14" s="11">
        <f>'[1]น้ำ-สนม.'!C14</f>
        <v>431</v>
      </c>
      <c r="D14" s="12">
        <f>'[1]น้ำ-สนม.'!D14</f>
        <v>3448</v>
      </c>
      <c r="E14" s="13">
        <f t="shared" si="0"/>
        <v>2.155</v>
      </c>
      <c r="F14" s="14">
        <v>300</v>
      </c>
      <c r="G14" s="15">
        <v>60</v>
      </c>
      <c r="H14" s="16">
        <f t="shared" si="1"/>
        <v>480</v>
      </c>
      <c r="I14" s="15">
        <v>10</v>
      </c>
      <c r="J14" s="16">
        <f t="shared" si="2"/>
        <v>80</v>
      </c>
      <c r="K14" s="15">
        <v>60</v>
      </c>
      <c r="L14" s="16">
        <f t="shared" si="3"/>
        <v>480</v>
      </c>
      <c r="M14" s="17">
        <f t="shared" si="4"/>
        <v>130</v>
      </c>
      <c r="N14" s="12">
        <f t="shared" si="5"/>
        <v>1040</v>
      </c>
      <c r="O14" s="13">
        <f t="shared" si="6"/>
        <v>0.43333333333333335</v>
      </c>
      <c r="P14" s="18">
        <f t="shared" si="7"/>
        <v>-0.6983758700696056</v>
      </c>
      <c r="Q14" s="19">
        <f t="shared" si="8"/>
        <v>-0.7989172467130704</v>
      </c>
      <c r="R14" s="72">
        <f t="shared" si="9"/>
        <v>409.45</v>
      </c>
      <c r="S14" s="73"/>
      <c r="U14" s="38" t="s">
        <v>23</v>
      </c>
      <c r="V14" s="38">
        <v>293</v>
      </c>
      <c r="W14" s="38">
        <v>156</v>
      </c>
      <c r="X14" s="38">
        <f t="shared" si="10"/>
        <v>278.35</v>
      </c>
    </row>
    <row r="15" spans="1:24" ht="21.75" customHeight="1">
      <c r="A15" s="9" t="s">
        <v>30</v>
      </c>
      <c r="B15" s="10">
        <v>200</v>
      </c>
      <c r="C15" s="11">
        <f>'[1]น้ำ-สนม.'!C15</f>
        <v>444</v>
      </c>
      <c r="D15" s="12">
        <f>'[1]น้ำ-สนม.'!D15</f>
        <v>3552</v>
      </c>
      <c r="E15" s="13">
        <f t="shared" si="0"/>
        <v>2.22</v>
      </c>
      <c r="F15" s="14">
        <v>300</v>
      </c>
      <c r="G15" s="15">
        <v>71</v>
      </c>
      <c r="H15" s="16">
        <f t="shared" si="1"/>
        <v>568</v>
      </c>
      <c r="I15" s="15">
        <v>287</v>
      </c>
      <c r="J15" s="16">
        <f t="shared" si="2"/>
        <v>2296</v>
      </c>
      <c r="K15" s="15">
        <v>81</v>
      </c>
      <c r="L15" s="16">
        <f t="shared" si="3"/>
        <v>648</v>
      </c>
      <c r="M15" s="17">
        <f t="shared" si="4"/>
        <v>439</v>
      </c>
      <c r="N15" s="12">
        <f t="shared" si="5"/>
        <v>3512</v>
      </c>
      <c r="O15" s="13">
        <f t="shared" si="6"/>
        <v>1.4633333333333334</v>
      </c>
      <c r="P15" s="18">
        <f t="shared" si="7"/>
        <v>-0.01126126126126126</v>
      </c>
      <c r="Q15" s="19">
        <f t="shared" si="8"/>
        <v>-0.3408408408408409</v>
      </c>
      <c r="R15" s="72">
        <f t="shared" si="9"/>
        <v>421.8</v>
      </c>
      <c r="S15" s="73"/>
      <c r="U15" s="38" t="s">
        <v>24</v>
      </c>
      <c r="V15" s="38">
        <v>317</v>
      </c>
      <c r="W15" s="38">
        <v>278</v>
      </c>
      <c r="X15" s="38">
        <f t="shared" si="10"/>
        <v>301.15</v>
      </c>
    </row>
    <row r="16" spans="1:24" ht="21.75" customHeight="1">
      <c r="A16" s="9" t="s">
        <v>31</v>
      </c>
      <c r="B16" s="10">
        <v>200</v>
      </c>
      <c r="C16" s="11">
        <f>'[1]น้ำ-สนม.'!C16</f>
        <v>585</v>
      </c>
      <c r="D16" s="12">
        <f>'[1]น้ำ-สนม.'!D16</f>
        <v>4680</v>
      </c>
      <c r="E16" s="13">
        <f t="shared" si="0"/>
        <v>2.925</v>
      </c>
      <c r="F16" s="14">
        <v>300</v>
      </c>
      <c r="G16" s="15">
        <v>69</v>
      </c>
      <c r="H16" s="16">
        <f t="shared" si="1"/>
        <v>552</v>
      </c>
      <c r="I16" s="15">
        <v>173</v>
      </c>
      <c r="J16" s="16">
        <f t="shared" si="2"/>
        <v>1384</v>
      </c>
      <c r="K16" s="15">
        <v>54</v>
      </c>
      <c r="L16" s="16">
        <f t="shared" si="3"/>
        <v>432</v>
      </c>
      <c r="M16" s="17">
        <f t="shared" si="4"/>
        <v>296</v>
      </c>
      <c r="N16" s="12">
        <f t="shared" si="5"/>
        <v>2368</v>
      </c>
      <c r="O16" s="13">
        <f t="shared" si="6"/>
        <v>0.9866666666666667</v>
      </c>
      <c r="P16" s="18">
        <f t="shared" si="7"/>
        <v>-0.49401709401709404</v>
      </c>
      <c r="Q16" s="19">
        <f t="shared" si="8"/>
        <v>-0.6626780626780626</v>
      </c>
      <c r="R16" s="72">
        <f t="shared" si="9"/>
        <v>555.75</v>
      </c>
      <c r="S16" s="73"/>
      <c r="U16" s="38" t="s">
        <v>25</v>
      </c>
      <c r="V16" s="38">
        <v>537</v>
      </c>
      <c r="W16" s="38">
        <v>392</v>
      </c>
      <c r="X16" s="38">
        <f t="shared" si="10"/>
        <v>510.15</v>
      </c>
    </row>
    <row r="17" spans="1:26" s="26" customFormat="1" ht="24">
      <c r="A17" s="22" t="s">
        <v>2</v>
      </c>
      <c r="B17" s="10">
        <v>200</v>
      </c>
      <c r="C17" s="11">
        <f>AVERAGE(C5:C16)</f>
        <v>363.3333333333333</v>
      </c>
      <c r="D17" s="23">
        <f>AVERAGE(D5:D16)</f>
        <v>2906.6666666666665</v>
      </c>
      <c r="E17" s="24">
        <f>AVERAGE(E5:E16)</f>
        <v>1.8166666666666667</v>
      </c>
      <c r="F17" s="14">
        <f aca="true" t="shared" si="11" ref="F17:L17">AVERAGE(F5:F16)</f>
        <v>300</v>
      </c>
      <c r="G17" s="50">
        <f t="shared" si="11"/>
        <v>86</v>
      </c>
      <c r="H17" s="51">
        <f t="shared" si="11"/>
        <v>688</v>
      </c>
      <c r="I17" s="50">
        <f t="shared" si="11"/>
        <v>166.25</v>
      </c>
      <c r="J17" s="51">
        <f t="shared" si="11"/>
        <v>1330</v>
      </c>
      <c r="K17" s="50">
        <f t="shared" si="11"/>
        <v>71.58333333333333</v>
      </c>
      <c r="L17" s="51">
        <f t="shared" si="11"/>
        <v>572.6666666666666</v>
      </c>
      <c r="M17" s="14">
        <f>AVERAGE(M5:M16)</f>
        <v>323.8333333333333</v>
      </c>
      <c r="N17" s="25">
        <f>AVERAGE(N5:N16)</f>
        <v>2590.6666666666665</v>
      </c>
      <c r="O17" s="45">
        <f>M17/F17</f>
        <v>1.0794444444444444</v>
      </c>
      <c r="P17" s="46">
        <f>(M17-C17)/C17</f>
        <v>-0.10871559633027524</v>
      </c>
      <c r="Q17" s="47">
        <f>(O17-E17)/E17</f>
        <v>-0.40581039755351683</v>
      </c>
      <c r="R17" s="72"/>
      <c r="S17" s="73"/>
      <c r="T17" s="3"/>
      <c r="U17" s="38" t="s">
        <v>26</v>
      </c>
      <c r="V17" s="38">
        <v>341</v>
      </c>
      <c r="W17" s="38">
        <v>515</v>
      </c>
      <c r="X17" s="38">
        <f t="shared" si="10"/>
        <v>323.95</v>
      </c>
      <c r="Y17" s="3"/>
      <c r="Z17" s="3"/>
    </row>
    <row r="18" spans="1:26" s="27" customFormat="1" ht="24">
      <c r="A18" s="20" t="s">
        <v>1</v>
      </c>
      <c r="B18" s="10">
        <v>200</v>
      </c>
      <c r="C18" s="11">
        <f>SUM(C5:C16)</f>
        <v>4360</v>
      </c>
      <c r="D18" s="23">
        <f>SUM(D5:D16)</f>
        <v>34880</v>
      </c>
      <c r="E18" s="24">
        <f>SUM(E5:E16)</f>
        <v>21.8</v>
      </c>
      <c r="F18" s="49">
        <f aca="true" t="shared" si="12" ref="F18:L18">SUM(F5:F16)</f>
        <v>3600</v>
      </c>
      <c r="G18" s="50">
        <f t="shared" si="12"/>
        <v>1032</v>
      </c>
      <c r="H18" s="51">
        <f t="shared" si="12"/>
        <v>8256</v>
      </c>
      <c r="I18" s="50">
        <f t="shared" si="12"/>
        <v>1995</v>
      </c>
      <c r="J18" s="51">
        <f t="shared" si="12"/>
        <v>15960</v>
      </c>
      <c r="K18" s="50">
        <f t="shared" si="12"/>
        <v>859</v>
      </c>
      <c r="L18" s="51">
        <f t="shared" si="12"/>
        <v>6872</v>
      </c>
      <c r="M18" s="48">
        <f>SUM(M5:M16)</f>
        <v>3886</v>
      </c>
      <c r="N18" s="23">
        <f>SUM(N5:N16)</f>
        <v>31088</v>
      </c>
      <c r="O18" s="45">
        <f>SUM(O5:O16)</f>
        <v>12.953333333333333</v>
      </c>
      <c r="P18" s="46">
        <f t="shared" si="7"/>
        <v>-0.10871559633027524</v>
      </c>
      <c r="Q18" s="47">
        <f t="shared" si="8"/>
        <v>-0.40581039755351683</v>
      </c>
      <c r="R18" s="72">
        <f t="shared" si="9"/>
        <v>4142</v>
      </c>
      <c r="S18" s="73"/>
      <c r="T18" s="3"/>
      <c r="U18" s="38" t="s">
        <v>27</v>
      </c>
      <c r="V18" s="38">
        <v>384</v>
      </c>
      <c r="W18" s="38">
        <v>355</v>
      </c>
      <c r="X18" s="38">
        <f t="shared" si="10"/>
        <v>364.8</v>
      </c>
      <c r="Y18" s="3"/>
      <c r="Z18" s="3"/>
    </row>
    <row r="19" spans="1:26" s="27" customFormat="1" ht="24">
      <c r="A19" s="28"/>
      <c r="B19" s="29"/>
      <c r="C19" s="30"/>
      <c r="D19" s="31"/>
      <c r="E19" s="32"/>
      <c r="F19" s="29"/>
      <c r="G19" s="33"/>
      <c r="H19" s="33"/>
      <c r="I19" s="33"/>
      <c r="J19" s="33"/>
      <c r="K19" s="33"/>
      <c r="L19" s="33"/>
      <c r="M19" s="30"/>
      <c r="N19" s="31"/>
      <c r="O19" s="31"/>
      <c r="P19" s="34"/>
      <c r="Q19" s="34"/>
      <c r="T19" s="3"/>
      <c r="U19" s="38" t="s">
        <v>28</v>
      </c>
      <c r="V19" s="38">
        <v>380</v>
      </c>
      <c r="W19" s="38">
        <v>301</v>
      </c>
      <c r="X19" s="38">
        <f t="shared" si="10"/>
        <v>361</v>
      </c>
      <c r="Y19" s="3"/>
      <c r="Z19" s="26"/>
    </row>
    <row r="20" spans="1:26" ht="21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U20" s="38" t="s">
        <v>29</v>
      </c>
      <c r="V20" s="38">
        <v>431</v>
      </c>
      <c r="W20" s="38">
        <v>130</v>
      </c>
      <c r="X20" s="38">
        <f t="shared" si="10"/>
        <v>409.45</v>
      </c>
      <c r="Z20" s="27"/>
    </row>
    <row r="21" spans="1:26" ht="21.75" customHeight="1">
      <c r="A21" s="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T21" s="26"/>
      <c r="U21" s="52" t="s">
        <v>30</v>
      </c>
      <c r="V21" s="52">
        <v>444</v>
      </c>
      <c r="W21" s="52">
        <v>439</v>
      </c>
      <c r="X21" s="38">
        <f t="shared" si="10"/>
        <v>421.8</v>
      </c>
      <c r="Y21" s="26"/>
      <c r="Z21" s="27"/>
    </row>
    <row r="22" spans="1:25" ht="21.75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T22" s="27"/>
      <c r="U22" s="53" t="s">
        <v>31</v>
      </c>
      <c r="V22" s="53">
        <v>585</v>
      </c>
      <c r="W22" s="53">
        <v>296</v>
      </c>
      <c r="X22" s="38">
        <f t="shared" si="10"/>
        <v>555.75</v>
      </c>
      <c r="Y22" s="27"/>
    </row>
    <row r="23" spans="20:25" ht="21.75" customHeight="1">
      <c r="T23" s="27"/>
      <c r="U23" s="53" t="s">
        <v>2</v>
      </c>
      <c r="V23" s="53">
        <v>363.3333333333333</v>
      </c>
      <c r="W23" s="53">
        <v>323.8333333333333</v>
      </c>
      <c r="X23" s="38">
        <f t="shared" si="10"/>
        <v>345.16666666666663</v>
      </c>
      <c r="Y23" s="27"/>
    </row>
    <row r="24" spans="21:24" ht="21.75" customHeight="1">
      <c r="U24" s="38" t="s">
        <v>1</v>
      </c>
      <c r="V24" s="38">
        <v>4360</v>
      </c>
      <c r="W24" s="38">
        <v>3886</v>
      </c>
      <c r="X24" s="38"/>
    </row>
    <row r="26" ht="21.75" customHeight="1" thickBot="1"/>
    <row r="27" spans="21:24" ht="21.75" customHeight="1" thickBot="1">
      <c r="U27" s="57" t="s">
        <v>59</v>
      </c>
      <c r="V27" s="58"/>
      <c r="W27" s="58"/>
      <c r="X27" s="59"/>
    </row>
    <row r="28" spans="21:25" ht="21.75" customHeight="1">
      <c r="U28" s="60" t="s">
        <v>19</v>
      </c>
      <c r="V28" s="60" t="s">
        <v>58</v>
      </c>
      <c r="W28" s="60" t="s">
        <v>49</v>
      </c>
      <c r="X28" s="60" t="s">
        <v>50</v>
      </c>
      <c r="Y28" s="38"/>
    </row>
    <row r="29" spans="21:25" ht="21.75" customHeight="1">
      <c r="U29" s="61" t="s">
        <v>20</v>
      </c>
      <c r="V29" s="61">
        <v>424</v>
      </c>
      <c r="W29" s="61">
        <v>238</v>
      </c>
      <c r="X29" s="61">
        <v>430</v>
      </c>
      <c r="Y29" s="38"/>
    </row>
    <row r="30" spans="21:25" ht="21.75" customHeight="1">
      <c r="U30" s="61" t="s">
        <v>21</v>
      </c>
      <c r="V30" s="61">
        <v>463</v>
      </c>
      <c r="W30" s="61">
        <v>286</v>
      </c>
      <c r="X30" s="61">
        <v>380</v>
      </c>
      <c r="Y30" s="38"/>
    </row>
    <row r="31" spans="21:25" ht="21.75" customHeight="1">
      <c r="U31" s="61" t="s">
        <v>22</v>
      </c>
      <c r="V31" s="61">
        <v>621</v>
      </c>
      <c r="W31" s="61">
        <v>124</v>
      </c>
      <c r="X31" s="61">
        <v>214</v>
      </c>
      <c r="Y31" s="38"/>
    </row>
    <row r="32" spans="21:25" ht="21.75" customHeight="1">
      <c r="U32" s="61" t="s">
        <v>23</v>
      </c>
      <c r="V32" s="61">
        <v>327</v>
      </c>
      <c r="W32" s="61">
        <v>293</v>
      </c>
      <c r="X32" s="61">
        <v>156</v>
      </c>
      <c r="Y32" s="38"/>
    </row>
    <row r="33" spans="21:25" ht="21.75" customHeight="1">
      <c r="U33" s="61" t="s">
        <v>24</v>
      </c>
      <c r="V33" s="61">
        <v>355</v>
      </c>
      <c r="W33" s="61">
        <v>317</v>
      </c>
      <c r="X33" s="61">
        <v>278</v>
      </c>
      <c r="Y33" s="38"/>
    </row>
    <row r="34" spans="21:25" ht="21.75" customHeight="1">
      <c r="U34" s="61" t="s">
        <v>25</v>
      </c>
      <c r="V34" s="61">
        <v>308</v>
      </c>
      <c r="W34" s="61">
        <v>537</v>
      </c>
      <c r="X34" s="61">
        <v>392</v>
      </c>
      <c r="Y34" s="38"/>
    </row>
    <row r="35" spans="21:25" ht="21.75" customHeight="1">
      <c r="U35" s="61" t="s">
        <v>26</v>
      </c>
      <c r="V35" s="61">
        <v>402</v>
      </c>
      <c r="W35" s="61">
        <v>341</v>
      </c>
      <c r="X35" s="61">
        <v>515</v>
      </c>
      <c r="Y35" s="38"/>
    </row>
    <row r="36" spans="21:25" ht="21.75" customHeight="1">
      <c r="U36" s="61" t="s">
        <v>27</v>
      </c>
      <c r="V36" s="61">
        <v>395</v>
      </c>
      <c r="W36" s="61">
        <v>384</v>
      </c>
      <c r="X36" s="61">
        <v>355</v>
      </c>
      <c r="Y36" s="38"/>
    </row>
    <row r="37" spans="21:25" ht="21.75" customHeight="1">
      <c r="U37" s="61" t="s">
        <v>28</v>
      </c>
      <c r="V37" s="61">
        <v>464</v>
      </c>
      <c r="W37" s="61">
        <v>380</v>
      </c>
      <c r="X37" s="61">
        <v>301</v>
      </c>
      <c r="Y37" s="38"/>
    </row>
    <row r="38" spans="21:25" ht="21.75" customHeight="1">
      <c r="U38" s="61" t="s">
        <v>29</v>
      </c>
      <c r="V38" s="61">
        <v>374</v>
      </c>
      <c r="W38" s="61">
        <v>431</v>
      </c>
      <c r="X38" s="61">
        <v>130</v>
      </c>
      <c r="Y38" s="38"/>
    </row>
    <row r="39" spans="21:25" ht="21.75" customHeight="1">
      <c r="U39" s="61" t="s">
        <v>30</v>
      </c>
      <c r="V39" s="61">
        <v>585</v>
      </c>
      <c r="W39" s="61">
        <v>444</v>
      </c>
      <c r="X39" s="61">
        <v>439</v>
      </c>
      <c r="Y39" s="38"/>
    </row>
    <row r="40" spans="21:25" ht="21.75" customHeight="1">
      <c r="U40" s="61" t="s">
        <v>31</v>
      </c>
      <c r="V40" s="61">
        <v>378</v>
      </c>
      <c r="W40" s="61">
        <v>585</v>
      </c>
      <c r="X40" s="61">
        <v>296</v>
      </c>
      <c r="Y40" s="38"/>
    </row>
    <row r="41" spans="21:25" ht="21.75" customHeight="1">
      <c r="U41" s="62" t="s">
        <v>1</v>
      </c>
      <c r="V41" s="62">
        <f>SUM(V29:V40)</f>
        <v>5096</v>
      </c>
      <c r="W41" s="62">
        <f>SUM(W29:W40)</f>
        <v>4360</v>
      </c>
      <c r="X41" s="62">
        <f>SUM(X29:X40)</f>
        <v>3886</v>
      </c>
      <c r="Y41" s="63">
        <f>(X41-W41)/W41*100</f>
        <v>-10.871559633027523</v>
      </c>
    </row>
    <row r="62" ht="21" customHeight="1"/>
    <row r="63" ht="21" customHeight="1"/>
    <row r="64" ht="21" customHeight="1"/>
    <row r="65" ht="21" customHeight="1"/>
    <row r="66" ht="21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17" ht="24" customHeight="1">
      <c r="A80" s="66" t="s">
        <v>32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1:17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26" s="42" customFormat="1" ht="30" customHeight="1">
      <c r="A82" s="39" t="s">
        <v>5</v>
      </c>
      <c r="B82" s="40"/>
      <c r="C82" s="41" t="s">
        <v>61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T82" s="3"/>
      <c r="U82" s="3"/>
      <c r="V82" s="3"/>
      <c r="W82" s="3"/>
      <c r="X82" s="3"/>
      <c r="Y82" s="3"/>
      <c r="Z82" s="3"/>
    </row>
    <row r="83" spans="1:26" s="42" customFormat="1" ht="30" customHeight="1">
      <c r="A83" s="69" t="s">
        <v>17</v>
      </c>
      <c r="B83" s="69"/>
      <c r="C83" s="69"/>
      <c r="D83" s="69"/>
      <c r="E83" s="69"/>
      <c r="F83" s="68" t="s">
        <v>55</v>
      </c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3"/>
      <c r="W83" s="3"/>
      <c r="X83" s="3"/>
      <c r="Y83" s="3"/>
      <c r="Z83" s="3"/>
    </row>
    <row r="84" spans="1:26" s="42" customFormat="1" ht="30" customHeight="1">
      <c r="A84" s="70" t="s">
        <v>56</v>
      </c>
      <c r="B84" s="70"/>
      <c r="C84" s="70"/>
      <c r="D84" s="70"/>
      <c r="E84" s="5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6"/>
      <c r="T84" s="54"/>
      <c r="U84" s="54"/>
      <c r="V84" s="3"/>
      <c r="W84" s="3"/>
      <c r="X84" s="3"/>
      <c r="Y84" s="3"/>
      <c r="Z84" s="3"/>
    </row>
    <row r="85" spans="1:25" s="42" customFormat="1" ht="30" customHeight="1">
      <c r="A85" s="40" t="s">
        <v>18</v>
      </c>
      <c r="B85" s="40"/>
      <c r="C85" s="41" t="s">
        <v>52</v>
      </c>
      <c r="D85" s="40"/>
      <c r="E85" s="40"/>
      <c r="F85" s="40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T85" s="3"/>
      <c r="U85" s="3"/>
      <c r="V85" s="3"/>
      <c r="W85" s="3"/>
      <c r="X85" s="3"/>
      <c r="Y85" s="3"/>
    </row>
    <row r="86" spans="1:25" s="42" customFormat="1" ht="30" customHeight="1">
      <c r="A86" s="43" t="s">
        <v>6</v>
      </c>
      <c r="B86" s="2"/>
      <c r="C86" s="2" t="s">
        <v>61</v>
      </c>
      <c r="T86" s="3"/>
      <c r="U86" s="3"/>
      <c r="V86" s="3"/>
      <c r="W86" s="3"/>
      <c r="X86" s="3"/>
      <c r="Y86" s="3"/>
    </row>
    <row r="87" spans="1:21" s="42" customFormat="1" ht="30" customHeight="1">
      <c r="A87" s="69" t="s">
        <v>17</v>
      </c>
      <c r="B87" s="69"/>
      <c r="C87" s="69"/>
      <c r="D87" s="69"/>
      <c r="E87" s="69"/>
      <c r="F87" s="68" t="s">
        <v>55</v>
      </c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1:21" s="42" customFormat="1" ht="30" customHeight="1">
      <c r="A88" s="70" t="s">
        <v>56</v>
      </c>
      <c r="B88" s="70"/>
      <c r="C88" s="70"/>
      <c r="D88" s="70"/>
      <c r="E88" s="5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6"/>
      <c r="T88" s="54"/>
      <c r="U88" s="54"/>
    </row>
    <row r="89" spans="1:3" s="42" customFormat="1" ht="30" customHeight="1">
      <c r="A89" s="2" t="s">
        <v>18</v>
      </c>
      <c r="B89" s="2"/>
      <c r="C89" s="41" t="s">
        <v>52</v>
      </c>
    </row>
    <row r="90" spans="1:3" s="42" customFormat="1" ht="30" customHeight="1">
      <c r="A90" s="43" t="s">
        <v>7</v>
      </c>
      <c r="B90" s="2"/>
      <c r="C90" s="2" t="s">
        <v>61</v>
      </c>
    </row>
    <row r="91" spans="1:21" s="42" customFormat="1" ht="30" customHeight="1">
      <c r="A91" s="69" t="s">
        <v>17</v>
      </c>
      <c r="B91" s="69"/>
      <c r="C91" s="69"/>
      <c r="D91" s="69"/>
      <c r="E91" s="69"/>
      <c r="F91" s="68" t="s">
        <v>55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6" s="42" customFormat="1" ht="30" customHeight="1">
      <c r="A92" s="71" t="s">
        <v>56</v>
      </c>
      <c r="B92" s="71"/>
      <c r="C92" s="71"/>
      <c r="D92" s="71"/>
      <c r="E92" s="71"/>
      <c r="F92" s="41"/>
    </row>
    <row r="93" spans="1:3" s="42" customFormat="1" ht="30" customHeight="1">
      <c r="A93" s="2" t="s">
        <v>18</v>
      </c>
      <c r="B93" s="2"/>
      <c r="C93" s="41" t="s">
        <v>52</v>
      </c>
    </row>
    <row r="94" spans="1:3" s="42" customFormat="1" ht="30" customHeight="1">
      <c r="A94" s="43" t="s">
        <v>8</v>
      </c>
      <c r="B94" s="2"/>
      <c r="C94" s="2" t="s">
        <v>62</v>
      </c>
    </row>
    <row r="95" spans="1:6" s="42" customFormat="1" ht="30" customHeight="1">
      <c r="A95" s="67" t="s">
        <v>17</v>
      </c>
      <c r="B95" s="67"/>
      <c r="C95" s="67"/>
      <c r="D95" s="67"/>
      <c r="E95" s="67"/>
      <c r="F95" s="42" t="s">
        <v>63</v>
      </c>
    </row>
    <row r="96" spans="1:2" s="42" customFormat="1" ht="30" customHeight="1">
      <c r="A96" s="1" t="s">
        <v>18</v>
      </c>
      <c r="B96" s="2"/>
    </row>
    <row r="97" spans="1:3" s="42" customFormat="1" ht="30" customHeight="1">
      <c r="A97" s="43" t="s">
        <v>9</v>
      </c>
      <c r="B97" s="2"/>
      <c r="C97" s="2" t="s">
        <v>62</v>
      </c>
    </row>
    <row r="98" spans="1:6" s="42" customFormat="1" ht="30" customHeight="1">
      <c r="A98" s="67" t="s">
        <v>17</v>
      </c>
      <c r="B98" s="67"/>
      <c r="C98" s="67"/>
      <c r="D98" s="67"/>
      <c r="E98" s="67"/>
      <c r="F98" s="42" t="s">
        <v>53</v>
      </c>
    </row>
    <row r="99" spans="1:2" s="42" customFormat="1" ht="30" customHeight="1">
      <c r="A99" s="1" t="s">
        <v>18</v>
      </c>
      <c r="B99" s="2"/>
    </row>
    <row r="100" spans="1:3" s="42" customFormat="1" ht="30" customHeight="1">
      <c r="A100" s="43" t="s">
        <v>10</v>
      </c>
      <c r="B100" s="2"/>
      <c r="C100" s="2" t="s">
        <v>62</v>
      </c>
    </row>
    <row r="101" spans="1:6" s="42" customFormat="1" ht="30" customHeight="1">
      <c r="A101" s="67" t="s">
        <v>17</v>
      </c>
      <c r="B101" s="67"/>
      <c r="C101" s="67"/>
      <c r="D101" s="67"/>
      <c r="E101" s="67"/>
      <c r="F101" s="42" t="s">
        <v>53</v>
      </c>
    </row>
    <row r="102" spans="1:2" s="42" customFormat="1" ht="30" customHeight="1">
      <c r="A102" s="1" t="s">
        <v>18</v>
      </c>
      <c r="B102" s="2"/>
    </row>
    <row r="103" spans="1:3" s="42" customFormat="1" ht="30" customHeight="1">
      <c r="A103" s="43" t="s">
        <v>11</v>
      </c>
      <c r="B103" s="2"/>
      <c r="C103" s="2" t="s">
        <v>61</v>
      </c>
    </row>
    <row r="104" spans="1:6" s="42" customFormat="1" ht="30" customHeight="1">
      <c r="A104" s="67" t="s">
        <v>17</v>
      </c>
      <c r="B104" s="67"/>
      <c r="C104" s="67"/>
      <c r="D104" s="67"/>
      <c r="E104" s="67"/>
      <c r="F104" s="42" t="s">
        <v>64</v>
      </c>
    </row>
    <row r="105" spans="1:2" s="42" customFormat="1" ht="30" customHeight="1">
      <c r="A105" s="1" t="s">
        <v>18</v>
      </c>
      <c r="B105" s="2"/>
    </row>
    <row r="106" spans="1:3" s="42" customFormat="1" ht="30" customHeight="1">
      <c r="A106" s="43" t="s">
        <v>12</v>
      </c>
      <c r="B106" s="2"/>
      <c r="C106" s="2" t="s">
        <v>62</v>
      </c>
    </row>
    <row r="107" spans="1:6" s="42" customFormat="1" ht="30" customHeight="1">
      <c r="A107" s="67" t="s">
        <v>17</v>
      </c>
      <c r="B107" s="67"/>
      <c r="C107" s="67"/>
      <c r="D107" s="67"/>
      <c r="E107" s="67"/>
      <c r="F107" s="42" t="s">
        <v>53</v>
      </c>
    </row>
    <row r="108" spans="1:2" s="42" customFormat="1" ht="30" customHeight="1">
      <c r="A108" s="1" t="s">
        <v>18</v>
      </c>
      <c r="B108" s="2"/>
    </row>
    <row r="109" spans="1:3" s="42" customFormat="1" ht="30" customHeight="1">
      <c r="A109" s="43" t="s">
        <v>13</v>
      </c>
      <c r="B109" s="2"/>
      <c r="C109" s="2" t="s">
        <v>62</v>
      </c>
    </row>
    <row r="110" spans="1:6" s="42" customFormat="1" ht="30" customHeight="1">
      <c r="A110" s="67" t="s">
        <v>17</v>
      </c>
      <c r="B110" s="67"/>
      <c r="C110" s="67"/>
      <c r="D110" s="67"/>
      <c r="E110" s="67"/>
      <c r="F110" s="42" t="s">
        <v>65</v>
      </c>
    </row>
    <row r="111" spans="1:2" s="42" customFormat="1" ht="30" customHeight="1">
      <c r="A111" s="1" t="s">
        <v>18</v>
      </c>
      <c r="B111" s="2"/>
    </row>
    <row r="112" spans="1:3" s="42" customFormat="1" ht="30" customHeight="1">
      <c r="A112" s="43" t="s">
        <v>14</v>
      </c>
      <c r="B112" s="2"/>
      <c r="C112" s="2" t="s">
        <v>62</v>
      </c>
    </row>
    <row r="113" spans="1:6" s="42" customFormat="1" ht="30" customHeight="1">
      <c r="A113" s="67" t="s">
        <v>17</v>
      </c>
      <c r="B113" s="67"/>
      <c r="C113" s="67"/>
      <c r="D113" s="67"/>
      <c r="E113" s="67"/>
      <c r="F113" s="42" t="s">
        <v>53</v>
      </c>
    </row>
    <row r="114" spans="1:2" s="42" customFormat="1" ht="30" customHeight="1">
      <c r="A114" s="1" t="s">
        <v>18</v>
      </c>
      <c r="B114" s="2"/>
    </row>
    <row r="115" spans="1:3" s="42" customFormat="1" ht="30" customHeight="1">
      <c r="A115" s="43" t="s">
        <v>15</v>
      </c>
      <c r="B115" s="2"/>
      <c r="C115" s="2" t="s">
        <v>61</v>
      </c>
    </row>
    <row r="116" spans="1:6" s="42" customFormat="1" ht="30" customHeight="1">
      <c r="A116" s="67" t="s">
        <v>17</v>
      </c>
      <c r="B116" s="67"/>
      <c r="C116" s="67"/>
      <c r="D116" s="67"/>
      <c r="E116" s="67"/>
      <c r="F116" s="42" t="s">
        <v>54</v>
      </c>
    </row>
    <row r="117" spans="1:3" s="42" customFormat="1" ht="30" customHeight="1">
      <c r="A117" s="1" t="s">
        <v>18</v>
      </c>
      <c r="B117" s="2"/>
      <c r="C117" s="42" t="s">
        <v>52</v>
      </c>
    </row>
    <row r="118" spans="1:3" s="42" customFormat="1" ht="30" customHeight="1">
      <c r="A118" s="43" t="s">
        <v>16</v>
      </c>
      <c r="B118" s="2"/>
      <c r="C118" s="2" t="s">
        <v>62</v>
      </c>
    </row>
    <row r="119" spans="1:6" s="42" customFormat="1" ht="30" customHeight="1">
      <c r="A119" s="67" t="s">
        <v>17</v>
      </c>
      <c r="B119" s="67"/>
      <c r="C119" s="67"/>
      <c r="D119" s="67"/>
      <c r="E119" s="67"/>
      <c r="F119" s="42" t="s">
        <v>66</v>
      </c>
    </row>
    <row r="120" spans="1:26" ht="21.75" customHeight="1">
      <c r="A120" s="1" t="s">
        <v>18</v>
      </c>
      <c r="B120" s="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ht="21.75" customHeight="1">
      <c r="A121" s="44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20:25" ht="21.75" customHeight="1">
      <c r="T122" s="42"/>
      <c r="U122" s="42"/>
      <c r="V122" s="42"/>
      <c r="W122" s="42"/>
      <c r="X122" s="42"/>
      <c r="Y122" s="42"/>
    </row>
    <row r="123" spans="20:25" ht="21.75" customHeight="1">
      <c r="T123" s="42"/>
      <c r="U123" s="42"/>
      <c r="V123" s="42"/>
      <c r="W123" s="42"/>
      <c r="X123" s="42"/>
      <c r="Y123" s="42"/>
    </row>
    <row r="124" spans="20:21" ht="21.75" customHeight="1">
      <c r="T124" s="42"/>
      <c r="U124" s="42"/>
    </row>
    <row r="125" spans="20:21" ht="21.75" customHeight="1">
      <c r="T125" s="42"/>
      <c r="U125" s="42"/>
    </row>
  </sheetData>
  <sheetProtection/>
  <mergeCells count="22">
    <mergeCell ref="A110:E110"/>
    <mergeCell ref="A87:E87"/>
    <mergeCell ref="A116:E116"/>
    <mergeCell ref="A119:E119"/>
    <mergeCell ref="A92:E92"/>
    <mergeCell ref="A95:E95"/>
    <mergeCell ref="A83:E83"/>
    <mergeCell ref="A98:E98"/>
    <mergeCell ref="A101:E101"/>
    <mergeCell ref="A84:D84"/>
    <mergeCell ref="A88:D88"/>
    <mergeCell ref="A91:E91"/>
    <mergeCell ref="B3:E3"/>
    <mergeCell ref="F3:O3"/>
    <mergeCell ref="A80:Q80"/>
    <mergeCell ref="A2:Q2"/>
    <mergeCell ref="F83:U83"/>
    <mergeCell ref="A113:E113"/>
    <mergeCell ref="F87:U87"/>
    <mergeCell ref="F91:U91"/>
    <mergeCell ref="A104:E104"/>
    <mergeCell ref="A107:E107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65" r:id="rId2"/>
  <rowBreaks count="1" manualBreakCount="1">
    <brk id="12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SekLoSo</cp:lastModifiedBy>
  <cp:lastPrinted>2024-01-22T08:47:22Z</cp:lastPrinted>
  <dcterms:created xsi:type="dcterms:W3CDTF">2012-01-31T04:45:00Z</dcterms:created>
  <dcterms:modified xsi:type="dcterms:W3CDTF">2024-01-22T08:52:44Z</dcterms:modified>
  <cp:category/>
  <cp:version/>
  <cp:contentType/>
  <cp:contentStatus/>
</cp:coreProperties>
</file>