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ผศ.ดร.ณัฐวุฒิ ดุษฎี\ค่าไฟฟ้า 2564 (ลงในงานจัดการพลังงาน)\"/>
    </mc:Choice>
  </mc:AlternateContent>
  <bookViews>
    <workbookView xWindow="0" yWindow="0" windowWidth="20400" windowHeight="7236" tabRatio="778"/>
  </bookViews>
  <sheets>
    <sheet name="2564-บิลค่าไฟฟ้า" sheetId="6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'2564-บิลค่าไฟฟ้า'!$A$3:$M$3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Titles" localSheetId="0">'2564-บิลค่าไฟฟ้า'!$2:$3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44" i="6" l="1"/>
  <c r="AV44" i="6"/>
  <c r="AS44" i="6"/>
  <c r="AR44" i="6"/>
  <c r="AO44" i="6"/>
  <c r="AN44" i="6"/>
  <c r="AK44" i="6"/>
  <c r="AJ44" i="6"/>
  <c r="AG44" i="6"/>
  <c r="AF44" i="6"/>
  <c r="AC44" i="6"/>
  <c r="AB44" i="6"/>
  <c r="Y44" i="6"/>
  <c r="X44" i="6"/>
  <c r="U44" i="6"/>
  <c r="T44" i="6"/>
  <c r="Q44" i="6"/>
  <c r="P44" i="6"/>
  <c r="M44" i="6"/>
  <c r="L44" i="6"/>
  <c r="I44" i="6"/>
  <c r="H44" i="6"/>
  <c r="E44" i="6"/>
  <c r="D44" i="6"/>
  <c r="BA42" i="6" l="1"/>
  <c r="AZ42" i="6"/>
  <c r="BE44" i="6"/>
  <c r="BD44" i="6"/>
  <c r="BE42" i="6"/>
  <c r="BD42" i="6"/>
  <c r="BC42" i="6"/>
  <c r="BB42" i="6"/>
  <c r="BE35" i="6"/>
  <c r="BD35" i="6"/>
  <c r="BC35" i="6"/>
  <c r="BB35" i="6"/>
  <c r="BA35" i="6"/>
  <c r="AZ35" i="6"/>
  <c r="BE30" i="6"/>
  <c r="BD30" i="6"/>
  <c r="BC30" i="6"/>
  <c r="BB30" i="6"/>
  <c r="BA30" i="6"/>
  <c r="AZ30" i="6"/>
  <c r="BE26" i="6"/>
  <c r="BD26" i="6"/>
  <c r="BC26" i="6"/>
  <c r="BB26" i="6"/>
  <c r="BA26" i="6"/>
  <c r="AZ26" i="6"/>
  <c r="BE24" i="6"/>
  <c r="BD24" i="6"/>
  <c r="BC24" i="6"/>
  <c r="BB24" i="6"/>
  <c r="BA24" i="6"/>
  <c r="AZ24" i="6"/>
  <c r="BE22" i="6"/>
  <c r="BD22" i="6"/>
  <c r="BC22" i="6"/>
  <c r="BB22" i="6"/>
  <c r="BA22" i="6"/>
  <c r="AZ22" i="6"/>
  <c r="BE20" i="6"/>
  <c r="BD20" i="6"/>
  <c r="BE16" i="6"/>
  <c r="BD16" i="6"/>
  <c r="BC16" i="6"/>
  <c r="BB16" i="6"/>
  <c r="BA16" i="6"/>
  <c r="AZ16" i="6"/>
  <c r="BE11" i="6"/>
  <c r="BD11" i="6"/>
  <c r="BC11" i="6"/>
  <c r="BB11" i="6"/>
  <c r="BA11" i="6"/>
  <c r="AZ11" i="6"/>
  <c r="BE9" i="6"/>
  <c r="BD9" i="6"/>
  <c r="BC9" i="6"/>
  <c r="BB9" i="6"/>
  <c r="BA9" i="6"/>
  <c r="AZ9" i="6"/>
  <c r="BE7" i="6"/>
  <c r="BD7" i="6"/>
  <c r="BC7" i="6"/>
  <c r="BB7" i="6"/>
  <c r="BA7" i="6"/>
  <c r="AZ7" i="6"/>
  <c r="BE5" i="6"/>
  <c r="BD5" i="6"/>
  <c r="BC5" i="6"/>
  <c r="BB5" i="6"/>
  <c r="BA5" i="6"/>
  <c r="AZ5" i="6"/>
  <c r="AW42" i="6" l="1"/>
  <c r="AV42" i="6"/>
  <c r="CD22" i="6" l="1"/>
  <c r="CC22" i="6"/>
  <c r="AY22" i="6"/>
  <c r="AX22" i="6" s="1"/>
  <c r="CD21" i="6"/>
  <c r="CC21" i="6"/>
  <c r="AS42" i="6" l="1"/>
  <c r="AR42" i="6"/>
  <c r="AO42" i="6" l="1"/>
  <c r="AN42" i="6"/>
  <c r="AC42" i="6" l="1"/>
  <c r="AB42" i="6"/>
  <c r="Y42" i="6" l="1"/>
  <c r="X42" i="6"/>
  <c r="AY19" i="6" l="1"/>
  <c r="AU19" i="6"/>
  <c r="AQ19" i="6"/>
  <c r="AM19" i="6"/>
  <c r="AI19" i="6"/>
  <c r="AE19" i="6"/>
  <c r="AA19" i="6"/>
  <c r="W19" i="6"/>
  <c r="AW20" i="6"/>
  <c r="AV20" i="6"/>
  <c r="AS20" i="6"/>
  <c r="AR20" i="6"/>
  <c r="AO20" i="6"/>
  <c r="AN20" i="6"/>
  <c r="AK20" i="6"/>
  <c r="AJ20" i="6"/>
  <c r="AG20" i="6"/>
  <c r="AF20" i="6"/>
  <c r="AC20" i="6"/>
  <c r="AB20" i="6"/>
  <c r="Y20" i="6"/>
  <c r="X20" i="6"/>
  <c r="U20" i="6"/>
  <c r="T20" i="6"/>
  <c r="Q20" i="6"/>
  <c r="M20" i="6"/>
  <c r="L20" i="6"/>
  <c r="I20" i="6"/>
  <c r="H20" i="6"/>
  <c r="E20" i="6"/>
  <c r="D20" i="6"/>
  <c r="AY18" i="6"/>
  <c r="AX18" i="6" s="1"/>
  <c r="AU18" i="6"/>
  <c r="AT18" i="6" s="1"/>
  <c r="AQ18" i="6"/>
  <c r="AP18" i="6" s="1"/>
  <c r="AM18" i="6"/>
  <c r="AL18" i="6" s="1"/>
  <c r="AI18" i="6"/>
  <c r="AH18" i="6" s="1"/>
  <c r="AE18" i="6"/>
  <c r="AD18" i="6" s="1"/>
  <c r="AA18" i="6"/>
  <c r="Z18" i="6" s="1"/>
  <c r="W18" i="6"/>
  <c r="V18" i="6" s="1"/>
  <c r="BA20" i="6" l="1"/>
  <c r="BC20" i="6"/>
  <c r="BC44" i="6" s="1"/>
  <c r="BA44" i="6"/>
  <c r="U42" i="6"/>
  <c r="T42" i="6"/>
  <c r="Q42" i="6" l="1"/>
  <c r="P42" i="6"/>
  <c r="AY33" i="6" l="1"/>
  <c r="AX33" i="6" s="1"/>
  <c r="AU33" i="6"/>
  <c r="AT33" i="6" s="1"/>
  <c r="AQ33" i="6"/>
  <c r="AP33" i="6" s="1"/>
  <c r="AM33" i="6"/>
  <c r="AL33" i="6" s="1"/>
  <c r="AI33" i="6"/>
  <c r="AH33" i="6" s="1"/>
  <c r="AE33" i="6"/>
  <c r="AD33" i="6" s="1"/>
  <c r="AA33" i="6"/>
  <c r="Z33" i="6" s="1"/>
  <c r="W33" i="6"/>
  <c r="V33" i="6" s="1"/>
  <c r="S33" i="6"/>
  <c r="R33" i="6" s="1"/>
  <c r="O33" i="6"/>
  <c r="N33" i="6" s="1"/>
  <c r="K33" i="6"/>
  <c r="J33" i="6" s="1"/>
  <c r="G33" i="6"/>
  <c r="F33" i="6" s="1"/>
  <c r="AY26" i="6" l="1"/>
  <c r="AX26" i="6" s="1"/>
  <c r="AU26" i="6"/>
  <c r="AT26" i="6" s="1"/>
  <c r="AQ26" i="6"/>
  <c r="AP26" i="6" s="1"/>
  <c r="AM26" i="6"/>
  <c r="AL26" i="6" s="1"/>
  <c r="AI26" i="6"/>
  <c r="AH26" i="6" s="1"/>
  <c r="AE26" i="6"/>
  <c r="AD26" i="6" s="1"/>
  <c r="AA26" i="6"/>
  <c r="Z26" i="6" s="1"/>
  <c r="W26" i="6"/>
  <c r="V26" i="6" s="1"/>
  <c r="S26" i="6"/>
  <c r="R26" i="6" s="1"/>
  <c r="O26" i="6"/>
  <c r="N26" i="6" s="1"/>
  <c r="K26" i="6"/>
  <c r="J26" i="6" s="1"/>
  <c r="G26" i="6"/>
  <c r="F26" i="6" s="1"/>
  <c r="AY24" i="6"/>
  <c r="AX24" i="6" s="1"/>
  <c r="AU24" i="6"/>
  <c r="AT24" i="6" s="1"/>
  <c r="AQ24" i="6"/>
  <c r="AP24" i="6" s="1"/>
  <c r="AM24" i="6"/>
  <c r="AL24" i="6" s="1"/>
  <c r="AI24" i="6"/>
  <c r="AH24" i="6" s="1"/>
  <c r="AE24" i="6"/>
  <c r="AD24" i="6" s="1"/>
  <c r="AA24" i="6"/>
  <c r="Z24" i="6" s="1"/>
  <c r="W24" i="6"/>
  <c r="V24" i="6" s="1"/>
  <c r="S24" i="6"/>
  <c r="R24" i="6" s="1"/>
  <c r="O24" i="6"/>
  <c r="N24" i="6" s="1"/>
  <c r="K24" i="6"/>
  <c r="J24" i="6" s="1"/>
  <c r="G24" i="6"/>
  <c r="F24" i="6" s="1"/>
  <c r="K37" i="6" l="1"/>
  <c r="K41" i="6" l="1"/>
  <c r="J41" i="6" s="1"/>
  <c r="O41" i="6"/>
  <c r="N41" i="6" s="1"/>
  <c r="S41" i="6"/>
  <c r="R41" i="6" s="1"/>
  <c r="W41" i="6"/>
  <c r="V41" i="6" s="1"/>
  <c r="AA41" i="6"/>
  <c r="Z41" i="6" s="1"/>
  <c r="AE41" i="6"/>
  <c r="AD41" i="6" s="1"/>
  <c r="AI41" i="6"/>
  <c r="AH41" i="6" s="1"/>
  <c r="AM41" i="6"/>
  <c r="AL41" i="6" s="1"/>
  <c r="AQ41" i="6"/>
  <c r="AP41" i="6" s="1"/>
  <c r="AU41" i="6"/>
  <c r="AT41" i="6" s="1"/>
  <c r="AY41" i="6"/>
  <c r="AX41" i="6" s="1"/>
  <c r="G41" i="6"/>
  <c r="F41" i="6" s="1"/>
  <c r="BI15" i="6" l="1"/>
  <c r="BH15" i="6"/>
  <c r="BI14" i="6"/>
  <c r="BH14" i="6"/>
  <c r="BI13" i="6"/>
  <c r="BH13" i="6"/>
  <c r="BI12" i="6"/>
  <c r="BH12" i="6"/>
  <c r="BI11" i="6"/>
  <c r="BH11" i="6"/>
  <c r="BI10" i="6"/>
  <c r="BH10" i="6"/>
  <c r="BI9" i="6"/>
  <c r="BH9" i="6"/>
  <c r="BI8" i="6"/>
  <c r="BH8" i="6"/>
  <c r="BI7" i="6"/>
  <c r="BH7" i="6"/>
  <c r="BI6" i="6"/>
  <c r="BH6" i="6"/>
  <c r="BI5" i="6"/>
  <c r="BH5" i="6"/>
  <c r="BI4" i="6"/>
  <c r="BH4" i="6"/>
  <c r="AK42" i="6" l="1"/>
  <c r="AJ42" i="6"/>
  <c r="AG42" i="6"/>
  <c r="AF42" i="6"/>
  <c r="M42" i="6"/>
  <c r="L42" i="6"/>
  <c r="I42" i="6"/>
  <c r="H42" i="6"/>
  <c r="E42" i="6"/>
  <c r="D42" i="6"/>
  <c r="AY40" i="6"/>
  <c r="AX40" i="6" s="1"/>
  <c r="AU40" i="6"/>
  <c r="AT40" i="6" s="1"/>
  <c r="AQ40" i="6"/>
  <c r="AP40" i="6" s="1"/>
  <c r="AM40" i="6"/>
  <c r="AL40" i="6" s="1"/>
  <c r="AI40" i="6"/>
  <c r="AH40" i="6" s="1"/>
  <c r="AE40" i="6"/>
  <c r="AD40" i="6" s="1"/>
  <c r="AA40" i="6"/>
  <c r="Z40" i="6" s="1"/>
  <c r="W40" i="6"/>
  <c r="V40" i="6" s="1"/>
  <c r="S40" i="6"/>
  <c r="R40" i="6" s="1"/>
  <c r="O40" i="6"/>
  <c r="N40" i="6" s="1"/>
  <c r="K40" i="6"/>
  <c r="J40" i="6" s="1"/>
  <c r="G40" i="6"/>
  <c r="F40" i="6" s="1"/>
  <c r="AY39" i="6"/>
  <c r="AX39" i="6" s="1"/>
  <c r="AU39" i="6"/>
  <c r="AT39" i="6" s="1"/>
  <c r="AQ39" i="6"/>
  <c r="AP39" i="6" s="1"/>
  <c r="AM39" i="6"/>
  <c r="AL39" i="6" s="1"/>
  <c r="AI39" i="6"/>
  <c r="AH39" i="6" s="1"/>
  <c r="AE39" i="6"/>
  <c r="AD39" i="6" s="1"/>
  <c r="AA39" i="6"/>
  <c r="Z39" i="6" s="1"/>
  <c r="W39" i="6"/>
  <c r="V39" i="6" s="1"/>
  <c r="S39" i="6"/>
  <c r="R39" i="6" s="1"/>
  <c r="O39" i="6"/>
  <c r="N39" i="6" s="1"/>
  <c r="K39" i="6"/>
  <c r="J39" i="6" s="1"/>
  <c r="G39" i="6"/>
  <c r="F39" i="6" s="1"/>
  <c r="AY38" i="6"/>
  <c r="AX38" i="6" s="1"/>
  <c r="AU38" i="6"/>
  <c r="AT38" i="6" s="1"/>
  <c r="AQ38" i="6"/>
  <c r="AP38" i="6" s="1"/>
  <c r="AM38" i="6"/>
  <c r="AL38" i="6" s="1"/>
  <c r="AI38" i="6"/>
  <c r="AH38" i="6" s="1"/>
  <c r="AE38" i="6"/>
  <c r="AD38" i="6" s="1"/>
  <c r="AA38" i="6"/>
  <c r="Z38" i="6" s="1"/>
  <c r="W38" i="6"/>
  <c r="V38" i="6" s="1"/>
  <c r="S38" i="6"/>
  <c r="R38" i="6" s="1"/>
  <c r="O38" i="6"/>
  <c r="N38" i="6" s="1"/>
  <c r="K38" i="6"/>
  <c r="J38" i="6" s="1"/>
  <c r="G38" i="6"/>
  <c r="F38" i="6" s="1"/>
  <c r="AY37" i="6"/>
  <c r="AX37" i="6" s="1"/>
  <c r="AU37" i="6"/>
  <c r="AT37" i="6" s="1"/>
  <c r="AQ37" i="6"/>
  <c r="AP37" i="6" s="1"/>
  <c r="AM37" i="6"/>
  <c r="AL37" i="6" s="1"/>
  <c r="AI37" i="6"/>
  <c r="AH37" i="6" s="1"/>
  <c r="AE37" i="6"/>
  <c r="AD37" i="6" s="1"/>
  <c r="AA37" i="6"/>
  <c r="Z37" i="6" s="1"/>
  <c r="W37" i="6"/>
  <c r="V37" i="6" s="1"/>
  <c r="S37" i="6"/>
  <c r="R37" i="6" s="1"/>
  <c r="O37" i="6"/>
  <c r="N37" i="6" s="1"/>
  <c r="J37" i="6"/>
  <c r="G37" i="6"/>
  <c r="F37" i="6" s="1"/>
  <c r="AW35" i="6"/>
  <c r="AV35" i="6"/>
  <c r="AS35" i="6"/>
  <c r="AR35" i="6"/>
  <c r="AO35" i="6"/>
  <c r="BU13" i="6" s="1"/>
  <c r="CD112" i="6" s="1"/>
  <c r="AN35" i="6"/>
  <c r="AK35" i="6"/>
  <c r="AJ35" i="6"/>
  <c r="AG35" i="6"/>
  <c r="AF35" i="6"/>
  <c r="AC35" i="6"/>
  <c r="AB35" i="6"/>
  <c r="Y35" i="6"/>
  <c r="X35" i="6"/>
  <c r="U35" i="6"/>
  <c r="T35" i="6"/>
  <c r="Q35" i="6"/>
  <c r="P35" i="6"/>
  <c r="M35" i="6"/>
  <c r="L35" i="6"/>
  <c r="I35" i="6"/>
  <c r="H35" i="6"/>
  <c r="E35" i="6"/>
  <c r="D35" i="6"/>
  <c r="AY34" i="6"/>
  <c r="AX34" i="6" s="1"/>
  <c r="AU34" i="6"/>
  <c r="AT34" i="6" s="1"/>
  <c r="AQ34" i="6"/>
  <c r="AP34" i="6" s="1"/>
  <c r="AM34" i="6"/>
  <c r="AL34" i="6" s="1"/>
  <c r="AI34" i="6"/>
  <c r="AH34" i="6" s="1"/>
  <c r="AE34" i="6"/>
  <c r="AD34" i="6" s="1"/>
  <c r="AA34" i="6"/>
  <c r="Z34" i="6" s="1"/>
  <c r="W34" i="6"/>
  <c r="V34" i="6" s="1"/>
  <c r="S34" i="6"/>
  <c r="R34" i="6" s="1"/>
  <c r="O34" i="6"/>
  <c r="N34" i="6" s="1"/>
  <c r="K34" i="6"/>
  <c r="J34" i="6" s="1"/>
  <c r="G34" i="6"/>
  <c r="F34" i="6" s="1"/>
  <c r="AY32" i="6"/>
  <c r="AX32" i="6" s="1"/>
  <c r="AU32" i="6"/>
  <c r="AT32" i="6" s="1"/>
  <c r="AQ32" i="6"/>
  <c r="AP32" i="6" s="1"/>
  <c r="AM32" i="6"/>
  <c r="AL32" i="6" s="1"/>
  <c r="AI32" i="6"/>
  <c r="AH32" i="6" s="1"/>
  <c r="AE32" i="6"/>
  <c r="AD32" i="6" s="1"/>
  <c r="AA32" i="6"/>
  <c r="Z32" i="6" s="1"/>
  <c r="W32" i="6"/>
  <c r="V32" i="6" s="1"/>
  <c r="S32" i="6"/>
  <c r="R32" i="6" s="1"/>
  <c r="O32" i="6"/>
  <c r="N32" i="6" s="1"/>
  <c r="K32" i="6"/>
  <c r="J32" i="6" s="1"/>
  <c r="G32" i="6"/>
  <c r="F32" i="6" s="1"/>
  <c r="AW30" i="6"/>
  <c r="AV30" i="6"/>
  <c r="AS30" i="6"/>
  <c r="BS14" i="6" s="1"/>
  <c r="CD97" i="6" s="1"/>
  <c r="AR30" i="6"/>
  <c r="AO30" i="6"/>
  <c r="AN30" i="6"/>
  <c r="AK30" i="6"/>
  <c r="AJ30" i="6"/>
  <c r="AG30" i="6"/>
  <c r="BS11" i="6" s="1"/>
  <c r="CD94" i="6" s="1"/>
  <c r="AF30" i="6"/>
  <c r="AC30" i="6"/>
  <c r="AB30" i="6"/>
  <c r="BR10" i="6" s="1"/>
  <c r="CC93" i="6" s="1"/>
  <c r="Y30" i="6"/>
  <c r="X30" i="6"/>
  <c r="U30" i="6"/>
  <c r="T30" i="6"/>
  <c r="Q30" i="6"/>
  <c r="P30" i="6"/>
  <c r="M30" i="6"/>
  <c r="BS6" i="6" s="1"/>
  <c r="CD89" i="6" s="1"/>
  <c r="L30" i="6"/>
  <c r="I30" i="6"/>
  <c r="H30" i="6"/>
  <c r="E30" i="6"/>
  <c r="D30" i="6"/>
  <c r="AY28" i="6"/>
  <c r="AX28" i="6" s="1"/>
  <c r="AU28" i="6"/>
  <c r="AT28" i="6" s="1"/>
  <c r="AQ28" i="6"/>
  <c r="AP28" i="6" s="1"/>
  <c r="AM28" i="6"/>
  <c r="AL28" i="6" s="1"/>
  <c r="AI28" i="6"/>
  <c r="AH28" i="6" s="1"/>
  <c r="AE28" i="6"/>
  <c r="AD28" i="6" s="1"/>
  <c r="AA28" i="6"/>
  <c r="Z28" i="6" s="1"/>
  <c r="W28" i="6"/>
  <c r="V28" i="6" s="1"/>
  <c r="S28" i="6"/>
  <c r="R28" i="6" s="1"/>
  <c r="O28" i="6"/>
  <c r="N28" i="6" s="1"/>
  <c r="K28" i="6"/>
  <c r="J28" i="6" s="1"/>
  <c r="G28" i="6"/>
  <c r="F28" i="6" s="1"/>
  <c r="AW16" i="6"/>
  <c r="AV16" i="6"/>
  <c r="AS16" i="6"/>
  <c r="AR16" i="6"/>
  <c r="AO16" i="6"/>
  <c r="AN16" i="6"/>
  <c r="AK16" i="6"/>
  <c r="AJ16" i="6"/>
  <c r="AG16" i="6"/>
  <c r="AF16" i="6"/>
  <c r="AC16" i="6"/>
  <c r="AB16" i="6"/>
  <c r="Y16" i="6"/>
  <c r="X16" i="6"/>
  <c r="U16" i="6"/>
  <c r="T16" i="6"/>
  <c r="Q16" i="6"/>
  <c r="P16" i="6"/>
  <c r="M16" i="6"/>
  <c r="L16" i="6"/>
  <c r="BP6" i="6" s="1"/>
  <c r="CC73" i="6" s="1"/>
  <c r="I16" i="6"/>
  <c r="H16" i="6"/>
  <c r="E16" i="6"/>
  <c r="D16" i="6"/>
  <c r="AE15" i="6"/>
  <c r="AD15" i="6" s="1"/>
  <c r="AA15" i="6"/>
  <c r="Z15" i="6" s="1"/>
  <c r="W15" i="6"/>
  <c r="V15" i="6" s="1"/>
  <c r="S15" i="6"/>
  <c r="R15" i="6" s="1"/>
  <c r="O15" i="6"/>
  <c r="N15" i="6" s="1"/>
  <c r="K15" i="6"/>
  <c r="J15" i="6" s="1"/>
  <c r="G15" i="6"/>
  <c r="F15" i="6" s="1"/>
  <c r="AY14" i="6"/>
  <c r="AX14" i="6" s="1"/>
  <c r="AU14" i="6"/>
  <c r="AT14" i="6" s="1"/>
  <c r="AQ14" i="6"/>
  <c r="AP14" i="6" s="1"/>
  <c r="AM14" i="6"/>
  <c r="AL14" i="6" s="1"/>
  <c r="AI14" i="6"/>
  <c r="AH14" i="6" s="1"/>
  <c r="AE14" i="6"/>
  <c r="AD14" i="6" s="1"/>
  <c r="AA14" i="6"/>
  <c r="Z14" i="6" s="1"/>
  <c r="W14" i="6"/>
  <c r="V14" i="6" s="1"/>
  <c r="S14" i="6"/>
  <c r="R14" i="6" s="1"/>
  <c r="O14" i="6"/>
  <c r="N14" i="6" s="1"/>
  <c r="K14" i="6"/>
  <c r="J14" i="6" s="1"/>
  <c r="G14" i="6"/>
  <c r="F14" i="6" s="1"/>
  <c r="AY13" i="6"/>
  <c r="AX13" i="6" s="1"/>
  <c r="AU13" i="6"/>
  <c r="AT13" i="6" s="1"/>
  <c r="AQ13" i="6"/>
  <c r="AP13" i="6" s="1"/>
  <c r="AM13" i="6"/>
  <c r="AL13" i="6" s="1"/>
  <c r="AI13" i="6"/>
  <c r="AH13" i="6" s="1"/>
  <c r="AE13" i="6"/>
  <c r="AD13" i="6" s="1"/>
  <c r="AA13" i="6"/>
  <c r="Z13" i="6" s="1"/>
  <c r="W13" i="6"/>
  <c r="V13" i="6" s="1"/>
  <c r="S13" i="6"/>
  <c r="R13" i="6" s="1"/>
  <c r="O13" i="6"/>
  <c r="N13" i="6" s="1"/>
  <c r="K13" i="6"/>
  <c r="J13" i="6" s="1"/>
  <c r="G13" i="6"/>
  <c r="F13" i="6" s="1"/>
  <c r="BO15" i="6"/>
  <c r="CD66" i="6" s="1"/>
  <c r="BN15" i="6"/>
  <c r="CC66" i="6" s="1"/>
  <c r="BM15" i="6"/>
  <c r="CD50" i="6" s="1"/>
  <c r="BL15" i="6"/>
  <c r="CC50" i="6" s="1"/>
  <c r="BK15" i="6"/>
  <c r="CD33" i="6" s="1"/>
  <c r="BJ15" i="6"/>
  <c r="CC33" i="6" s="1"/>
  <c r="BO14" i="6"/>
  <c r="CD65" i="6" s="1"/>
  <c r="BN14" i="6"/>
  <c r="CC65" i="6" s="1"/>
  <c r="BM14" i="6"/>
  <c r="CD49" i="6" s="1"/>
  <c r="BL14" i="6"/>
  <c r="CC49" i="6" s="1"/>
  <c r="BK14" i="6"/>
  <c r="CD32" i="6" s="1"/>
  <c r="BJ14" i="6"/>
  <c r="CC32" i="6" s="1"/>
  <c r="AY11" i="6"/>
  <c r="AX11" i="6" s="1"/>
  <c r="AU11" i="6"/>
  <c r="AT11" i="6" s="1"/>
  <c r="AQ11" i="6"/>
  <c r="AP11" i="6" s="1"/>
  <c r="AM11" i="6"/>
  <c r="AL11" i="6" s="1"/>
  <c r="AI11" i="6"/>
  <c r="AH11" i="6" s="1"/>
  <c r="AE11" i="6"/>
  <c r="AD11" i="6" s="1"/>
  <c r="AA11" i="6"/>
  <c r="Z11" i="6" s="1"/>
  <c r="W11" i="6"/>
  <c r="V11" i="6" s="1"/>
  <c r="S11" i="6"/>
  <c r="R11" i="6" s="1"/>
  <c r="O11" i="6"/>
  <c r="N11" i="6" s="1"/>
  <c r="K11" i="6"/>
  <c r="J11" i="6" s="1"/>
  <c r="G11" i="6"/>
  <c r="F11" i="6" s="1"/>
  <c r="BO13" i="6"/>
  <c r="CD64" i="6" s="1"/>
  <c r="BN13" i="6"/>
  <c r="CC64" i="6" s="1"/>
  <c r="BM13" i="6"/>
  <c r="CD48" i="6" s="1"/>
  <c r="BL13" i="6"/>
  <c r="CC48" i="6" s="1"/>
  <c r="BK13" i="6"/>
  <c r="CD31" i="6" s="1"/>
  <c r="BJ13" i="6"/>
  <c r="CC31" i="6" s="1"/>
  <c r="BO12" i="6"/>
  <c r="CD63" i="6" s="1"/>
  <c r="BN12" i="6"/>
  <c r="CC63" i="6" s="1"/>
  <c r="BM12" i="6"/>
  <c r="CD47" i="6" s="1"/>
  <c r="BL12" i="6"/>
  <c r="CC47" i="6" s="1"/>
  <c r="BK12" i="6"/>
  <c r="CD30" i="6" s="1"/>
  <c r="BJ12" i="6"/>
  <c r="CC30" i="6" s="1"/>
  <c r="AY9" i="6"/>
  <c r="AX9" i="6" s="1"/>
  <c r="AU9" i="6"/>
  <c r="AT9" i="6" s="1"/>
  <c r="AQ9" i="6"/>
  <c r="AP9" i="6" s="1"/>
  <c r="AM9" i="6"/>
  <c r="AL9" i="6" s="1"/>
  <c r="AI9" i="6"/>
  <c r="AH9" i="6" s="1"/>
  <c r="AE9" i="6"/>
  <c r="AD9" i="6" s="1"/>
  <c r="AA9" i="6"/>
  <c r="Z9" i="6" s="1"/>
  <c r="W9" i="6"/>
  <c r="V9" i="6" s="1"/>
  <c r="S9" i="6"/>
  <c r="R9" i="6" s="1"/>
  <c r="O9" i="6"/>
  <c r="N9" i="6" s="1"/>
  <c r="K9" i="6"/>
  <c r="J9" i="6" s="1"/>
  <c r="G9" i="6"/>
  <c r="F9" i="6" s="1"/>
  <c r="BO11" i="6"/>
  <c r="CD62" i="6" s="1"/>
  <c r="BN11" i="6"/>
  <c r="CC62" i="6" s="1"/>
  <c r="BM11" i="6"/>
  <c r="CD46" i="6" s="1"/>
  <c r="BL11" i="6"/>
  <c r="CC46" i="6" s="1"/>
  <c r="BK11" i="6"/>
  <c r="CD29" i="6" s="1"/>
  <c r="BJ11" i="6"/>
  <c r="CC29" i="6" s="1"/>
  <c r="BO10" i="6"/>
  <c r="CD61" i="6" s="1"/>
  <c r="BN10" i="6"/>
  <c r="CC61" i="6" s="1"/>
  <c r="BM10" i="6"/>
  <c r="CD45" i="6" s="1"/>
  <c r="BL10" i="6"/>
  <c r="CC45" i="6" s="1"/>
  <c r="BK10" i="6"/>
  <c r="CD28" i="6" s="1"/>
  <c r="BJ10" i="6"/>
  <c r="CC28" i="6" s="1"/>
  <c r="AY7" i="6"/>
  <c r="AX7" i="6" s="1"/>
  <c r="AU7" i="6"/>
  <c r="AT7" i="6" s="1"/>
  <c r="AQ7" i="6"/>
  <c r="AP7" i="6" s="1"/>
  <c r="AM7" i="6"/>
  <c r="AL7" i="6" s="1"/>
  <c r="AI7" i="6"/>
  <c r="AH7" i="6" s="1"/>
  <c r="AE7" i="6"/>
  <c r="AD7" i="6" s="1"/>
  <c r="AA7" i="6"/>
  <c r="Z7" i="6" s="1"/>
  <c r="W7" i="6"/>
  <c r="V7" i="6" s="1"/>
  <c r="S7" i="6"/>
  <c r="R7" i="6" s="1"/>
  <c r="O7" i="6"/>
  <c r="N7" i="6" s="1"/>
  <c r="K7" i="6"/>
  <c r="J7" i="6" s="1"/>
  <c r="G7" i="6"/>
  <c r="F7" i="6" s="1"/>
  <c r="BO9" i="6"/>
  <c r="CD60" i="6" s="1"/>
  <c r="BN9" i="6"/>
  <c r="CC60" i="6" s="1"/>
  <c r="BM9" i="6"/>
  <c r="CD44" i="6" s="1"/>
  <c r="BL9" i="6"/>
  <c r="CC44" i="6" s="1"/>
  <c r="BK9" i="6"/>
  <c r="CD27" i="6" s="1"/>
  <c r="BJ9" i="6"/>
  <c r="CC27" i="6" s="1"/>
  <c r="BO8" i="6"/>
  <c r="CD59" i="6" s="1"/>
  <c r="BN8" i="6"/>
  <c r="CC59" i="6" s="1"/>
  <c r="BM8" i="6"/>
  <c r="CD43" i="6" s="1"/>
  <c r="BL8" i="6"/>
  <c r="CC43" i="6" s="1"/>
  <c r="BK8" i="6"/>
  <c r="CD26" i="6" s="1"/>
  <c r="BJ8" i="6"/>
  <c r="CC26" i="6" s="1"/>
  <c r="CC15" i="6"/>
  <c r="CC14" i="6"/>
  <c r="CC13" i="6"/>
  <c r="CD12" i="6"/>
  <c r="CC11" i="6"/>
  <c r="CC10" i="6"/>
  <c r="CC9" i="6"/>
  <c r="CD8" i="6"/>
  <c r="CD7" i="6"/>
  <c r="CC7" i="6"/>
  <c r="CD6" i="6"/>
  <c r="CC6" i="6"/>
  <c r="CD5" i="6"/>
  <c r="CC5" i="6"/>
  <c r="CD4" i="6"/>
  <c r="BS7" i="6"/>
  <c r="CD90" i="6" s="1"/>
  <c r="BQ7" i="6"/>
  <c r="CD74" i="6" s="1"/>
  <c r="BO7" i="6"/>
  <c r="CD58" i="6" s="1"/>
  <c r="BN7" i="6"/>
  <c r="CC58" i="6" s="1"/>
  <c r="BM7" i="6"/>
  <c r="CD42" i="6" s="1"/>
  <c r="BL7" i="6"/>
  <c r="CC42" i="6" s="1"/>
  <c r="BK7" i="6"/>
  <c r="CD25" i="6" s="1"/>
  <c r="BJ7" i="6"/>
  <c r="CC25" i="6" s="1"/>
  <c r="BO6" i="6"/>
  <c r="CD57" i="6" s="1"/>
  <c r="BN6" i="6"/>
  <c r="CC57" i="6" s="1"/>
  <c r="BM6" i="6"/>
  <c r="CD41" i="6" s="1"/>
  <c r="BL6" i="6"/>
  <c r="CC41" i="6" s="1"/>
  <c r="BK6" i="6"/>
  <c r="CD24" i="6" s="1"/>
  <c r="BJ6" i="6"/>
  <c r="CC24" i="6" s="1"/>
  <c r="BO5" i="6"/>
  <c r="CD56" i="6" s="1"/>
  <c r="BN5" i="6"/>
  <c r="CC56" i="6" s="1"/>
  <c r="BM5" i="6"/>
  <c r="CD40" i="6" s="1"/>
  <c r="BL5" i="6"/>
  <c r="CC40" i="6" s="1"/>
  <c r="BK5" i="6"/>
  <c r="CD23" i="6" s="1"/>
  <c r="BJ5" i="6"/>
  <c r="CC23" i="6" s="1"/>
  <c r="AY5" i="6"/>
  <c r="AU5" i="6"/>
  <c r="AQ5" i="6"/>
  <c r="AM5" i="6"/>
  <c r="AI5" i="6"/>
  <c r="AE5" i="6"/>
  <c r="AA5" i="6"/>
  <c r="W5" i="6"/>
  <c r="S5" i="6"/>
  <c r="O5" i="6"/>
  <c r="K5" i="6"/>
  <c r="G5" i="6"/>
  <c r="BO4" i="6"/>
  <c r="CD55" i="6" s="1"/>
  <c r="BN4" i="6"/>
  <c r="CC55" i="6" s="1"/>
  <c r="BM4" i="6"/>
  <c r="CD39" i="6" s="1"/>
  <c r="BL4" i="6"/>
  <c r="CC39" i="6" s="1"/>
  <c r="BK4" i="6"/>
  <c r="CD20" i="6" s="1"/>
  <c r="BJ4" i="6"/>
  <c r="CC20" i="6" s="1"/>
  <c r="CC4" i="6"/>
  <c r="BI50" i="6" l="1"/>
  <c r="BH49" i="6"/>
  <c r="BW13" i="6"/>
  <c r="CD128" i="6" s="1"/>
  <c r="BI46" i="6"/>
  <c r="BH46" i="6"/>
  <c r="BV10" i="6"/>
  <c r="CC125" i="6" s="1"/>
  <c r="BI45" i="6"/>
  <c r="BH45" i="6"/>
  <c r="BQ10" i="6"/>
  <c r="CD77" i="6" s="1"/>
  <c r="BQ9" i="6"/>
  <c r="CD76" i="6" s="1"/>
  <c r="AD5" i="6"/>
  <c r="AH5" i="6"/>
  <c r="J5" i="6"/>
  <c r="AL5" i="6"/>
  <c r="AP5" i="6"/>
  <c r="N5" i="6"/>
  <c r="AT5" i="6"/>
  <c r="BI41" i="6"/>
  <c r="BI49" i="6"/>
  <c r="F5" i="6"/>
  <c r="R5" i="6"/>
  <c r="AX5" i="6"/>
  <c r="Z5" i="6"/>
  <c r="V5" i="6"/>
  <c r="BI42" i="6"/>
  <c r="BV6" i="6"/>
  <c r="CC121" i="6" s="1"/>
  <c r="BW9" i="6"/>
  <c r="CD124" i="6" s="1"/>
  <c r="BT6" i="6"/>
  <c r="CC105" i="6" s="1"/>
  <c r="BW8" i="6"/>
  <c r="CD123" i="6" s="1"/>
  <c r="BH43" i="6"/>
  <c r="BH47" i="6"/>
  <c r="BI39" i="6"/>
  <c r="BI43" i="6"/>
  <c r="BI47" i="6"/>
  <c r="BI40" i="6"/>
  <c r="BI44" i="6"/>
  <c r="BH41" i="6"/>
  <c r="BR14" i="6"/>
  <c r="CC97" i="6" s="1"/>
  <c r="BS10" i="6"/>
  <c r="CD93" i="6" s="1"/>
  <c r="BP9" i="6"/>
  <c r="CC76" i="6" s="1"/>
  <c r="BR7" i="6"/>
  <c r="CC90" i="6" s="1"/>
  <c r="BS15" i="6"/>
  <c r="CD98" i="6" s="1"/>
  <c r="BR11" i="6"/>
  <c r="CC94" i="6" s="1"/>
  <c r="BR8" i="6"/>
  <c r="CC91" i="6" s="1"/>
  <c r="BR12" i="6"/>
  <c r="CC95" i="6" s="1"/>
  <c r="BR15" i="6"/>
  <c r="CC98" i="6" s="1"/>
  <c r="BS8" i="6"/>
  <c r="CD91" i="6" s="1"/>
  <c r="BS12" i="6"/>
  <c r="CD95" i="6" s="1"/>
  <c r="BT9" i="6"/>
  <c r="CC108" i="6" s="1"/>
  <c r="BR9" i="6"/>
  <c r="CC92" i="6" s="1"/>
  <c r="BR13" i="6"/>
  <c r="CC96" i="6" s="1"/>
  <c r="BR6" i="6"/>
  <c r="CC89" i="6" s="1"/>
  <c r="BS9" i="6"/>
  <c r="CD92" i="6" s="1"/>
  <c r="BS13" i="6"/>
  <c r="CD96" i="6" s="1"/>
  <c r="BV8" i="6"/>
  <c r="CC123" i="6" s="1"/>
  <c r="BP13" i="6"/>
  <c r="CC80" i="6" s="1"/>
  <c r="BT13" i="6"/>
  <c r="CC112" i="6" s="1"/>
  <c r="BV13" i="6"/>
  <c r="CC128" i="6" s="1"/>
  <c r="BU8" i="6"/>
  <c r="CD107" i="6" s="1"/>
  <c r="BU9" i="6"/>
  <c r="CD108" i="6" s="1"/>
  <c r="BP12" i="6"/>
  <c r="CC79" i="6" s="1"/>
  <c r="BT12" i="6"/>
  <c r="CC111" i="6" s="1"/>
  <c r="BP10" i="6"/>
  <c r="CC77" i="6" s="1"/>
  <c r="BP14" i="6"/>
  <c r="CC81" i="6" s="1"/>
  <c r="BV14" i="6"/>
  <c r="CC129" i="6" s="1"/>
  <c r="BQ8" i="6"/>
  <c r="CD75" i="6" s="1"/>
  <c r="BV12" i="6"/>
  <c r="CC127" i="6" s="1"/>
  <c r="BQ6" i="6"/>
  <c r="CD73" i="6" s="1"/>
  <c r="BQ14" i="6"/>
  <c r="CD81" i="6" s="1"/>
  <c r="BU6" i="6"/>
  <c r="CD105" i="6" s="1"/>
  <c r="BU10" i="6"/>
  <c r="CD109" i="6" s="1"/>
  <c r="BU14" i="6"/>
  <c r="CD113" i="6" s="1"/>
  <c r="BW6" i="6"/>
  <c r="CD121" i="6" s="1"/>
  <c r="BW10" i="6"/>
  <c r="CD125" i="6" s="1"/>
  <c r="BW14" i="6"/>
  <c r="CD129" i="6" s="1"/>
  <c r="BP8" i="6"/>
  <c r="CC75" i="6" s="1"/>
  <c r="BQ12" i="6"/>
  <c r="CD79" i="6" s="1"/>
  <c r="BU12" i="6"/>
  <c r="CD111" i="6" s="1"/>
  <c r="BW12" i="6"/>
  <c r="CD127" i="6" s="1"/>
  <c r="BP7" i="6"/>
  <c r="CC74" i="6" s="1"/>
  <c r="BP11" i="6"/>
  <c r="CC78" i="6" s="1"/>
  <c r="BP15" i="6"/>
  <c r="CC82" i="6" s="1"/>
  <c r="BT7" i="6"/>
  <c r="CC106" i="6" s="1"/>
  <c r="BT11" i="6"/>
  <c r="CC110" i="6" s="1"/>
  <c r="BT15" i="6"/>
  <c r="CC114" i="6" s="1"/>
  <c r="BV7" i="6"/>
  <c r="CC122" i="6" s="1"/>
  <c r="BV11" i="6"/>
  <c r="CC126" i="6" s="1"/>
  <c r="BV15" i="6"/>
  <c r="CC130" i="6" s="1"/>
  <c r="BT8" i="6"/>
  <c r="CC107" i="6" s="1"/>
  <c r="BQ13" i="6"/>
  <c r="CD80" i="6" s="1"/>
  <c r="BQ11" i="6"/>
  <c r="CD78" i="6" s="1"/>
  <c r="BQ15" i="6"/>
  <c r="CD82" i="6" s="1"/>
  <c r="BU7" i="6"/>
  <c r="CD106" i="6" s="1"/>
  <c r="BU11" i="6"/>
  <c r="CD110" i="6" s="1"/>
  <c r="BU15" i="6"/>
  <c r="CD114" i="6" s="1"/>
  <c r="BW7" i="6"/>
  <c r="CD122" i="6" s="1"/>
  <c r="BW11" i="6"/>
  <c r="CD126" i="6" s="1"/>
  <c r="BW15" i="6"/>
  <c r="CD130" i="6" s="1"/>
  <c r="BS5" i="6"/>
  <c r="CD88" i="6" s="1"/>
  <c r="BR5" i="6"/>
  <c r="CC88" i="6" s="1"/>
  <c r="BQ5" i="6"/>
  <c r="CD72" i="6" s="1"/>
  <c r="BP5" i="6"/>
  <c r="CC72" i="6" s="1"/>
  <c r="BV5" i="6"/>
  <c r="CC120" i="6" s="1"/>
  <c r="BU5" i="6"/>
  <c r="CD104" i="6" s="1"/>
  <c r="BT5" i="6"/>
  <c r="CC104" i="6" s="1"/>
  <c r="BH40" i="6"/>
  <c r="BU4" i="6"/>
  <c r="CD103" i="6" s="1"/>
  <c r="BT4" i="6"/>
  <c r="CC103" i="6" s="1"/>
  <c r="BW4" i="6"/>
  <c r="CD119" i="6" s="1"/>
  <c r="BV4" i="6"/>
  <c r="CC119" i="6" s="1"/>
  <c r="BS4" i="6"/>
  <c r="CD87" i="6" s="1"/>
  <c r="BR4" i="6"/>
  <c r="CC87" i="6" s="1"/>
  <c r="BQ4" i="6"/>
  <c r="CD71" i="6" s="1"/>
  <c r="BP4" i="6"/>
  <c r="CC71" i="6" s="1"/>
  <c r="BH44" i="6"/>
  <c r="CD13" i="6"/>
  <c r="CD10" i="6"/>
  <c r="CD9" i="6"/>
  <c r="BW5" i="6"/>
  <c r="CD120" i="6" s="1"/>
  <c r="BT10" i="6"/>
  <c r="CC109" i="6" s="1"/>
  <c r="BT14" i="6"/>
  <c r="CC113" i="6" s="1"/>
  <c r="CC8" i="6"/>
  <c r="CC12" i="6"/>
  <c r="BV9" i="6"/>
  <c r="CC124" i="6" s="1"/>
  <c r="CD11" i="6"/>
  <c r="CD14" i="6"/>
  <c r="CD15" i="6"/>
  <c r="BH50" i="6" l="1"/>
  <c r="BI48" i="6"/>
  <c r="BH48" i="6"/>
  <c r="BH39" i="6"/>
  <c r="P20" i="6" l="1"/>
  <c r="AZ44" i="6" l="1"/>
  <c r="BB20" i="6"/>
  <c r="BB44" i="6" s="1"/>
  <c r="AZ20" i="6"/>
  <c r="BH42" i="6"/>
</calcChain>
</file>

<file path=xl/comments1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<sst xmlns="http://schemas.openxmlformats.org/spreadsheetml/2006/main" count="328" uniqueCount="83">
  <si>
    <t>ลำดับ</t>
  </si>
  <si>
    <t>ชื่ออาคาร</t>
  </si>
  <si>
    <t>หมายเลข</t>
  </si>
  <si>
    <t>kWh</t>
  </si>
  <si>
    <t>บาท</t>
  </si>
  <si>
    <t>รวม</t>
  </si>
  <si>
    <t>มหาวิทยาลัยแม่โจ้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</si>
  <si>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</si>
  <si>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</si>
  <si>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</si>
  <si>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</si>
  <si>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</si>
  <si>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</si>
  <si>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</si>
  <si>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</si>
  <si>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</si>
  <si>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</si>
  <si>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</si>
  <si>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</si>
  <si>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</si>
  <si>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</si>
  <si>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</si>
  <si>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</si>
  <si>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</si>
  <si>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</si>
  <si>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</si>
  <si>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</si>
  <si>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</si>
  <si>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</si>
  <si>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</si>
  <si>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</si>
  <si>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</si>
  <si>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</si>
  <si>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</si>
  <si>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</si>
  <si>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</si>
  <si>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</si>
  <si>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</si>
  <si>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</si>
  <si>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</si>
  <si>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</si>
  <si>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</si>
  <si>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</si>
  <si>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</si>
  <si>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</si>
  <si>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</si>
  <si>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Month</t>
  </si>
  <si>
    <r>
      <t>ค่าพลังงานไฟฟ้า</t>
    </r>
    <r>
      <rPr>
        <i/>
        <sz val="14"/>
        <rFont val="AngsanaUPC"/>
        <family val="1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</si>
  <si>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</si>
  <si>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</si>
  <si>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</si>
  <si>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</si>
  <si>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9801 020022277344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</si>
  <si>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</si>
  <si>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</si>
  <si>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</si>
  <si>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มกราคม 64</t>
  </si>
  <si>
    <t>กุมภาพันธ์ 64</t>
  </si>
  <si>
    <t>มีนาคม 64</t>
  </si>
  <si>
    <t>เมษายน 64</t>
  </si>
  <si>
    <t>พฤษภาคม 64</t>
  </si>
  <si>
    <t>ธันวาคม 64</t>
  </si>
  <si>
    <t>พฤศจิกายน 64</t>
  </si>
  <si>
    <t>ตุลาคม 64</t>
  </si>
  <si>
    <t>กันยายน 64</t>
  </si>
  <si>
    <t>สิงหาคม 64</t>
  </si>
  <si>
    <t>กรกฏาคม 64</t>
  </si>
  <si>
    <t>มิถุนายน 64</t>
  </si>
  <si>
    <t>0025 020023324092</t>
  </si>
  <si>
    <t>โครงการพัฒนาบ้านโปงพระราชดำริ (907 ไร่)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</si>
  <si>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</si>
  <si>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</si>
  <si>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</si>
  <si>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</si>
  <si>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ม.ค.-ก.ย. 64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</si>
  <si>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</si>
  <si>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</si>
  <si>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</si>
  <si>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ต.ค.-ธ.ค. 64</t>
  </si>
  <si>
    <t>มหาวิทยาลัยแม่โจ้ (ศูนย์ทดลองวิจัยและพัฒนากัญชงอุตสาหกรรม)</t>
  </si>
  <si>
    <t>9205 20025162757</t>
  </si>
  <si>
    <t>มหาวิทยาลัยแม่โจ้ (โรงสูบน้ำศรีบุญเรือง)</t>
  </si>
  <si>
    <t>มหาวิทยาลัยแม่โจ้ (ศูนย์ทดลองวิจัยและพัฒนากัญชงอุตสาหกรรม) (จ่ายตรง)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</si>
</sst>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b/>
      <sz val="14"/>
      <color theme="1"/>
      <name val="AngsanaUPC"/>
      <family val="1"/>
      <charset val="22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sz val="14"/>
      <name val="AngsanaUPC"/>
      <family val="1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/>
    <xf numFmtId="0" fontId="16" fillId="0" borderId="0"/>
    <xf numFmtId="0" fontId="1" fillId="0" borderId="0"/>
    <xf numFmtId="0" fontId="20" fillId="0" borderId="0" applyBorder="0"/>
  </cellStyleXfs>
  <cellXfs count="97">
    <xf numFmtId="0" fontId="0" fillId="0" borderId="0" xfId="0"/>
    <xf numFmtId="17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shrinkToFit="1"/>
    </xf>
    <xf numFmtId="0" fontId="4" fillId="0" borderId="0" xfId="0" applyFont="1" applyFill="1" applyAlignment="1">
      <alignment horizontal="center" shrinkToFit="1"/>
    </xf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4" fontId="5" fillId="0" borderId="0" xfId="0" applyNumberFormat="1" applyFont="1" applyFill="1"/>
    <xf numFmtId="4" fontId="5" fillId="0" borderId="0" xfId="0" applyNumberFormat="1" applyFont="1"/>
    <xf numFmtId="4" fontId="6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shrinkToFit="1"/>
    </xf>
    <xf numFmtId="17" fontId="6" fillId="0" borderId="3" xfId="0" quotePrefix="1" applyNumberFormat="1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17" fontId="6" fillId="0" borderId="3" xfId="0" quotePrefix="1" applyNumberFormat="1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7" fillId="0" borderId="6" xfId="0" applyFont="1" applyFill="1" applyBorder="1"/>
    <xf numFmtId="0" fontId="7" fillId="0" borderId="6" xfId="0" applyFont="1" applyFill="1" applyBorder="1" applyAlignment="1">
      <alignment shrinkToFit="1"/>
    </xf>
    <xf numFmtId="0" fontId="9" fillId="0" borderId="6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5" xfId="0" applyFont="1" applyFill="1" applyBorder="1" applyAlignment="1">
      <alignment shrinkToFit="1"/>
    </xf>
    <xf numFmtId="0" fontId="7" fillId="0" borderId="3" xfId="0" applyFont="1" applyFill="1" applyBorder="1" applyAlignment="1">
      <alignment horizontal="center"/>
    </xf>
    <xf numFmtId="4" fontId="9" fillId="0" borderId="4" xfId="0" applyNumberFormat="1" applyFont="1" applyFill="1" applyBorder="1" applyAlignment="1">
      <alignment horizontal="center"/>
    </xf>
    <xf numFmtId="4" fontId="6" fillId="0" borderId="7" xfId="0" applyNumberFormat="1" applyFont="1" applyFill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Continuous" shrinkToFit="1"/>
    </xf>
    <xf numFmtId="0" fontId="7" fillId="0" borderId="3" xfId="0" applyFont="1" applyFill="1" applyBorder="1" applyAlignment="1">
      <alignment horizontal="left"/>
    </xf>
    <xf numFmtId="4" fontId="9" fillId="0" borderId="5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shrinkToFit="1"/>
    </xf>
    <xf numFmtId="4" fontId="9" fillId="2" borderId="4" xfId="0" applyNumberFormat="1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/>
    </xf>
    <xf numFmtId="4" fontId="9" fillId="2" borderId="7" xfId="0" applyNumberFormat="1" applyFont="1" applyFill="1" applyBorder="1" applyAlignment="1">
      <alignment horizontal="center"/>
    </xf>
    <xf numFmtId="4" fontId="6" fillId="0" borderId="4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 shrinkToFit="1"/>
    </xf>
    <xf numFmtId="0" fontId="7" fillId="0" borderId="3" xfId="0" applyFont="1" applyBorder="1" applyAlignment="1">
      <alignment horizontal="left" shrinkToFit="1"/>
    </xf>
    <xf numFmtId="0" fontId="3" fillId="2" borderId="4" xfId="0" applyFont="1" applyFill="1" applyBorder="1" applyAlignment="1">
      <alignment horizontal="centerContinuous" shrinkToFit="1"/>
    </xf>
    <xf numFmtId="0" fontId="7" fillId="0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4" fontId="6" fillId="2" borderId="4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Continuous" shrinkToFit="1"/>
    </xf>
    <xf numFmtId="0" fontId="8" fillId="0" borderId="4" xfId="0" applyFont="1" applyFill="1" applyBorder="1" applyAlignment="1">
      <alignment horizontal="center" shrinkToFit="1"/>
    </xf>
    <xf numFmtId="0" fontId="8" fillId="2" borderId="7" xfId="0" applyFont="1" applyFill="1" applyBorder="1" applyAlignment="1">
      <alignment horizontal="centerContinuous" shrinkToFit="1"/>
    </xf>
    <xf numFmtId="0" fontId="8" fillId="0" borderId="4" xfId="0" applyFont="1" applyBorder="1" applyAlignment="1">
      <alignment horizontal="center" shrinkToFit="1"/>
    </xf>
    <xf numFmtId="0" fontId="8" fillId="0" borderId="7" xfId="0" applyFont="1" applyBorder="1" applyAlignment="1">
      <alignment horizontal="centerContinuous" shrinkToFit="1"/>
    </xf>
    <xf numFmtId="0" fontId="6" fillId="0" borderId="5" xfId="0" applyFont="1" applyFill="1" applyBorder="1" applyAlignment="1">
      <alignment horizontal="centerContinuous"/>
    </xf>
    <xf numFmtId="2" fontId="6" fillId="0" borderId="0" xfId="0" applyNumberFormat="1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0" fontId="13" fillId="3" borderId="7" xfId="1" applyFont="1" applyFill="1" applyBorder="1" applyAlignment="1">
      <alignment horizontal="center" shrinkToFit="1"/>
    </xf>
    <xf numFmtId="17" fontId="3" fillId="3" borderId="7" xfId="1" applyNumberFormat="1" applyFont="1" applyFill="1" applyBorder="1" applyAlignment="1">
      <alignment horizontal="center"/>
    </xf>
    <xf numFmtId="4" fontId="3" fillId="3" borderId="7" xfId="1" applyNumberFormat="1" applyFont="1" applyFill="1" applyBorder="1" applyAlignment="1">
      <alignment horizontal="center" shrinkToFit="1"/>
    </xf>
    <xf numFmtId="0" fontId="3" fillId="4" borderId="3" xfId="0" applyFont="1" applyFill="1" applyBorder="1" applyAlignment="1">
      <alignment horizontal="centerContinuous" shrinkToFit="1"/>
    </xf>
    <xf numFmtId="0" fontId="3" fillId="4" borderId="4" xfId="0" applyFont="1" applyFill="1" applyBorder="1" applyAlignment="1">
      <alignment horizontal="centerContinuous" shrinkToFit="1"/>
    </xf>
    <xf numFmtId="0" fontId="7" fillId="4" borderId="3" xfId="0" applyFont="1" applyFill="1" applyBorder="1" applyAlignment="1">
      <alignment horizontal="centerContinuous"/>
    </xf>
    <xf numFmtId="0" fontId="7" fillId="4" borderId="3" xfId="0" applyFont="1" applyFill="1" applyBorder="1" applyAlignment="1">
      <alignment horizontal="centerContinuous" shrinkToFit="1"/>
    </xf>
    <xf numFmtId="0" fontId="3" fillId="3" borderId="1" xfId="1" applyFont="1" applyFill="1" applyBorder="1" applyAlignment="1">
      <alignment horizontal="center"/>
    </xf>
    <xf numFmtId="2" fontId="6" fillId="0" borderId="0" xfId="0" applyNumberFormat="1" applyFont="1" applyFill="1" applyAlignment="1">
      <alignment horizontal="center" shrinkToFit="1"/>
    </xf>
    <xf numFmtId="2" fontId="6" fillId="0" borderId="4" xfId="0" applyNumberFormat="1" applyFont="1" applyFill="1" applyBorder="1" applyAlignment="1">
      <alignment horizontal="centerContinuous" shrinkToFit="1"/>
    </xf>
    <xf numFmtId="2" fontId="9" fillId="0" borderId="4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 shrinkToFit="1"/>
    </xf>
    <xf numFmtId="2" fontId="6" fillId="2" borderId="4" xfId="0" applyNumberFormat="1" applyFont="1" applyFill="1" applyBorder="1" applyAlignment="1">
      <alignment horizontal="center" shrinkToFit="1"/>
    </xf>
    <xf numFmtId="0" fontId="9" fillId="0" borderId="6" xfId="2" applyFont="1" applyBorder="1" applyAlignment="1">
      <alignment horizontal="center"/>
    </xf>
    <xf numFmtId="17" fontId="6" fillId="0" borderId="7" xfId="2" quotePrefix="1" applyNumberFormat="1" applyFont="1" applyBorder="1" applyAlignment="1">
      <alignment horizontal="centerContinuous"/>
    </xf>
    <xf numFmtId="0" fontId="18" fillId="0" borderId="7" xfId="2" applyFont="1" applyBorder="1" applyAlignment="1">
      <alignment horizontal="centerContinuous"/>
    </xf>
    <xf numFmtId="4" fontId="9" fillId="0" borderId="0" xfId="0" applyNumberFormat="1" applyFont="1" applyFill="1" applyBorder="1" applyAlignment="1">
      <alignment horizontal="center"/>
    </xf>
    <xf numFmtId="4" fontId="19" fillId="2" borderId="7" xfId="2" applyNumberFormat="1" applyFont="1" applyFill="1" applyBorder="1"/>
    <xf numFmtId="4" fontId="6" fillId="2" borderId="7" xfId="2" applyNumberFormat="1" applyFont="1" applyFill="1" applyBorder="1" applyAlignment="1">
      <alignment horizontal="center"/>
    </xf>
    <xf numFmtId="0" fontId="3" fillId="0" borderId="10" xfId="0" applyFont="1" applyFill="1" applyBorder="1"/>
    <xf numFmtId="4" fontId="9" fillId="0" borderId="3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shrinkToFit="1"/>
    </xf>
    <xf numFmtId="2" fontId="6" fillId="2" borderId="8" xfId="0" applyNumberFormat="1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 shrinkToFit="1"/>
    </xf>
    <xf numFmtId="0" fontId="9" fillId="0" borderId="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center" shrinkToFit="1"/>
    </xf>
    <xf numFmtId="4" fontId="17" fillId="2" borderId="7" xfId="2" applyNumberFormat="1" applyFont="1" applyFill="1" applyBorder="1"/>
    <xf numFmtId="0" fontId="4" fillId="0" borderId="9" xfId="0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center" shrinkToFit="1"/>
    </xf>
    <xf numFmtId="0" fontId="11" fillId="5" borderId="3" xfId="0" applyFont="1" applyFill="1" applyBorder="1" applyAlignment="1">
      <alignment horizontal="left"/>
    </xf>
    <xf numFmtId="0" fontId="11" fillId="5" borderId="5" xfId="0" applyFont="1" applyFill="1" applyBorder="1" applyAlignment="1">
      <alignment shrinkToFit="1"/>
    </xf>
    <xf numFmtId="0" fontId="11" fillId="5" borderId="4" xfId="0" applyFont="1" applyFill="1" applyBorder="1" applyAlignment="1">
      <alignment horizontal="center" shrinkToFit="1"/>
    </xf>
    <xf numFmtId="4" fontId="11" fillId="5" borderId="3" xfId="0" applyNumberFormat="1" applyFont="1" applyFill="1" applyBorder="1" applyAlignment="1">
      <alignment horizontal="center"/>
    </xf>
    <xf numFmtId="4" fontId="11" fillId="5" borderId="4" xfId="0" applyNumberFormat="1" applyFont="1" applyFill="1" applyBorder="1" applyAlignment="1">
      <alignment horizontal="center"/>
    </xf>
    <xf numFmtId="4" fontId="11" fillId="5" borderId="5" xfId="0" applyNumberFormat="1" applyFont="1" applyFill="1" applyBorder="1" applyAlignment="1">
      <alignment horizontal="center"/>
    </xf>
    <xf numFmtId="2" fontId="11" fillId="5" borderId="4" xfId="0" applyNumberFormat="1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left" shrinkToFit="1"/>
    </xf>
    <xf numFmtId="0" fontId="11" fillId="5" borderId="7" xfId="0" applyFont="1" applyFill="1" applyBorder="1" applyAlignment="1">
      <alignment horizontal="centerContinuous" shrinkToFit="1"/>
    </xf>
    <xf numFmtId="4" fontId="11" fillId="5" borderId="7" xfId="0" applyNumberFormat="1" applyFont="1" applyFill="1" applyBorder="1" applyAlignment="1">
      <alignment horizontal="center"/>
    </xf>
    <xf numFmtId="4" fontId="11" fillId="5" borderId="4" xfId="0" applyNumberFormat="1" applyFont="1" applyFill="1" applyBorder="1" applyAlignment="1">
      <alignment horizontal="center" shrinkToFit="1"/>
    </xf>
    <xf numFmtId="2" fontId="11" fillId="5" borderId="4" xfId="0" applyNumberFormat="1" applyFont="1" applyFill="1" applyBorder="1" applyAlignment="1">
      <alignment horizontal="center" shrinkToFit="1"/>
    </xf>
  </cellXfs>
  <cellStyles count="5">
    <cellStyle name="ปกติ" xfId="0" builtinId="0"/>
    <cellStyle name="ปกติ 2" xfId="2"/>
    <cellStyle name="ปกติ 3" xfId="3"/>
    <cellStyle name="ปกติ 3 2" xfId="4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'2564-บิลค่าไฟฟ้า'!$BH$38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'2564-บิลค่าไฟฟ้า'!$BH$39:$BH$50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0CC-4B0D-87DA-B9399369937D}"/>
            </c:ext>
          </c:extLst>
        </c:ser>
        <c:ser>
          <c:idx val="1"/>
          <c:order val="1"/>
          <c:tx>
            <c:strRef>
              <c:f>'2564-บิลค่าไฟฟ้า'!$BI$38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'2564-บิลค่าไฟฟ้า'!$BI$39:$BI$50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0CC-4B0D-87DA-B93993699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AE9-4BFF-8667-088A05437D62}"/>
            </c:ext>
          </c:extLst>
        </c:ser>
        <c:ser>
          <c:idx val="1"/>
          <c:order val="1"/>
          <c:tx>
            <c:strRef>
              <c:f>'2564-บิลค่าไฟฟ้า'!$BI$2:$BI$3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AE9-4BFF-8667-088A05437D62}"/>
            </c:ext>
          </c:extLst>
        </c:ser>
        <c:ser>
          <c:idx val="2"/>
          <c:order val="2"/>
          <c:tx>
            <c:strRef>
              <c:f>'2564-บิลค่าไฟฟ้า'!$BJ$2:$BJ$3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AE9-4BFF-8667-088A05437D62}"/>
            </c:ext>
          </c:extLst>
        </c:ser>
        <c:ser>
          <c:idx val="3"/>
          <c:order val="3"/>
          <c:tx>
            <c:strRef>
              <c:f>'2564-บิลค่าไฟฟ้า'!$BK$2:$BK$3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AE9-4BFF-8667-088A05437D62}"/>
            </c:ext>
          </c:extLst>
        </c:ser>
        <c:ser>
          <c:idx val="4"/>
          <c:order val="4"/>
          <c:tx>
            <c:strRef>
              <c:f>'2564-บิลค่าไฟฟ้า'!$BL$2:$BL$3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6AE9-4BFF-8667-088A05437D62}"/>
            </c:ext>
          </c:extLst>
        </c:ser>
        <c:ser>
          <c:idx val="5"/>
          <c:order val="5"/>
          <c:tx>
            <c:strRef>
              <c:f>'2564-บิลค่าไฟฟ้า'!$BM$2:$BM$3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6AE9-4BFF-8667-088A05437D62}"/>
            </c:ext>
          </c:extLst>
        </c:ser>
        <c:ser>
          <c:idx val="6"/>
          <c:order val="6"/>
          <c:tx>
            <c:strRef>
              <c:f>'2564-บิลค่าไฟฟ้า'!$BN$2:$BN$3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6AE9-4BFF-8667-088A05437D62}"/>
            </c:ext>
          </c:extLst>
        </c:ser>
        <c:ser>
          <c:idx val="7"/>
          <c:order val="7"/>
          <c:tx>
            <c:strRef>
              <c:f>'2564-บิลค่าไฟฟ้า'!$BO$2:$BO$3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6AE9-4BFF-8667-088A05437D62}"/>
            </c:ext>
          </c:extLst>
        </c:ser>
        <c:ser>
          <c:idx val="8"/>
          <c:order val="8"/>
          <c:tx>
            <c:strRef>
              <c:f>'2564-บิลค่าไฟฟ้า'!$BP$2:$BP$3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6AE9-4BFF-8667-088A05437D62}"/>
            </c:ext>
          </c:extLst>
        </c:ser>
        <c:ser>
          <c:idx val="9"/>
          <c:order val="9"/>
          <c:tx>
            <c:strRef>
              <c:f>'2564-บิลค่าไฟฟ้า'!$BQ$2:$BQ$3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6AE9-4BFF-8667-088A05437D62}"/>
            </c:ext>
          </c:extLst>
        </c:ser>
        <c:ser>
          <c:idx val="10"/>
          <c:order val="10"/>
          <c:tx>
            <c:strRef>
              <c:f>'2564-บิลค่าไฟฟ้า'!$BR$2:$BR$3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6AE9-4BFF-8667-088A05437D62}"/>
            </c:ext>
          </c:extLst>
        </c:ser>
        <c:ser>
          <c:idx val="11"/>
          <c:order val="11"/>
          <c:tx>
            <c:strRef>
              <c:f>'2564-บิลค่าไฟฟ้า'!$BS$2:$BS$3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B-6AE9-4BFF-8667-088A05437D62}"/>
            </c:ext>
          </c:extLst>
        </c:ser>
        <c:ser>
          <c:idx val="12"/>
          <c:order val="12"/>
          <c:tx>
            <c:strRef>
              <c:f>'2564-บิลค่าไฟฟ้า'!$BT$2:$BT$3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C-6AE9-4BFF-8667-088A05437D62}"/>
            </c:ext>
          </c:extLst>
        </c:ser>
        <c:ser>
          <c:idx val="13"/>
          <c:order val="13"/>
          <c:tx>
            <c:strRef>
              <c:f>'2564-บิลค่าไฟฟ้า'!$BU$2:$BU$3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D-6AE9-4BFF-8667-088A05437D62}"/>
            </c:ext>
          </c:extLst>
        </c:ser>
        <c:ser>
          <c:idx val="14"/>
          <c:order val="14"/>
          <c:tx>
            <c:strRef>
              <c:f>'2564-บิลค่าไฟฟ้า'!$BV$2:$BV$3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E-6AE9-4BFF-8667-088A05437D62}"/>
            </c:ext>
          </c:extLst>
        </c:ser>
        <c:ser>
          <c:idx val="15"/>
          <c:order val="15"/>
          <c:tx>
            <c:strRef>
              <c:f>'2564-บิลค่าไฟฟ้า'!$BW$2:$BW$3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F-6AE9-4BFF-8667-088A05437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E15-476C-86D3-CB17942FDA7C}"/>
            </c:ext>
          </c:extLst>
        </c:ser>
        <c:ser>
          <c:idx val="1"/>
          <c:order val="1"/>
          <c:tx>
            <c:strRef>
              <c:f>'2564-บิลค่าไฟฟ้า'!$CD$3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E15-476C-86D3-CB17942FD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'2564-บิลค่าไฟฟ้า'!$CC$20:$CC$33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6F-4015-BB6B-590EFD7EE5E7}"/>
            </c:ext>
          </c:extLst>
        </c:ser>
        <c:ser>
          <c:idx val="1"/>
          <c:order val="1"/>
          <c:tx>
            <c:strRef>
              <c:f>'2564-บิลค่าไฟฟ้า'!$CD$19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'2564-บิลค่าไฟฟ้า'!$CD$20:$CD$33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6F-4015-BB6B-590EFD7EE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'2564-บิลค่าไฟฟ้า'!$CC$39:$CC$50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D7-4904-B216-2406CDA3CAA1}"/>
            </c:ext>
          </c:extLst>
        </c:ser>
        <c:ser>
          <c:idx val="1"/>
          <c:order val="1"/>
          <c:tx>
            <c:strRef>
              <c:f>'2564-บิลค่าไฟฟ้า'!$CD$38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'2564-บิลค่าไฟฟ้า'!$CD$39:$CD$50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D7-4904-B216-2406CDA3C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'2564-บิลค่าไฟฟ้า'!$CC$54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'2564-บิลค่าไฟฟ้า'!$CC$55:$CC$66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07-4A05-9A17-CF038B7DF0A6}"/>
            </c:ext>
          </c:extLst>
        </c:ser>
        <c:ser>
          <c:idx val="1"/>
          <c:order val="1"/>
          <c:tx>
            <c:strRef>
              <c:f>'2564-บิลค่าไฟฟ้า'!$CD$54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'2564-บิลค่าไฟฟ้า'!$CD$55:$CD$66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07-4A05-9A17-CF038B7DF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'2564-บิลค่าไฟฟ้า'!$CC$70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'2564-บิลค่าไฟฟ้า'!$CC$71:$CC$82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43C-414C-A40A-572C1A2FAD8A}"/>
            </c:ext>
          </c:extLst>
        </c:ser>
        <c:ser>
          <c:idx val="1"/>
          <c:order val="1"/>
          <c:tx>
            <c:strRef>
              <c:f>'2564-บิลค่าไฟฟ้า'!$CD$70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'2564-บิลค่าไฟฟ้า'!$CD$71:$CD$82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43C-414C-A40A-572C1A2FA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'2564-บิลค่าไฟฟ้า'!$CC$86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'2564-บิลค่าไฟฟ้า'!$CC$87:$CC$98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BA-4D96-ADB0-A0CE59836250}"/>
            </c:ext>
          </c:extLst>
        </c:ser>
        <c:ser>
          <c:idx val="1"/>
          <c:order val="1"/>
          <c:tx>
            <c:strRef>
              <c:f>'2564-บิลค่าไฟฟ้า'!$CD$86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'2564-บิลค่าไฟฟ้า'!$CD$87:$CD$98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CBA-4D96-ADB0-A0CE59836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'2564-บิลค่าไฟฟ้า'!$CC$102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'2564-บิลค่าไฟฟ้า'!$CC$103:$CC$114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2F1-41C4-9B58-74FB001C90DB}"/>
            </c:ext>
          </c:extLst>
        </c:ser>
        <c:ser>
          <c:idx val="1"/>
          <c:order val="1"/>
          <c:tx>
            <c:strRef>
              <c:f>'2564-บิลค่าไฟฟ้า'!$CD$102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'2564-บิลค่าไฟฟ้า'!$CD$103:$CD$114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2F1-41C4-9B58-74FB001C9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'2564-บิลค่าไฟฟ้า'!$CC$118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'2564-บิลค่าไฟฟ้า'!$CC$119:$CC$130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34-44BC-A5E7-54F275758A9F}"/>
            </c:ext>
          </c:extLst>
        </c:ser>
        <c:ser>
          <c:idx val="1"/>
          <c:order val="1"/>
          <c:tx>
            <c:strRef>
              <c:f>'2564-บิลค่าไฟฟ้า'!$CD$118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'2564-บิลค่าไฟฟ้า'!$CD$119:$CD$130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334-44BC-A5E7-54F275758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37</xdr:row>
      <xdr:rowOff>7620</xdr:rowOff>
    </xdr:from>
    <xdr:to>
      <xdr:col>68</xdr:col>
      <xdr:colOff>777240</xdr:colOff>
      <xdr:row>50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60960</xdr:colOff>
      <xdr:row>15</xdr:row>
      <xdr:rowOff>129540</xdr:rowOff>
    </xdr:from>
    <xdr:to>
      <xdr:col>74</xdr:col>
      <xdr:colOff>929640</xdr:colOff>
      <xdr:row>36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15240</xdr:colOff>
      <xdr:row>36</xdr:row>
      <xdr:rowOff>0</xdr:rowOff>
    </xdr:from>
    <xdr:to>
      <xdr:col>91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52</xdr:row>
      <xdr:rowOff>7620</xdr:rowOff>
    </xdr:from>
    <xdr:to>
      <xdr:col>91</xdr:col>
      <xdr:colOff>506730</xdr:colOff>
      <xdr:row>65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67</xdr:row>
      <xdr:rowOff>243840</xdr:rowOff>
    </xdr:from>
    <xdr:to>
      <xdr:col>91</xdr:col>
      <xdr:colOff>506730</xdr:colOff>
      <xdr:row>81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84</xdr:row>
      <xdr:rowOff>7620</xdr:rowOff>
    </xdr:from>
    <xdr:to>
      <xdr:col>91</xdr:col>
      <xdr:colOff>514350</xdr:colOff>
      <xdr:row>97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100</xdr:row>
      <xdr:rowOff>15240</xdr:rowOff>
    </xdr:from>
    <xdr:to>
      <xdr:col>91</xdr:col>
      <xdr:colOff>491490</xdr:colOff>
      <xdr:row>113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116</xdr:row>
      <xdr:rowOff>15240</xdr:rowOff>
    </xdr:from>
    <xdr:to>
      <xdr:col>91</xdr:col>
      <xdr:colOff>506730</xdr:colOff>
      <xdr:row>129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DH130"/>
  <sheetViews>
    <sheetView showGridLines="0" tabSelected="1" view="pageBreakPreview" zoomScaleNormal="100" zoomScaleSheetLayoutView="100" workbookViewId="0">
      <pane xSplit="5880" ySplit="1740" topLeftCell="D16" activePane="bottomRight"/>
      <selection activeCell="AH161" sqref="AH161"/>
      <selection pane="topRight" activeCell="CF1" sqref="CF1:CO1048576"/>
      <selection pane="bottomLeft" activeCell="B12" sqref="B12"/>
      <selection pane="bottomRight" activeCell="D22" sqref="D22"/>
    </sheetView>
  </sheetViews>
  <sheetFormatPr defaultColWidth="9.109375" defaultRowHeight="20.399999999999999" x14ac:dyDescent="0.55000000000000004"/>
  <cols>
    <col min="1" max="1" width="6.6640625" style="41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62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62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62" customWidth="1"/>
    <col min="16" max="16" width="10.77734375" style="42" customWidth="1"/>
    <col min="17" max="17" width="10.77734375" style="43" customWidth="1"/>
    <col min="18" max="18" width="5.21875" style="6" hidden="1" customWidth="1"/>
    <col min="19" max="19" width="6.77734375" style="62" customWidth="1"/>
    <col min="20" max="20" width="10.77734375" style="42" customWidth="1"/>
    <col min="21" max="21" width="10.77734375" style="43" customWidth="1"/>
    <col min="22" max="22" width="5.21875" style="6" hidden="1" customWidth="1"/>
    <col min="23" max="23" width="6.77734375" style="62" customWidth="1"/>
    <col min="24" max="25" width="10.77734375" style="4" customWidth="1"/>
    <col min="26" max="26" width="5.21875" style="6" hidden="1" customWidth="1"/>
    <col min="27" max="27" width="6.77734375" style="62" customWidth="1"/>
    <col min="28" max="29" width="10.77734375" style="4" customWidth="1"/>
    <col min="30" max="30" width="5.21875" style="6" hidden="1" customWidth="1"/>
    <col min="31" max="31" width="6.77734375" style="62" customWidth="1"/>
    <col min="32" max="33" width="10.77734375" style="4" customWidth="1"/>
    <col min="34" max="34" width="5.21875" style="6" hidden="1" customWidth="1"/>
    <col min="35" max="35" width="6.77734375" style="62" customWidth="1"/>
    <col min="36" max="37" width="10.77734375" style="4" customWidth="1"/>
    <col min="38" max="38" width="5.21875" style="6" hidden="1" customWidth="1"/>
    <col min="39" max="39" width="6.77734375" style="62" customWidth="1"/>
    <col min="40" max="41" width="10.77734375" style="4" customWidth="1"/>
    <col min="42" max="42" width="5.21875" style="6" hidden="1" customWidth="1"/>
    <col min="43" max="43" width="6.77734375" style="62" customWidth="1"/>
    <col min="44" max="45" width="10.77734375" style="4" customWidth="1"/>
    <col min="46" max="46" width="5.21875" style="6" hidden="1" customWidth="1"/>
    <col min="47" max="47" width="6.77734375" style="62" customWidth="1"/>
    <col min="48" max="49" width="10.77734375" style="4" customWidth="1"/>
    <col min="50" max="50" width="5.21875" style="6" hidden="1" customWidth="1"/>
    <col min="51" max="51" width="6.77734375" style="62" customWidth="1"/>
    <col min="52" max="52" width="13.6640625" style="4" hidden="1" customWidth="1"/>
    <col min="53" max="53" width="12.88671875" style="4" hidden="1" customWidth="1"/>
    <col min="54" max="57" width="12.77734375" style="4" hidden="1" customWidth="1"/>
    <col min="58" max="59" width="9.109375" style="4" hidden="1" customWidth="1"/>
    <col min="60" max="75" width="13.77734375" style="4" hidden="1" customWidth="1"/>
    <col min="76" max="79" width="9.109375" style="4" hidden="1" customWidth="1"/>
    <col min="80" max="82" width="12.77734375" style="4" hidden="1" customWidth="1"/>
    <col min="83" max="93" width="9.109375" style="4" hidden="1" customWidth="1"/>
    <col min="94" max="515" width="9.109375" style="4" customWidth="1"/>
    <col min="516" max="16384" width="9.109375" style="4"/>
  </cols>
  <sheetData>
    <row r="1" spans="1:82" ht="31.5" customHeight="1" x14ac:dyDescent="0.6">
      <c r="A1" s="1" t="s">
        <v>18</v>
      </c>
      <c r="E1" s="51"/>
      <c r="F1" s="51"/>
      <c r="I1" s="7"/>
      <c r="J1" s="51"/>
      <c r="L1" s="8"/>
      <c r="N1" s="51"/>
      <c r="P1" s="9"/>
      <c r="Q1" s="10"/>
      <c r="R1" s="51"/>
      <c r="T1" s="9"/>
      <c r="U1" s="10"/>
      <c r="V1" s="51"/>
      <c r="Z1" s="51"/>
      <c r="AD1" s="51"/>
      <c r="AH1" s="51"/>
      <c r="AL1" s="51"/>
      <c r="AP1" s="51"/>
      <c r="AT1" s="51"/>
      <c r="AX1" s="51"/>
    </row>
    <row r="2" spans="1:82" x14ac:dyDescent="0.55000000000000004">
      <c r="A2" s="11" t="s">
        <v>0</v>
      </c>
      <c r="B2" s="12" t="s">
        <v>1</v>
      </c>
      <c r="C2" s="45" t="s">
        <v>2</v>
      </c>
      <c r="D2" s="13" t="s">
        <v>56</v>
      </c>
      <c r="E2" s="14"/>
      <c r="F2" s="50"/>
      <c r="G2" s="63"/>
      <c r="H2" s="13" t="s">
        <v>57</v>
      </c>
      <c r="I2" s="14"/>
      <c r="J2" s="50"/>
      <c r="K2" s="63"/>
      <c r="L2" s="13" t="s">
        <v>58</v>
      </c>
      <c r="M2" s="14"/>
      <c r="N2" s="50"/>
      <c r="O2" s="63"/>
      <c r="P2" s="15" t="s">
        <v>59</v>
      </c>
      <c r="Q2" s="16"/>
      <c r="R2" s="50"/>
      <c r="S2" s="63"/>
      <c r="T2" s="15" t="s">
        <v>60</v>
      </c>
      <c r="U2" s="16"/>
      <c r="V2" s="50"/>
      <c r="W2" s="63"/>
      <c r="X2" s="13" t="s">
        <v>67</v>
      </c>
      <c r="Y2" s="14"/>
      <c r="Z2" s="50"/>
      <c r="AA2" s="63"/>
      <c r="AB2" s="13" t="s">
        <v>66</v>
      </c>
      <c r="AC2" s="14"/>
      <c r="AD2" s="50"/>
      <c r="AE2" s="63"/>
      <c r="AF2" s="13" t="s">
        <v>65</v>
      </c>
      <c r="AG2" s="14"/>
      <c r="AH2" s="50"/>
      <c r="AI2" s="63"/>
      <c r="AJ2" s="13" t="s">
        <v>64</v>
      </c>
      <c r="AK2" s="14"/>
      <c r="AL2" s="50"/>
      <c r="AM2" s="63"/>
      <c r="AN2" s="13" t="s">
        <v>63</v>
      </c>
      <c r="AO2" s="14"/>
      <c r="AP2" s="50"/>
      <c r="AQ2" s="63"/>
      <c r="AR2" s="13" t="s">
        <v>62</v>
      </c>
      <c r="AS2" s="14"/>
      <c r="AT2" s="50"/>
      <c r="AU2" s="63"/>
      <c r="AV2" s="13" t="s">
        <v>61</v>
      </c>
      <c r="AW2" s="14"/>
      <c r="AX2" s="50"/>
      <c r="AY2" s="63"/>
      <c r="AZ2" s="68" t="s">
        <v>55</v>
      </c>
      <c r="BA2" s="69"/>
      <c r="BB2" s="68" t="s">
        <v>74</v>
      </c>
      <c r="BC2" s="69"/>
      <c r="BD2" s="68" t="s">
        <v>78</v>
      </c>
      <c r="BE2" s="69"/>
      <c r="BG2" s="53" t="s">
        <v>46</v>
      </c>
      <c r="BH2" s="57" t="s">
        <v>6</v>
      </c>
      <c r="BI2" s="58"/>
      <c r="BJ2" s="59" t="s">
        <v>16</v>
      </c>
      <c r="BK2" s="58"/>
      <c r="BL2" s="57" t="s">
        <v>20</v>
      </c>
      <c r="BM2" s="58"/>
      <c r="BN2" s="59" t="s">
        <v>21</v>
      </c>
      <c r="BO2" s="58"/>
      <c r="BP2" s="57" t="s">
        <v>24</v>
      </c>
      <c r="BQ2" s="58"/>
      <c r="BR2" s="60" t="s">
        <v>25</v>
      </c>
      <c r="BS2" s="58"/>
      <c r="BT2" s="58" t="s">
        <v>26</v>
      </c>
      <c r="BU2" s="58"/>
      <c r="BV2" s="60" t="s">
        <v>27</v>
      </c>
      <c r="BW2" s="58"/>
      <c r="CB2" s="53" t="s">
        <v>46</v>
      </c>
      <c r="CC2" s="57" t="s">
        <v>6</v>
      </c>
      <c r="CD2" s="58"/>
    </row>
    <row r="3" spans="1:82" ht="22.2" x14ac:dyDescent="0.55000000000000004">
      <c r="A3" s="17"/>
      <c r="B3" s="18"/>
      <c r="C3" s="75" t="s">
        <v>17</v>
      </c>
      <c r="D3" s="19" t="s">
        <v>3</v>
      </c>
      <c r="E3" s="20" t="s">
        <v>4</v>
      </c>
      <c r="F3" s="76" t="s">
        <v>44</v>
      </c>
      <c r="G3" s="77" t="s">
        <v>43</v>
      </c>
      <c r="H3" s="19" t="s">
        <v>3</v>
      </c>
      <c r="I3" s="20" t="s">
        <v>4</v>
      </c>
      <c r="J3" s="76" t="s">
        <v>44</v>
      </c>
      <c r="K3" s="77" t="s">
        <v>43</v>
      </c>
      <c r="L3" s="19" t="s">
        <v>3</v>
      </c>
      <c r="M3" s="20" t="s">
        <v>4</v>
      </c>
      <c r="N3" s="76" t="s">
        <v>44</v>
      </c>
      <c r="O3" s="77" t="s">
        <v>43</v>
      </c>
      <c r="P3" s="21" t="s">
        <v>3</v>
      </c>
      <c r="Q3" s="20" t="s">
        <v>4</v>
      </c>
      <c r="R3" s="76" t="s">
        <v>44</v>
      </c>
      <c r="S3" s="77" t="s">
        <v>43</v>
      </c>
      <c r="T3" s="21" t="s">
        <v>3</v>
      </c>
      <c r="U3" s="20" t="s">
        <v>4</v>
      </c>
      <c r="V3" s="76" t="s">
        <v>44</v>
      </c>
      <c r="W3" s="77" t="s">
        <v>43</v>
      </c>
      <c r="X3" s="19" t="s">
        <v>3</v>
      </c>
      <c r="Y3" s="20" t="s">
        <v>4</v>
      </c>
      <c r="Z3" s="76" t="s">
        <v>44</v>
      </c>
      <c r="AA3" s="77" t="s">
        <v>43</v>
      </c>
      <c r="AB3" s="19" t="s">
        <v>3</v>
      </c>
      <c r="AC3" s="20" t="s">
        <v>4</v>
      </c>
      <c r="AD3" s="76" t="s">
        <v>44</v>
      </c>
      <c r="AE3" s="77" t="s">
        <v>43</v>
      </c>
      <c r="AF3" s="19" t="s">
        <v>3</v>
      </c>
      <c r="AG3" s="20" t="s">
        <v>4</v>
      </c>
      <c r="AH3" s="76" t="s">
        <v>44</v>
      </c>
      <c r="AI3" s="77" t="s">
        <v>43</v>
      </c>
      <c r="AJ3" s="19" t="s">
        <v>3</v>
      </c>
      <c r="AK3" s="20" t="s">
        <v>4</v>
      </c>
      <c r="AL3" s="76" t="s">
        <v>44</v>
      </c>
      <c r="AM3" s="77" t="s">
        <v>43</v>
      </c>
      <c r="AN3" s="19" t="s">
        <v>3</v>
      </c>
      <c r="AO3" s="20" t="s">
        <v>4</v>
      </c>
      <c r="AP3" s="76" t="s">
        <v>44</v>
      </c>
      <c r="AQ3" s="77" t="s">
        <v>43</v>
      </c>
      <c r="AR3" s="19" t="s">
        <v>3</v>
      </c>
      <c r="AS3" s="20" t="s">
        <v>4</v>
      </c>
      <c r="AT3" s="76" t="s">
        <v>44</v>
      </c>
      <c r="AU3" s="77" t="s">
        <v>43</v>
      </c>
      <c r="AV3" s="19" t="s">
        <v>3</v>
      </c>
      <c r="AW3" s="20" t="s">
        <v>4</v>
      </c>
      <c r="AX3" s="76" t="s">
        <v>44</v>
      </c>
      <c r="AY3" s="77" t="s">
        <v>43</v>
      </c>
      <c r="AZ3" s="78" t="s">
        <v>3</v>
      </c>
      <c r="BA3" s="20" t="s">
        <v>4</v>
      </c>
      <c r="BB3" s="67" t="s">
        <v>3</v>
      </c>
      <c r="BC3" s="20" t="s">
        <v>4</v>
      </c>
      <c r="BD3" s="67" t="s">
        <v>3</v>
      </c>
      <c r="BE3" s="20" t="s">
        <v>4</v>
      </c>
      <c r="BG3" s="61"/>
      <c r="BH3" s="54" t="s">
        <v>51</v>
      </c>
      <c r="BI3" s="54" t="s">
        <v>48</v>
      </c>
      <c r="BJ3" s="54" t="s">
        <v>49</v>
      </c>
      <c r="BK3" s="54" t="s">
        <v>50</v>
      </c>
      <c r="BL3" s="54" t="s">
        <v>49</v>
      </c>
      <c r="BM3" s="54" t="s">
        <v>50</v>
      </c>
      <c r="BN3" s="54" t="s">
        <v>49</v>
      </c>
      <c r="BO3" s="54" t="s">
        <v>50</v>
      </c>
      <c r="BP3" s="54" t="s">
        <v>49</v>
      </c>
      <c r="BQ3" s="54" t="s">
        <v>50</v>
      </c>
      <c r="BR3" s="54" t="s">
        <v>49</v>
      </c>
      <c r="BS3" s="54" t="s">
        <v>50</v>
      </c>
      <c r="BT3" s="54" t="s">
        <v>49</v>
      </c>
      <c r="BU3" s="54" t="s">
        <v>50</v>
      </c>
      <c r="BV3" s="54" t="s">
        <v>49</v>
      </c>
      <c r="BW3" s="54" t="s">
        <v>50</v>
      </c>
      <c r="CB3" s="61"/>
      <c r="CC3" s="54" t="s">
        <v>51</v>
      </c>
      <c r="CD3" s="54" t="s">
        <v>48</v>
      </c>
    </row>
    <row r="4" spans="1:82" x14ac:dyDescent="0.55000000000000004">
      <c r="A4" s="29" t="s">
        <v>19</v>
      </c>
      <c r="B4" s="22"/>
      <c r="C4" s="46"/>
      <c r="D4" s="74"/>
      <c r="E4" s="24"/>
      <c r="F4" s="30"/>
      <c r="G4" s="64"/>
      <c r="H4" s="74"/>
      <c r="I4" s="24"/>
      <c r="J4" s="30"/>
      <c r="K4" s="64"/>
      <c r="L4" s="74"/>
      <c r="M4" s="24"/>
      <c r="N4" s="30"/>
      <c r="O4" s="64"/>
      <c r="P4" s="74"/>
      <c r="Q4" s="24"/>
      <c r="R4" s="30"/>
      <c r="S4" s="64"/>
      <c r="T4" s="74"/>
      <c r="U4" s="24"/>
      <c r="V4" s="30"/>
      <c r="W4" s="64"/>
      <c r="X4" s="74"/>
      <c r="Y4" s="24"/>
      <c r="Z4" s="30"/>
      <c r="AA4" s="64"/>
      <c r="AB4" s="74"/>
      <c r="AC4" s="24"/>
      <c r="AD4" s="30"/>
      <c r="AE4" s="64"/>
      <c r="AF4" s="30"/>
      <c r="AG4" s="24"/>
      <c r="AH4" s="30"/>
      <c r="AI4" s="64"/>
      <c r="AJ4" s="30"/>
      <c r="AK4" s="24"/>
      <c r="AL4" s="30"/>
      <c r="AM4" s="64"/>
      <c r="AN4" s="74"/>
      <c r="AO4" s="24"/>
      <c r="AP4" s="30"/>
      <c r="AQ4" s="64"/>
      <c r="AR4" s="74"/>
      <c r="AS4" s="24"/>
      <c r="AT4" s="30"/>
      <c r="AU4" s="64"/>
      <c r="AV4" s="30"/>
      <c r="AW4" s="24"/>
      <c r="AX4" s="30"/>
      <c r="AY4" s="64"/>
      <c r="AZ4" s="70"/>
      <c r="BA4" s="70"/>
      <c r="BG4" s="55">
        <v>23377</v>
      </c>
      <c r="BH4" s="56">
        <f>D5</f>
        <v>589554</v>
      </c>
      <c r="BI4" s="56">
        <f>E5</f>
        <v>2041390.99</v>
      </c>
      <c r="BJ4" s="56">
        <f>D7</f>
        <v>45599.99</v>
      </c>
      <c r="BK4" s="56">
        <f>E7</f>
        <v>175210.48</v>
      </c>
      <c r="BL4" s="56">
        <f>D9</f>
        <v>8580</v>
      </c>
      <c r="BM4" s="56">
        <f>E9</f>
        <v>33409.11</v>
      </c>
      <c r="BN4" s="56">
        <f>D11</f>
        <v>1512.5</v>
      </c>
      <c r="BO4" s="56">
        <f>E11</f>
        <v>6411.73</v>
      </c>
      <c r="BP4" s="56">
        <f>D16</f>
        <v>48568.32</v>
      </c>
      <c r="BQ4" s="56">
        <f>E16</f>
        <v>184659.77000000002</v>
      </c>
      <c r="BR4" s="56">
        <f>D30</f>
        <v>724</v>
      </c>
      <c r="BS4" s="56">
        <f>E30</f>
        <v>3577.42</v>
      </c>
      <c r="BT4" s="56">
        <f>D35</f>
        <v>80309.11</v>
      </c>
      <c r="BU4" s="56">
        <f>E35</f>
        <v>250532.57</v>
      </c>
      <c r="BV4" s="56">
        <f>D42</f>
        <v>21757.53</v>
      </c>
      <c r="BW4" s="56">
        <f>E42</f>
        <v>98007.700000000012</v>
      </c>
      <c r="CB4" s="55">
        <v>23377</v>
      </c>
      <c r="CC4" s="56">
        <f>BH4</f>
        <v>589554</v>
      </c>
      <c r="CD4" s="56">
        <f>BI4</f>
        <v>2041390.99</v>
      </c>
    </row>
    <row r="5" spans="1:82" x14ac:dyDescent="0.55000000000000004">
      <c r="A5" s="31">
        <v>1</v>
      </c>
      <c r="B5" s="32" t="s">
        <v>19</v>
      </c>
      <c r="C5" s="47" t="s">
        <v>7</v>
      </c>
      <c r="D5" s="35">
        <v>589554</v>
      </c>
      <c r="E5" s="34">
        <v>2041390.99</v>
      </c>
      <c r="F5" s="44">
        <f>E5-(G5*D5)</f>
        <v>7.9012010246515274E-4</v>
      </c>
      <c r="G5" s="66">
        <f>ROUND(E5/D5,8)</f>
        <v>3.46260222</v>
      </c>
      <c r="H5" s="35">
        <v>664198</v>
      </c>
      <c r="I5" s="34">
        <v>2414686.4300000002</v>
      </c>
      <c r="J5" s="44">
        <f>I5-(K5*H5)</f>
        <v>9.2974025756120682E-4</v>
      </c>
      <c r="K5" s="66">
        <f>ROUND(I5/H5,8)</f>
        <v>3.6354918700000001</v>
      </c>
      <c r="L5" s="35">
        <v>902403</v>
      </c>
      <c r="M5" s="34">
        <v>3427526.47</v>
      </c>
      <c r="N5" s="44">
        <f>M5-(O5*L5)</f>
        <v>2.759530209004879E-3</v>
      </c>
      <c r="O5" s="66">
        <f>ROUND(M5/L5,8)</f>
        <v>3.79822149</v>
      </c>
      <c r="P5" s="35">
        <v>655039.89</v>
      </c>
      <c r="Q5" s="34">
        <v>2372144.63</v>
      </c>
      <c r="R5" s="44">
        <f>Q5-(S5*P5)</f>
        <v>3.2877363264560699E-4</v>
      </c>
      <c r="S5" s="66">
        <f>ROUND(Q5/P5,8)</f>
        <v>3.6213743100000002</v>
      </c>
      <c r="T5" s="35">
        <v>728918.87</v>
      </c>
      <c r="U5" s="34">
        <v>2720534.32</v>
      </c>
      <c r="V5" s="44">
        <f>U5-(W5*T5)</f>
        <v>-5.0704833120107651E-4</v>
      </c>
      <c r="W5" s="66">
        <f>ROUND(U5/T5,8)</f>
        <v>3.7322868599999999</v>
      </c>
      <c r="X5" s="35">
        <v>699023</v>
      </c>
      <c r="Y5" s="34">
        <v>2666222.11</v>
      </c>
      <c r="Z5" s="44">
        <f>Y5-(AA5*X5)</f>
        <v>-6.0243997722864151E-4</v>
      </c>
      <c r="AA5" s="66">
        <f>ROUND(Y5/X5,8)</f>
        <v>3.81421228</v>
      </c>
      <c r="AB5" s="35">
        <v>679697</v>
      </c>
      <c r="AC5" s="34">
        <v>2555174.63</v>
      </c>
      <c r="AD5" s="44">
        <f>AC5-(AE5*AB5)</f>
        <v>2.1065198816359043E-3</v>
      </c>
      <c r="AE5" s="66">
        <f>ROUND(AC5/AB5,8)</f>
        <v>3.7592848399999998</v>
      </c>
      <c r="AF5" s="35">
        <v>699194</v>
      </c>
      <c r="AG5" s="34">
        <v>2598642.27</v>
      </c>
      <c r="AH5" s="44">
        <f>AG5-(AI5*AF5)</f>
        <v>-8.2281976938247681E-4</v>
      </c>
      <c r="AI5" s="66">
        <f>ROUND(AG5/AF5,8)</f>
        <v>3.71662553</v>
      </c>
      <c r="AJ5" s="35">
        <v>684131</v>
      </c>
      <c r="AK5" s="34">
        <v>2548738.92</v>
      </c>
      <c r="AL5" s="44">
        <f>AK5-(AM5*AJ5)</f>
        <v>-5.2038021385669708E-4</v>
      </c>
      <c r="AM5" s="66">
        <f>ROUND(AK5/AJ5,8)</f>
        <v>3.72551298</v>
      </c>
      <c r="AN5" s="35">
        <v>652862.99</v>
      </c>
      <c r="AO5" s="34">
        <v>2396785.39</v>
      </c>
      <c r="AP5" s="44">
        <f>AO5-(AQ5*AN5)</f>
        <v>-2.512709703296423E-3</v>
      </c>
      <c r="AQ5" s="66">
        <f>ROUND(AO5/AN5,8)</f>
        <v>3.67119201</v>
      </c>
      <c r="AR5" s="35">
        <v>637537.01</v>
      </c>
      <c r="AS5" s="34">
        <v>2393212.88</v>
      </c>
      <c r="AT5" s="44">
        <f>AS5-(AU5*AR5)</f>
        <v>4.5145489275455475E-4</v>
      </c>
      <c r="AU5" s="66">
        <f>ROUND(AS5/AR5,8)</f>
        <v>3.7538414900000001</v>
      </c>
      <c r="AV5" s="35">
        <v>536652</v>
      </c>
      <c r="AW5" s="34">
        <v>1908925.73</v>
      </c>
      <c r="AX5" s="44">
        <f>AW5-(AY5*AV5)</f>
        <v>-7.7536003664135933E-4</v>
      </c>
      <c r="AY5" s="66">
        <f>ROUND(AW5/AV5,8)</f>
        <v>3.5571016800000002</v>
      </c>
      <c r="AZ5" s="35">
        <f>D5+H5+L5+P5+T5+X5+AB5+AF5+AJ5+AN5+AR5+AV5</f>
        <v>8129210.7599999998</v>
      </c>
      <c r="BA5" s="34">
        <f>E5+I5+M5+Q5+U5+Y5+AC5+AG5+AK5+AO5+AS5+AW5</f>
        <v>30043984.769999996</v>
      </c>
      <c r="BB5" s="71">
        <f>D5+H5+L5+P5+T5+X5+AB5+AF5+AJ5</f>
        <v>6302158.7599999998</v>
      </c>
      <c r="BC5" s="72">
        <f>E5+I5+M5+Q5+U5+Y5+AC5+AG5+AK5</f>
        <v>23345060.769999996</v>
      </c>
      <c r="BD5" s="71">
        <f>AN5+AR5+AV5</f>
        <v>1827052</v>
      </c>
      <c r="BE5" s="72">
        <f>AO5+AS5+AW5</f>
        <v>6698924</v>
      </c>
      <c r="BG5" s="55">
        <v>23408</v>
      </c>
      <c r="BH5" s="56">
        <f>H5</f>
        <v>664198</v>
      </c>
      <c r="BI5" s="56">
        <f>I5</f>
        <v>2414686.4300000002</v>
      </c>
      <c r="BJ5" s="56">
        <f>H7</f>
        <v>56792</v>
      </c>
      <c r="BK5" s="56">
        <f>I7</f>
        <v>221230.86</v>
      </c>
      <c r="BL5" s="56">
        <f>H9</f>
        <v>7960</v>
      </c>
      <c r="BM5" s="56">
        <f>I9</f>
        <v>31254.19</v>
      </c>
      <c r="BN5" s="56">
        <f>H11</f>
        <v>1442.49</v>
      </c>
      <c r="BO5" s="56">
        <f>I11</f>
        <v>6130.44</v>
      </c>
      <c r="BP5" s="56">
        <f>H16</f>
        <v>47336.32</v>
      </c>
      <c r="BQ5" s="56">
        <f>I16</f>
        <v>184417.33000000002</v>
      </c>
      <c r="BR5" s="56">
        <f>H30</f>
        <v>660</v>
      </c>
      <c r="BS5" s="56">
        <f>I30</f>
        <v>3220.2599999999998</v>
      </c>
      <c r="BT5" s="56">
        <f>H35</f>
        <v>83219.77</v>
      </c>
      <c r="BU5" s="56">
        <f>I35</f>
        <v>335476.98</v>
      </c>
      <c r="BV5" s="56">
        <f>H42</f>
        <v>28296.31</v>
      </c>
      <c r="BW5" s="56">
        <f>I42</f>
        <v>123391.97</v>
      </c>
      <c r="CB5" s="55">
        <v>23408</v>
      </c>
      <c r="CC5" s="56">
        <f t="shared" ref="CC5:CD15" si="0">BH5</f>
        <v>664198</v>
      </c>
      <c r="CD5" s="56">
        <f t="shared" si="0"/>
        <v>2414686.4300000002</v>
      </c>
    </row>
    <row r="6" spans="1:82" x14ac:dyDescent="0.55000000000000004">
      <c r="A6" s="29" t="s">
        <v>16</v>
      </c>
      <c r="B6" s="22"/>
      <c r="C6" s="46"/>
      <c r="D6" s="74"/>
      <c r="E6" s="24"/>
      <c r="F6" s="30"/>
      <c r="G6" s="64"/>
      <c r="H6" s="74"/>
      <c r="I6" s="24"/>
      <c r="J6" s="30"/>
      <c r="K6" s="64"/>
      <c r="L6" s="74"/>
      <c r="M6" s="24"/>
      <c r="N6" s="30"/>
      <c r="O6" s="64"/>
      <c r="P6" s="74"/>
      <c r="Q6" s="24"/>
      <c r="R6" s="30"/>
      <c r="S6" s="64"/>
      <c r="T6" s="74"/>
      <c r="U6" s="24"/>
      <c r="V6" s="30"/>
      <c r="W6" s="64"/>
      <c r="X6" s="74"/>
      <c r="Y6" s="24"/>
      <c r="Z6" s="30"/>
      <c r="AA6" s="64"/>
      <c r="AB6" s="74"/>
      <c r="AC6" s="24"/>
      <c r="AD6" s="30"/>
      <c r="AE6" s="64"/>
      <c r="AF6" s="30"/>
      <c r="AG6" s="24"/>
      <c r="AH6" s="30"/>
      <c r="AI6" s="64"/>
      <c r="AJ6" s="30"/>
      <c r="AK6" s="24"/>
      <c r="AL6" s="30"/>
      <c r="AM6" s="64"/>
      <c r="AN6" s="74"/>
      <c r="AO6" s="24"/>
      <c r="AP6" s="30"/>
      <c r="AQ6" s="64"/>
      <c r="AR6" s="74"/>
      <c r="AS6" s="24"/>
      <c r="AT6" s="30"/>
      <c r="AU6" s="64"/>
      <c r="AV6" s="30"/>
      <c r="AW6" s="24"/>
      <c r="AX6" s="30"/>
      <c r="AY6" s="64"/>
      <c r="AZ6" s="70"/>
      <c r="BA6" s="70"/>
      <c r="BG6" s="55">
        <v>23437</v>
      </c>
      <c r="BH6" s="56">
        <f>L5</f>
        <v>902403</v>
      </c>
      <c r="BI6" s="56">
        <f>M5</f>
        <v>3427526.47</v>
      </c>
      <c r="BJ6" s="56">
        <f>L7</f>
        <v>66940</v>
      </c>
      <c r="BK6" s="56">
        <f>M7</f>
        <v>263667.37</v>
      </c>
      <c r="BL6" s="56">
        <f>L9</f>
        <v>8920</v>
      </c>
      <c r="BM6" s="56">
        <f>M9</f>
        <v>35653</v>
      </c>
      <c r="BN6" s="56">
        <f>L11</f>
        <v>1679.5</v>
      </c>
      <c r="BO6" s="56">
        <f>M11</f>
        <v>7082.8</v>
      </c>
      <c r="BP6" s="56">
        <f>L16</f>
        <v>65301.33</v>
      </c>
      <c r="BQ6" s="56">
        <f>M16</f>
        <v>252416.46</v>
      </c>
      <c r="BR6" s="56">
        <f>L30</f>
        <v>856</v>
      </c>
      <c r="BS6" s="56">
        <f>M30</f>
        <v>4107.84</v>
      </c>
      <c r="BT6" s="56">
        <f>L35</f>
        <v>111286.3</v>
      </c>
      <c r="BU6" s="56">
        <f>M35</f>
        <v>456143.68</v>
      </c>
      <c r="BV6" s="56">
        <f>L42</f>
        <v>34358.929999999993</v>
      </c>
      <c r="BW6" s="56">
        <f>M42</f>
        <v>147746.71</v>
      </c>
      <c r="CB6" s="55">
        <v>23437</v>
      </c>
      <c r="CC6" s="56">
        <f t="shared" si="0"/>
        <v>902403</v>
      </c>
      <c r="CD6" s="56">
        <f t="shared" si="0"/>
        <v>3427526.47</v>
      </c>
    </row>
    <row r="7" spans="1:82" x14ac:dyDescent="0.55000000000000004">
      <c r="A7" s="31">
        <v>1</v>
      </c>
      <c r="B7" s="32" t="s">
        <v>8</v>
      </c>
      <c r="C7" s="47" t="s">
        <v>9</v>
      </c>
      <c r="D7" s="35">
        <v>45599.99</v>
      </c>
      <c r="E7" s="34">
        <v>175210.48</v>
      </c>
      <c r="F7" s="44">
        <f>E7-(G7*D7)</f>
        <v>1.5359313692897558E-5</v>
      </c>
      <c r="G7" s="66">
        <f>ROUND(E7/D7,8)</f>
        <v>3.84233593</v>
      </c>
      <c r="H7" s="35">
        <v>56792</v>
      </c>
      <c r="I7" s="34">
        <v>221230.86</v>
      </c>
      <c r="J7" s="44">
        <f>I7-(K7*H7)</f>
        <v>1.7727998783811927E-4</v>
      </c>
      <c r="K7" s="66">
        <f>ROUND(I7/H7,8)</f>
        <v>3.89545816</v>
      </c>
      <c r="L7" s="35">
        <v>66940</v>
      </c>
      <c r="M7" s="34">
        <v>263667.37</v>
      </c>
      <c r="N7" s="44">
        <f>M7-(O7*L7)</f>
        <v>-6.6800042986869812E-5</v>
      </c>
      <c r="O7" s="66">
        <f>ROUND(M7/L7,8)</f>
        <v>3.9388612200000002</v>
      </c>
      <c r="P7" s="35">
        <v>52084</v>
      </c>
      <c r="Q7" s="34">
        <v>197747.04</v>
      </c>
      <c r="R7" s="44">
        <f>Q7-(S7*P7)</f>
        <v>1.6120000509545207E-5</v>
      </c>
      <c r="S7" s="66">
        <f>ROUND(Q7/P7,8)</f>
        <v>3.7966945700000001</v>
      </c>
      <c r="T7" s="35">
        <v>59560.01</v>
      </c>
      <c r="U7" s="34">
        <v>230938.45</v>
      </c>
      <c r="V7" s="44">
        <f>U7-(W7*T7)</f>
        <v>2.7552159735932946E-4</v>
      </c>
      <c r="W7" s="66">
        <f>ROUND(U7/T7,8)</f>
        <v>3.87740784</v>
      </c>
      <c r="X7" s="35">
        <v>55548</v>
      </c>
      <c r="Y7" s="34">
        <v>208772.08</v>
      </c>
      <c r="Z7" s="44">
        <f>Y7-(AA7*X7)</f>
        <v>1.9815997802652419E-4</v>
      </c>
      <c r="AA7" s="66">
        <f>ROUND(Y7/X7,8)</f>
        <v>3.7584085800000002</v>
      </c>
      <c r="AB7" s="35">
        <v>50624</v>
      </c>
      <c r="AC7" s="34">
        <v>198854.43</v>
      </c>
      <c r="AD7" s="44">
        <f>AC7-(AE7*AB7)</f>
        <v>1.1008000001311302E-4</v>
      </c>
      <c r="AE7" s="66">
        <f>ROUND(AC7/AB7,8)</f>
        <v>3.9280663300000001</v>
      </c>
      <c r="AF7" s="33">
        <v>57282</v>
      </c>
      <c r="AG7" s="34">
        <v>221617.84</v>
      </c>
      <c r="AH7" s="44">
        <f>AG7-(AI7*AF7)</f>
        <v>-3.8900005165487528E-5</v>
      </c>
      <c r="AI7" s="66">
        <f>ROUND(AG7/AF7,8)</f>
        <v>3.86889145</v>
      </c>
      <c r="AJ7" s="33">
        <v>53240</v>
      </c>
      <c r="AK7" s="34">
        <v>200286.03</v>
      </c>
      <c r="AL7" s="44">
        <f>AK7-(AM7*AJ7)</f>
        <v>-6.2799983425065875E-5</v>
      </c>
      <c r="AM7" s="66">
        <f>ROUND(AK7/AJ7,8)</f>
        <v>3.7619464699999998</v>
      </c>
      <c r="AN7" s="35">
        <v>56984.01</v>
      </c>
      <c r="AO7" s="34">
        <v>220014.5</v>
      </c>
      <c r="AP7" s="44">
        <f>AO7-(AQ7*AN7)</f>
        <v>-1.6394618432968855E-4</v>
      </c>
      <c r="AQ7" s="66">
        <f>ROUND(AO7/AN7,8)</f>
        <v>3.8609866199999998</v>
      </c>
      <c r="AR7" s="35">
        <v>60628</v>
      </c>
      <c r="AS7" s="34">
        <v>232676.04</v>
      </c>
      <c r="AT7" s="44">
        <f>AS7-(AU7*AR7)</f>
        <v>-6.4919993747025728E-5</v>
      </c>
      <c r="AU7" s="66">
        <f>ROUND(AS7/AR7,8)</f>
        <v>3.8377653899999999</v>
      </c>
      <c r="AV7" s="33">
        <v>58435.99</v>
      </c>
      <c r="AW7" s="34">
        <v>224776.71</v>
      </c>
      <c r="AX7" s="44">
        <f>AW7-(AY7*AV7)</f>
        <v>-1.5026229084469378E-4</v>
      </c>
      <c r="AY7" s="66">
        <f>ROUND(AW7/AV7,8)</f>
        <v>3.8465457700000001</v>
      </c>
      <c r="AZ7" s="35">
        <f>D7+H7+L7+P7+T7+X7+AB7+AF7+AJ7+AN7+AR7+AV7</f>
        <v>673718</v>
      </c>
      <c r="BA7" s="34">
        <f>E7+I7+M7+Q7+U7+Y7+AC7+AG7+AK7+AO7+AS7+AW7</f>
        <v>2595791.83</v>
      </c>
      <c r="BB7" s="71">
        <f>D7+H7+L7+P7+T7+X7+AB7+AF7+AJ7</f>
        <v>497670</v>
      </c>
      <c r="BC7" s="72">
        <f>E7+I7+M7+Q7+U7+Y7+AC7+AG7+AK7</f>
        <v>1918324.58</v>
      </c>
      <c r="BD7" s="71">
        <f>AN7+AR7+AV7</f>
        <v>176048</v>
      </c>
      <c r="BE7" s="72">
        <f>AO7+AS7+AW7</f>
        <v>677467.25</v>
      </c>
      <c r="BG7" s="55">
        <v>23468</v>
      </c>
      <c r="BH7" s="56">
        <f>P5</f>
        <v>655039.89</v>
      </c>
      <c r="BI7" s="56">
        <f>Q5</f>
        <v>2372144.63</v>
      </c>
      <c r="BJ7" s="56">
        <f>P7</f>
        <v>52084</v>
      </c>
      <c r="BK7" s="56">
        <f>Q7</f>
        <v>197747.04</v>
      </c>
      <c r="BL7" s="56">
        <f>P9</f>
        <v>7980</v>
      </c>
      <c r="BM7" s="56">
        <f>Q9</f>
        <v>31041.919999999998</v>
      </c>
      <c r="BN7" s="56">
        <f>P11</f>
        <v>1365.49</v>
      </c>
      <c r="BO7" s="56">
        <f>Q11</f>
        <v>5821.01</v>
      </c>
      <c r="BP7" s="56">
        <f>P16</f>
        <v>67015.990000000005</v>
      </c>
      <c r="BQ7" s="56">
        <f>Q16</f>
        <v>256727.09</v>
      </c>
      <c r="BR7" s="56">
        <f>P30</f>
        <v>724</v>
      </c>
      <c r="BS7" s="56">
        <f>Q30</f>
        <v>3577.42</v>
      </c>
      <c r="BT7" s="56">
        <f>P35</f>
        <v>86480.6</v>
      </c>
      <c r="BU7" s="56">
        <f>Q35</f>
        <v>374441.07</v>
      </c>
      <c r="BV7" s="56">
        <f>P42</f>
        <v>28554.329999999998</v>
      </c>
      <c r="BW7" s="56">
        <f>Q42</f>
        <v>122960.97</v>
      </c>
      <c r="CB7" s="55">
        <v>23468</v>
      </c>
      <c r="CC7" s="56">
        <f t="shared" si="0"/>
        <v>655039.89</v>
      </c>
      <c r="CD7" s="56">
        <f t="shared" si="0"/>
        <v>2372144.63</v>
      </c>
    </row>
    <row r="8" spans="1:82" x14ac:dyDescent="0.55000000000000004">
      <c r="A8" s="37" t="s">
        <v>20</v>
      </c>
      <c r="B8" s="38"/>
      <c r="C8" s="48"/>
      <c r="D8" s="74"/>
      <c r="E8" s="24"/>
      <c r="F8" s="30"/>
      <c r="G8" s="64"/>
      <c r="H8" s="74"/>
      <c r="I8" s="24"/>
      <c r="J8" s="30"/>
      <c r="K8" s="64"/>
      <c r="L8" s="74"/>
      <c r="M8" s="24"/>
      <c r="N8" s="30"/>
      <c r="O8" s="64"/>
      <c r="P8" s="74"/>
      <c r="Q8" s="24"/>
      <c r="R8" s="30"/>
      <c r="S8" s="64"/>
      <c r="T8" s="74"/>
      <c r="U8" s="24"/>
      <c r="V8" s="30"/>
      <c r="W8" s="64"/>
      <c r="X8" s="74"/>
      <c r="Y8" s="24"/>
      <c r="Z8" s="30"/>
      <c r="AA8" s="64"/>
      <c r="AB8" s="74"/>
      <c r="AC8" s="24"/>
      <c r="AD8" s="30"/>
      <c r="AE8" s="64"/>
      <c r="AF8" s="30"/>
      <c r="AG8" s="24"/>
      <c r="AH8" s="30"/>
      <c r="AI8" s="64"/>
      <c r="AJ8" s="30"/>
      <c r="AK8" s="24"/>
      <c r="AL8" s="30"/>
      <c r="AM8" s="64"/>
      <c r="AN8" s="74"/>
      <c r="AO8" s="24"/>
      <c r="AP8" s="30"/>
      <c r="AQ8" s="64"/>
      <c r="AR8" s="74"/>
      <c r="AS8" s="24"/>
      <c r="AT8" s="30"/>
      <c r="AU8" s="64"/>
      <c r="AV8" s="30"/>
      <c r="AW8" s="24"/>
      <c r="AX8" s="30"/>
      <c r="AY8" s="64"/>
      <c r="AZ8" s="70"/>
      <c r="BA8" s="70"/>
      <c r="BG8" s="55">
        <v>23498</v>
      </c>
      <c r="BH8" s="56">
        <f>T5</f>
        <v>728918.87</v>
      </c>
      <c r="BI8" s="56">
        <f>U5</f>
        <v>2720534.32</v>
      </c>
      <c r="BJ8" s="56">
        <f>T7</f>
        <v>59560.01</v>
      </c>
      <c r="BK8" s="56">
        <f>U7</f>
        <v>230938.45</v>
      </c>
      <c r="BL8" s="56">
        <f>T9</f>
        <v>8020</v>
      </c>
      <c r="BM8" s="56">
        <f>U9</f>
        <v>33665.160000000003</v>
      </c>
      <c r="BN8" s="56">
        <f>T11</f>
        <v>1808</v>
      </c>
      <c r="BO8" s="56">
        <f>U11</f>
        <v>7599.14</v>
      </c>
      <c r="BP8" s="56">
        <f>T16</f>
        <v>69624.929999999993</v>
      </c>
      <c r="BQ8" s="56">
        <f>U16</f>
        <v>269523.62</v>
      </c>
      <c r="BR8" s="56">
        <f>T30</f>
        <v>736</v>
      </c>
      <c r="BS8" s="56">
        <f>U30</f>
        <v>3615.64</v>
      </c>
      <c r="BT8" s="56">
        <f>T35</f>
        <v>93258.13</v>
      </c>
      <c r="BU8" s="56">
        <f>U35</f>
        <v>386664.98000000004</v>
      </c>
      <c r="BV8" s="56">
        <f>T42</f>
        <v>29738.519999999997</v>
      </c>
      <c r="BW8" s="56">
        <f>U42</f>
        <v>123603.73000000001</v>
      </c>
      <c r="CB8" s="55">
        <v>23498</v>
      </c>
      <c r="CC8" s="56">
        <f t="shared" si="0"/>
        <v>728918.87</v>
      </c>
      <c r="CD8" s="56">
        <f t="shared" si="0"/>
        <v>2720534.32</v>
      </c>
    </row>
    <row r="9" spans="1:82" x14ac:dyDescent="0.55000000000000004">
      <c r="A9" s="31">
        <v>1</v>
      </c>
      <c r="B9" s="32" t="s">
        <v>10</v>
      </c>
      <c r="C9" s="47" t="s">
        <v>70</v>
      </c>
      <c r="D9" s="35">
        <v>8580</v>
      </c>
      <c r="E9" s="34">
        <v>33409.11</v>
      </c>
      <c r="F9" s="44">
        <f>E9-(G9*D9)</f>
        <v>3.7199999496806413E-5</v>
      </c>
      <c r="G9" s="66">
        <f>ROUND(E9/D9,8)</f>
        <v>3.8938356600000001</v>
      </c>
      <c r="H9" s="35">
        <v>7960</v>
      </c>
      <c r="I9" s="34">
        <v>31254.19</v>
      </c>
      <c r="J9" s="44">
        <f>I9-(K9*H9)</f>
        <v>-8.8000015239231288E-6</v>
      </c>
      <c r="K9" s="66">
        <f>ROUND(I9/H9,8)</f>
        <v>3.9264057800000001</v>
      </c>
      <c r="L9" s="35">
        <v>8920</v>
      </c>
      <c r="M9" s="34">
        <v>35653</v>
      </c>
      <c r="N9" s="44">
        <f>M9-(O9*L9)</f>
        <v>3.7199999496806413E-5</v>
      </c>
      <c r="O9" s="66">
        <f>ROUND(M9/L9,8)</f>
        <v>3.99697309</v>
      </c>
      <c r="P9" s="35">
        <v>7980</v>
      </c>
      <c r="Q9" s="34">
        <v>31041.919999999998</v>
      </c>
      <c r="R9" s="44">
        <f>Q9-(S9*P9)</f>
        <v>1.8199996702605858E-5</v>
      </c>
      <c r="S9" s="66">
        <f>ROUND(Q9/P9,8)</f>
        <v>3.8899649100000002</v>
      </c>
      <c r="T9" s="35">
        <v>8020</v>
      </c>
      <c r="U9" s="34">
        <v>33665.160000000003</v>
      </c>
      <c r="V9" s="44">
        <f>U9-(W9*T9)</f>
        <v>2.2599997464567423E-5</v>
      </c>
      <c r="W9" s="66">
        <f>ROUND(U9/T9,8)</f>
        <v>4.1976508700000004</v>
      </c>
      <c r="X9" s="35">
        <v>7980</v>
      </c>
      <c r="Y9" s="34">
        <v>31776.49</v>
      </c>
      <c r="Z9" s="44">
        <f>Y9-(AA9*X9)</f>
        <v>5.8000041462946683E-6</v>
      </c>
      <c r="AA9" s="66">
        <f>ROUND(Y9/X9,8)</f>
        <v>3.9820162899999998</v>
      </c>
      <c r="AB9" s="35">
        <v>8720</v>
      </c>
      <c r="AC9" s="34">
        <v>36494.51</v>
      </c>
      <c r="AD9" s="44">
        <f>AC9-(AE9*AB9)</f>
        <v>-5.599991709459573E-6</v>
      </c>
      <c r="AE9" s="66">
        <f>ROUND(AC9/AB9,8)</f>
        <v>4.1851502299999996</v>
      </c>
      <c r="AF9" s="33">
        <v>8680</v>
      </c>
      <c r="AG9" s="34">
        <v>34085.33</v>
      </c>
      <c r="AH9" s="44">
        <f>AG9-(AI9*AF9)</f>
        <v>-3.1199997465591878E-5</v>
      </c>
      <c r="AI9" s="66">
        <f>ROUND(AG9/AF9,8)</f>
        <v>3.92688134</v>
      </c>
      <c r="AJ9" s="33">
        <v>9160</v>
      </c>
      <c r="AK9" s="34">
        <v>36971.89</v>
      </c>
      <c r="AL9" s="44">
        <f>AK9-(AM9*AJ9)</f>
        <v>2.5199995434377342E-5</v>
      </c>
      <c r="AM9" s="66">
        <f>ROUND(AK9/AJ9,8)</f>
        <v>4.0362325300000004</v>
      </c>
      <c r="AN9" s="35">
        <v>9340</v>
      </c>
      <c r="AO9" s="34">
        <v>36120.230000000003</v>
      </c>
      <c r="AP9" s="44">
        <f>AO9-(AQ9*AN9)</f>
        <v>2.4600005417596549E-5</v>
      </c>
      <c r="AQ9" s="66">
        <f>ROUND(AO9/AN9,8)</f>
        <v>3.8672623100000001</v>
      </c>
      <c r="AR9" s="35">
        <v>10600</v>
      </c>
      <c r="AS9" s="34">
        <v>63359.89</v>
      </c>
      <c r="AT9" s="44">
        <f>AS9-(AU9*AR9)</f>
        <v>3.3999996958300471E-5</v>
      </c>
      <c r="AU9" s="66">
        <f>ROUND(AS9/AR9,8)</f>
        <v>5.9773481100000003</v>
      </c>
      <c r="AV9" s="33">
        <v>8760</v>
      </c>
      <c r="AW9" s="34">
        <v>32470</v>
      </c>
      <c r="AX9" s="44">
        <f>AW9-(AY9*AV9)</f>
        <v>3.9999998989515007E-5</v>
      </c>
      <c r="AY9" s="66">
        <f>ROUND(AW9/AV9,8)</f>
        <v>3.7066210000000002</v>
      </c>
      <c r="AZ9" s="35">
        <f>D9+H9+L9+P9+T9+X9+AB9+AF9+AJ9+AN9+AR9+AV9</f>
        <v>104700</v>
      </c>
      <c r="BA9" s="34">
        <f>E9+I9+M9+Q9+U9+Y9+AC9+AG9+AK9+AO9+AS9+AW9</f>
        <v>436301.72000000003</v>
      </c>
      <c r="BB9" s="71">
        <f>D9+H9+L9+P9+T9+X9+AB9+AF9+AJ9</f>
        <v>76000</v>
      </c>
      <c r="BC9" s="72">
        <f>E9+I9+M9+Q9+U9+Y9+AC9+AG9+AK9</f>
        <v>304351.60000000003</v>
      </c>
      <c r="BD9" s="71">
        <f>AN9+AR9+AV9</f>
        <v>28700</v>
      </c>
      <c r="BE9" s="72">
        <f>AO9+AS9+AW9</f>
        <v>131950.12</v>
      </c>
      <c r="BG9" s="55">
        <v>23529</v>
      </c>
      <c r="BH9" s="56">
        <f>X5</f>
        <v>699023</v>
      </c>
      <c r="BI9" s="56">
        <f>Y5</f>
        <v>2666222.11</v>
      </c>
      <c r="BJ9" s="56">
        <f>X7</f>
        <v>55548</v>
      </c>
      <c r="BK9" s="56">
        <f>Y7</f>
        <v>208772.08</v>
      </c>
      <c r="BL9" s="56">
        <f>X9</f>
        <v>7980</v>
      </c>
      <c r="BM9" s="56">
        <f>Y9</f>
        <v>31776.49</v>
      </c>
      <c r="BN9" s="56">
        <f>X11</f>
        <v>1636.5</v>
      </c>
      <c r="BO9" s="56">
        <f>Y11</f>
        <v>6910.01</v>
      </c>
      <c r="BP9" s="56">
        <f>X16</f>
        <v>62882.39</v>
      </c>
      <c r="BQ9" s="56">
        <f>Y16</f>
        <v>241839.13</v>
      </c>
      <c r="BR9" s="56">
        <f>X30</f>
        <v>912</v>
      </c>
      <c r="BS9" s="56">
        <f>Y30</f>
        <v>4332.8600000000006</v>
      </c>
      <c r="BT9" s="56">
        <f>X35</f>
        <v>88756.4</v>
      </c>
      <c r="BU9" s="56">
        <f>Y35</f>
        <v>362066.23000000004</v>
      </c>
      <c r="BV9" s="56">
        <f>X42</f>
        <v>27009.149999999998</v>
      </c>
      <c r="BW9" s="56">
        <f>Y42</f>
        <v>116320.18</v>
      </c>
      <c r="CB9" s="55">
        <v>23529</v>
      </c>
      <c r="CC9" s="56">
        <f t="shared" si="0"/>
        <v>699023</v>
      </c>
      <c r="CD9" s="56">
        <f t="shared" si="0"/>
        <v>2666222.11</v>
      </c>
    </row>
    <row r="10" spans="1:82" x14ac:dyDescent="0.55000000000000004">
      <c r="A10" s="29" t="s">
        <v>21</v>
      </c>
      <c r="B10" s="22"/>
      <c r="C10" s="46"/>
      <c r="D10" s="74"/>
      <c r="E10" s="24"/>
      <c r="F10" s="30"/>
      <c r="G10" s="64"/>
      <c r="H10" s="74"/>
      <c r="I10" s="24"/>
      <c r="J10" s="30"/>
      <c r="K10" s="64"/>
      <c r="L10" s="74"/>
      <c r="M10" s="24"/>
      <c r="N10" s="30"/>
      <c r="O10" s="64"/>
      <c r="P10" s="74"/>
      <c r="Q10" s="24"/>
      <c r="R10" s="30"/>
      <c r="S10" s="64"/>
      <c r="T10" s="74"/>
      <c r="U10" s="24"/>
      <c r="V10" s="30"/>
      <c r="W10" s="64"/>
      <c r="X10" s="74"/>
      <c r="Y10" s="24"/>
      <c r="Z10" s="30"/>
      <c r="AA10" s="64"/>
      <c r="AB10" s="74"/>
      <c r="AC10" s="24"/>
      <c r="AD10" s="30"/>
      <c r="AE10" s="64"/>
      <c r="AF10" s="30"/>
      <c r="AG10" s="24"/>
      <c r="AH10" s="30"/>
      <c r="AI10" s="64"/>
      <c r="AJ10" s="30"/>
      <c r="AK10" s="24"/>
      <c r="AL10" s="30"/>
      <c r="AM10" s="64"/>
      <c r="AN10" s="74"/>
      <c r="AO10" s="24"/>
      <c r="AP10" s="30"/>
      <c r="AQ10" s="64"/>
      <c r="AR10" s="74"/>
      <c r="AS10" s="24"/>
      <c r="AT10" s="30"/>
      <c r="AU10" s="64"/>
      <c r="AV10" s="30"/>
      <c r="AW10" s="24"/>
      <c r="AX10" s="30"/>
      <c r="AY10" s="64"/>
      <c r="AZ10" s="70"/>
      <c r="BA10" s="70"/>
      <c r="BG10" s="55">
        <v>23559</v>
      </c>
      <c r="BH10" s="56">
        <f>AB5</f>
        <v>679697</v>
      </c>
      <c r="BI10" s="56">
        <f>AC5</f>
        <v>2555174.63</v>
      </c>
      <c r="BJ10" s="56">
        <f>AB7</f>
        <v>50624</v>
      </c>
      <c r="BK10" s="56">
        <f>AC7</f>
        <v>198854.43</v>
      </c>
      <c r="BL10" s="56">
        <f>AB9</f>
        <v>8720</v>
      </c>
      <c r="BM10" s="56">
        <f>AC9</f>
        <v>36494.51</v>
      </c>
      <c r="BN10" s="56">
        <f>AB11</f>
        <v>1950</v>
      </c>
      <c r="BO10" s="56">
        <f>AC11</f>
        <v>8169.75</v>
      </c>
      <c r="BP10" s="56">
        <f>AB16</f>
        <v>68466.13</v>
      </c>
      <c r="BQ10" s="56">
        <f>AC16</f>
        <v>259980.34</v>
      </c>
      <c r="BR10" s="56">
        <f>AB30</f>
        <v>736</v>
      </c>
      <c r="BS10" s="56">
        <f>AC30</f>
        <v>3615.64</v>
      </c>
      <c r="BT10" s="56">
        <f>AB35</f>
        <v>107296.93</v>
      </c>
      <c r="BU10" s="56">
        <f>AC35</f>
        <v>443170.14999999997</v>
      </c>
      <c r="BV10" s="56">
        <f>AB42</f>
        <v>30691.47</v>
      </c>
      <c r="BW10" s="56">
        <f>AC42</f>
        <v>130789.98000000001</v>
      </c>
      <c r="CB10" s="55">
        <v>23559</v>
      </c>
      <c r="CC10" s="56">
        <f t="shared" si="0"/>
        <v>679697</v>
      </c>
      <c r="CD10" s="56">
        <f t="shared" si="0"/>
        <v>2555174.63</v>
      </c>
    </row>
    <row r="11" spans="1:82" x14ac:dyDescent="0.55000000000000004">
      <c r="A11" s="31">
        <v>1</v>
      </c>
      <c r="B11" s="32" t="s">
        <v>14</v>
      </c>
      <c r="C11" s="47" t="s">
        <v>15</v>
      </c>
      <c r="D11" s="35">
        <v>1512.5</v>
      </c>
      <c r="E11" s="34">
        <v>6411.73</v>
      </c>
      <c r="F11" s="44">
        <f>E11-(G11*D11)</f>
        <v>8.7500029621878639E-7</v>
      </c>
      <c r="G11" s="66">
        <f>ROUND(E11/D11,8)</f>
        <v>4.2391603299999998</v>
      </c>
      <c r="H11" s="35">
        <v>1442.49</v>
      </c>
      <c r="I11" s="34">
        <v>6130.44</v>
      </c>
      <c r="J11" s="44">
        <f>I11-(K11*H11)</f>
        <v>3.5870998544851318E-6</v>
      </c>
      <c r="K11" s="66">
        <f>ROUND(I11/H11,8)</f>
        <v>4.24990121</v>
      </c>
      <c r="L11" s="35">
        <v>1679.5</v>
      </c>
      <c r="M11" s="34">
        <v>7082.8</v>
      </c>
      <c r="N11" s="44">
        <f>M11-(O11*L11)</f>
        <v>3.7500003600143827E-6</v>
      </c>
      <c r="O11" s="66">
        <f>ROUND(M11/L11,8)</f>
        <v>4.2172074999999998</v>
      </c>
      <c r="P11" s="35">
        <v>1365.49</v>
      </c>
      <c r="Q11" s="34">
        <v>5821.01</v>
      </c>
      <c r="R11" s="44">
        <f>Q11-(S11*P11)</f>
        <v>3.0090004656813107E-6</v>
      </c>
      <c r="S11" s="66">
        <f>ROUND(Q11/P11,8)</f>
        <v>4.2629459000000001</v>
      </c>
      <c r="T11" s="35">
        <v>1808</v>
      </c>
      <c r="U11" s="34">
        <v>7599.14</v>
      </c>
      <c r="V11" s="44">
        <f>U11-(W11*T11)</f>
        <v>-1.2800001059076749E-6</v>
      </c>
      <c r="W11" s="66">
        <f>ROUND(U11/T11,8)</f>
        <v>4.2030641600000003</v>
      </c>
      <c r="X11" s="35">
        <v>1636.5</v>
      </c>
      <c r="Y11" s="34">
        <v>6910.01</v>
      </c>
      <c r="Z11" s="44">
        <f>Y11-(AA11*X11)</f>
        <v>-7.3000046540983021E-7</v>
      </c>
      <c r="AA11" s="66">
        <f>ROUND(Y11/X11,8)</f>
        <v>4.2224320200000003</v>
      </c>
      <c r="AB11" s="35">
        <v>1950</v>
      </c>
      <c r="AC11" s="34">
        <v>8169.75</v>
      </c>
      <c r="AD11" s="44">
        <f>AC11-(AE11*AB11)</f>
        <v>8.9999994088429958E-6</v>
      </c>
      <c r="AE11" s="66">
        <f>ROUND(AC11/AB11,8)</f>
        <v>4.1896153800000002</v>
      </c>
      <c r="AF11" s="35">
        <v>2253.5</v>
      </c>
      <c r="AG11" s="34">
        <v>9389.2800000000007</v>
      </c>
      <c r="AH11" s="44">
        <f>AG11-(AI11*AF11)</f>
        <v>2.790000507957302E-6</v>
      </c>
      <c r="AI11" s="66">
        <f>ROUND(AG11/AF11,8)</f>
        <v>4.1665320599999998</v>
      </c>
      <c r="AJ11" s="35">
        <v>2215.0100000000002</v>
      </c>
      <c r="AK11" s="34">
        <v>9234.6200000000008</v>
      </c>
      <c r="AL11" s="44">
        <f>AK11-(AM11*AJ11)</f>
        <v>-8.8484994194004685E-6</v>
      </c>
      <c r="AM11" s="66">
        <f>ROUND(AK11/AJ11,8)</f>
        <v>4.1691098499999999</v>
      </c>
      <c r="AN11" s="35">
        <v>2327.0100000000002</v>
      </c>
      <c r="AO11" s="34">
        <v>9684.67</v>
      </c>
      <c r="AP11" s="44">
        <f>AO11-(AQ11*AN11)</f>
        <v>1.0795298294397071E-5</v>
      </c>
      <c r="AQ11" s="66">
        <f>ROUND(AO11/AN11,8)</f>
        <v>4.1618514700000002</v>
      </c>
      <c r="AR11" s="35">
        <v>2148</v>
      </c>
      <c r="AS11" s="34">
        <v>8965.36</v>
      </c>
      <c r="AT11" s="44">
        <f>AS11-(AU11*AR11)</f>
        <v>9.9999997473787516E-6</v>
      </c>
      <c r="AU11" s="66">
        <f>ROUND(AS11/AR11,8)</f>
        <v>4.1738175000000002</v>
      </c>
      <c r="AV11" s="35">
        <v>2349</v>
      </c>
      <c r="AW11" s="34">
        <v>9773.02</v>
      </c>
      <c r="AX11" s="44">
        <f>AW11-(AY11*AV11)</f>
        <v>3.3400010579498485E-6</v>
      </c>
      <c r="AY11" s="66">
        <f>ROUND(AW11/AV11,8)</f>
        <v>4.1605023399999999</v>
      </c>
      <c r="AZ11" s="35">
        <f>D11+H11+L11+P11+T11+X11+AB11+AF11+AJ11+AN11+AR11+AV11</f>
        <v>22687</v>
      </c>
      <c r="BA11" s="34">
        <f>E11+I11+M11+Q11+U11+Y11+AC11+AG11+AK11+AO11+AS11+AW11</f>
        <v>95171.83</v>
      </c>
      <c r="BB11" s="71">
        <f>D11+H11+L11+P11+T11+X11+AB11+AF11+AJ11</f>
        <v>15862.99</v>
      </c>
      <c r="BC11" s="72">
        <f>E11+I11+M11+Q11+U11+Y11+AC11+AG11+AK11</f>
        <v>66748.78</v>
      </c>
      <c r="BD11" s="71">
        <f>AN11+AR11+AV11</f>
        <v>6824.01</v>
      </c>
      <c r="BE11" s="72">
        <f>AO11+AS11+AW11</f>
        <v>28423.05</v>
      </c>
      <c r="BG11" s="55">
        <v>23590</v>
      </c>
      <c r="BH11" s="56">
        <f>AF5</f>
        <v>699194</v>
      </c>
      <c r="BI11" s="56">
        <f>AG5</f>
        <v>2598642.27</v>
      </c>
      <c r="BJ11" s="56">
        <f>AF7</f>
        <v>57282</v>
      </c>
      <c r="BK11" s="56">
        <f>AG7</f>
        <v>221617.84</v>
      </c>
      <c r="BL11" s="56">
        <f>AF9</f>
        <v>8680</v>
      </c>
      <c r="BM11" s="56">
        <f>AG9</f>
        <v>34085.33</v>
      </c>
      <c r="BN11" s="56">
        <f>AF11</f>
        <v>2253.5</v>
      </c>
      <c r="BO11" s="56">
        <f>AG11</f>
        <v>9389.2800000000007</v>
      </c>
      <c r="BP11" s="56">
        <f>AF16</f>
        <v>65026.33</v>
      </c>
      <c r="BQ11" s="56">
        <f>AG16</f>
        <v>250790.48</v>
      </c>
      <c r="BR11" s="56">
        <f>AF30</f>
        <v>688</v>
      </c>
      <c r="BS11" s="56">
        <f>AG30</f>
        <v>3432.7799999999997</v>
      </c>
      <c r="BT11" s="56">
        <f>AF35</f>
        <v>119316.14</v>
      </c>
      <c r="BU11" s="56">
        <f>AG35</f>
        <v>471262.94000000006</v>
      </c>
      <c r="BV11" s="56">
        <f>AF42</f>
        <v>31328.880000000001</v>
      </c>
      <c r="BW11" s="56">
        <f>AG42</f>
        <v>129232.53</v>
      </c>
      <c r="CB11" s="55">
        <v>23590</v>
      </c>
      <c r="CC11" s="56">
        <f t="shared" si="0"/>
        <v>699194</v>
      </c>
      <c r="CD11" s="56">
        <f t="shared" si="0"/>
        <v>2598642.27</v>
      </c>
    </row>
    <row r="12" spans="1:82" x14ac:dyDescent="0.55000000000000004">
      <c r="A12" s="29" t="s">
        <v>24</v>
      </c>
      <c r="B12" s="22"/>
      <c r="C12" s="46"/>
      <c r="D12" s="74"/>
      <c r="E12" s="24"/>
      <c r="F12" s="30"/>
      <c r="G12" s="64"/>
      <c r="H12" s="74"/>
      <c r="I12" s="24"/>
      <c r="J12" s="30"/>
      <c r="K12" s="64"/>
      <c r="L12" s="74"/>
      <c r="M12" s="24"/>
      <c r="N12" s="30"/>
      <c r="O12" s="64"/>
      <c r="P12" s="74"/>
      <c r="Q12" s="24"/>
      <c r="R12" s="30"/>
      <c r="S12" s="64"/>
      <c r="T12" s="74"/>
      <c r="U12" s="24"/>
      <c r="V12" s="30"/>
      <c r="W12" s="64"/>
      <c r="X12" s="74"/>
      <c r="Y12" s="24"/>
      <c r="Z12" s="30"/>
      <c r="AA12" s="64"/>
      <c r="AB12" s="74"/>
      <c r="AC12" s="24"/>
      <c r="AD12" s="30"/>
      <c r="AE12" s="64"/>
      <c r="AF12" s="30"/>
      <c r="AG12" s="24"/>
      <c r="AH12" s="30"/>
      <c r="AI12" s="64"/>
      <c r="AJ12" s="30"/>
      <c r="AK12" s="24"/>
      <c r="AL12" s="30"/>
      <c r="AM12" s="64"/>
      <c r="AN12" s="74"/>
      <c r="AO12" s="24"/>
      <c r="AP12" s="30"/>
      <c r="AQ12" s="64"/>
      <c r="AR12" s="74"/>
      <c r="AS12" s="24"/>
      <c r="AT12" s="30"/>
      <c r="AU12" s="64"/>
      <c r="AV12" s="30"/>
      <c r="AW12" s="24"/>
      <c r="AX12" s="30"/>
      <c r="AY12" s="64"/>
      <c r="AZ12" s="70"/>
      <c r="BA12" s="70"/>
      <c r="BG12" s="55">
        <v>23621</v>
      </c>
      <c r="BH12" s="56">
        <f>AJ5</f>
        <v>684131</v>
      </c>
      <c r="BI12" s="56">
        <f>AK5</f>
        <v>2548738.92</v>
      </c>
      <c r="BJ12" s="56">
        <f>AJ7</f>
        <v>53240</v>
      </c>
      <c r="BK12" s="56">
        <f>AK7</f>
        <v>200286.03</v>
      </c>
      <c r="BL12" s="56">
        <f>AJ9</f>
        <v>9160</v>
      </c>
      <c r="BM12" s="56">
        <f>AK9</f>
        <v>36971.89</v>
      </c>
      <c r="BN12" s="56">
        <f>AJ11</f>
        <v>2215.0100000000002</v>
      </c>
      <c r="BO12" s="56">
        <f>AK11</f>
        <v>9234.6200000000008</v>
      </c>
      <c r="BP12" s="56">
        <f>AJ16</f>
        <v>49155.99</v>
      </c>
      <c r="BQ12" s="56">
        <f>AK16</f>
        <v>195068.42</v>
      </c>
      <c r="BR12" s="56">
        <f>AJ30</f>
        <v>660</v>
      </c>
      <c r="BS12" s="56">
        <f>AK30</f>
        <v>3220.2599999999998</v>
      </c>
      <c r="BT12" s="56">
        <f>AJ35</f>
        <v>105052.25</v>
      </c>
      <c r="BU12" s="56">
        <f>AK35</f>
        <v>426527.24</v>
      </c>
      <c r="BV12" s="56">
        <f>AJ42</f>
        <v>31638.1</v>
      </c>
      <c r="BW12" s="56">
        <f>AK42</f>
        <v>128870.85</v>
      </c>
      <c r="CB12" s="55">
        <v>23621</v>
      </c>
      <c r="CC12" s="56">
        <f t="shared" si="0"/>
        <v>684131</v>
      </c>
      <c r="CD12" s="56">
        <f t="shared" si="0"/>
        <v>2548738.92</v>
      </c>
    </row>
    <row r="13" spans="1:82" x14ac:dyDescent="0.55000000000000004">
      <c r="A13" s="23">
        <v>1</v>
      </c>
      <c r="B13" s="39" t="s">
        <v>69</v>
      </c>
      <c r="C13" s="49" t="s">
        <v>77</v>
      </c>
      <c r="D13" s="26">
        <v>47647.32</v>
      </c>
      <c r="E13" s="25">
        <v>180792.31</v>
      </c>
      <c r="F13" s="44">
        <f>E13-(G13*D13)</f>
        <v>-1.2779718963429332E-4</v>
      </c>
      <c r="G13" s="65">
        <f>ROUND(E13/D13,8)</f>
        <v>3.7943857099999998</v>
      </c>
      <c r="H13" s="26">
        <v>46425.32</v>
      </c>
      <c r="I13" s="25">
        <v>180593.39</v>
      </c>
      <c r="J13" s="44">
        <f>I13-(K13*H13)</f>
        <v>1.2261600932106376E-4</v>
      </c>
      <c r="K13" s="65">
        <f>ROUND(I13/H13,8)</f>
        <v>3.8899762</v>
      </c>
      <c r="L13" s="26">
        <v>64171.33</v>
      </c>
      <c r="M13" s="25">
        <v>247596.77</v>
      </c>
      <c r="N13" s="44">
        <f>M13-(O13*L13)</f>
        <v>1.7366846441291273E-4</v>
      </c>
      <c r="O13" s="65">
        <f>ROUND(M13/L13,8)</f>
        <v>3.8583705500000001</v>
      </c>
      <c r="P13" s="26">
        <v>66003.990000000005</v>
      </c>
      <c r="Q13" s="25">
        <v>252449.56</v>
      </c>
      <c r="R13" s="44">
        <f>Q13-(S13*P13)</f>
        <v>-6.0818914789706469E-5</v>
      </c>
      <c r="S13" s="65">
        <f>ROUND(Q13/P13,8)</f>
        <v>3.82476211</v>
      </c>
      <c r="T13" s="26">
        <v>68392.929999999993</v>
      </c>
      <c r="U13" s="25">
        <v>264256.40000000002</v>
      </c>
      <c r="V13" s="44">
        <f>U13-(W13*T13)</f>
        <v>1.9300210988149047E-4</v>
      </c>
      <c r="W13" s="65">
        <f>ROUND(U13/T13,8)</f>
        <v>3.8637970300000002</v>
      </c>
      <c r="X13" s="26">
        <v>61590.39</v>
      </c>
      <c r="Y13" s="25">
        <v>236312.06</v>
      </c>
      <c r="Z13" s="44">
        <f>Y13-(AA13*X13)</f>
        <v>7.2109105531126261E-5</v>
      </c>
      <c r="AA13" s="65">
        <f>ROUND(Y13/X13,8)</f>
        <v>3.8368333099999998</v>
      </c>
      <c r="AB13" s="26">
        <v>67120.13</v>
      </c>
      <c r="AC13" s="25">
        <v>254199.37</v>
      </c>
      <c r="AD13" s="44">
        <f>AC13-(AE13*AB13)</f>
        <v>6.0099962865933776E-5</v>
      </c>
      <c r="AE13" s="65">
        <f>ROUND(AC13/AB13,8)</f>
        <v>3.7872300000000001</v>
      </c>
      <c r="AF13" s="24">
        <v>64087.33</v>
      </c>
      <c r="AG13" s="25">
        <v>246644.79</v>
      </c>
      <c r="AH13" s="44">
        <f>AG13-(AI13*AF13)</f>
        <v>-3.1065550865605474E-4</v>
      </c>
      <c r="AI13" s="65">
        <f>ROUND(AG13/AF13,8)</f>
        <v>3.8485733500000001</v>
      </c>
      <c r="AJ13" s="24">
        <v>48281.99</v>
      </c>
      <c r="AK13" s="25">
        <v>191219.6</v>
      </c>
      <c r="AL13" s="44">
        <f>AK13-(AM13*AJ13)</f>
        <v>1.3934701564721763E-4</v>
      </c>
      <c r="AM13" s="65">
        <f>ROUND(AK13/AJ13,8)</f>
        <v>3.9604746999999998</v>
      </c>
      <c r="AN13" s="26">
        <v>39824.129999999997</v>
      </c>
      <c r="AO13" s="25">
        <v>159263.69</v>
      </c>
      <c r="AP13" s="44">
        <f>AO13-(AQ13*AN13)</f>
        <v>-1.8195188022218645E-4</v>
      </c>
      <c r="AQ13" s="65">
        <f>ROUND(AO13/AN13,8)</f>
        <v>3.9991756299999999</v>
      </c>
      <c r="AR13" s="26">
        <v>50579.4</v>
      </c>
      <c r="AS13" s="25">
        <v>209812.13</v>
      </c>
      <c r="AT13" s="44">
        <f>AS13-(AU13*AR13)</f>
        <v>2.3933599004521966E-4</v>
      </c>
      <c r="AU13" s="65">
        <f>ROUND(AS13/AR13,8)</f>
        <v>4.14817356</v>
      </c>
      <c r="AV13" s="24">
        <v>43129.29</v>
      </c>
      <c r="AW13" s="25">
        <v>171099.86</v>
      </c>
      <c r="AX13" s="44">
        <f>AW13-(AY13*AV13)</f>
        <v>6.4021383877843618E-5</v>
      </c>
      <c r="AY13" s="65">
        <f>ROUND(AW13/AV13,8)</f>
        <v>3.96713834</v>
      </c>
      <c r="AZ13" s="70"/>
      <c r="BA13" s="70"/>
      <c r="BG13" s="55">
        <v>23651</v>
      </c>
      <c r="BH13" s="56">
        <f>AN5</f>
        <v>652862.99</v>
      </c>
      <c r="BI13" s="56">
        <f>AO5</f>
        <v>2396785.39</v>
      </c>
      <c r="BJ13" s="56">
        <f>AN7</f>
        <v>56984.01</v>
      </c>
      <c r="BK13" s="56">
        <f>AO7</f>
        <v>220014.5</v>
      </c>
      <c r="BL13" s="56">
        <f>AN9</f>
        <v>9340</v>
      </c>
      <c r="BM13" s="56">
        <f>AO9</f>
        <v>36120.230000000003</v>
      </c>
      <c r="BN13" s="56">
        <f>AN11</f>
        <v>2327.0100000000002</v>
      </c>
      <c r="BO13" s="56">
        <f>AO11</f>
        <v>9684.67</v>
      </c>
      <c r="BP13" s="56">
        <f>AN16</f>
        <v>40704.129999999997</v>
      </c>
      <c r="BQ13" s="56">
        <f>AO16</f>
        <v>163139.91</v>
      </c>
      <c r="BR13" s="56">
        <f>AN30</f>
        <v>1220</v>
      </c>
      <c r="BS13" s="56">
        <f>AO30</f>
        <v>5570.5</v>
      </c>
      <c r="BT13" s="56">
        <f>AN35</f>
        <v>106709.52</v>
      </c>
      <c r="BU13" s="56">
        <f>AO35</f>
        <v>422039.57</v>
      </c>
      <c r="BV13" s="56">
        <f>AN42</f>
        <v>30272.78</v>
      </c>
      <c r="BW13" s="56">
        <f>AO42</f>
        <v>126949.82999999999</v>
      </c>
      <c r="CB13" s="55">
        <v>23651</v>
      </c>
      <c r="CC13" s="56">
        <f t="shared" si="0"/>
        <v>652862.99</v>
      </c>
      <c r="CD13" s="56">
        <f t="shared" si="0"/>
        <v>2396785.39</v>
      </c>
    </row>
    <row r="14" spans="1:82" x14ac:dyDescent="0.55000000000000004">
      <c r="A14" s="23">
        <v>2</v>
      </c>
      <c r="B14" s="39" t="s">
        <v>11</v>
      </c>
      <c r="C14" s="49" t="s">
        <v>12</v>
      </c>
      <c r="D14" s="26">
        <v>735</v>
      </c>
      <c r="E14" s="25">
        <v>3164.57</v>
      </c>
      <c r="F14" s="44">
        <f>E14-(G14*D14)</f>
        <v>3.6500000533123966E-6</v>
      </c>
      <c r="G14" s="65">
        <f>ROUND(E14/D14,8)</f>
        <v>4.3055374100000003</v>
      </c>
      <c r="H14" s="26">
        <v>735</v>
      </c>
      <c r="I14" s="25">
        <v>3164.57</v>
      </c>
      <c r="J14" s="44">
        <f>I14-(K14*H14)</f>
        <v>3.6500000533123966E-6</v>
      </c>
      <c r="K14" s="65">
        <f>ROUND(I14/H14,8)</f>
        <v>4.3055374100000003</v>
      </c>
      <c r="L14" s="26">
        <v>933</v>
      </c>
      <c r="M14" s="25">
        <v>4068.9</v>
      </c>
      <c r="N14" s="44">
        <f>M14-(O14*L14)</f>
        <v>-2.2499998522107489E-6</v>
      </c>
      <c r="O14" s="65">
        <f>ROUND(M14/L14,8)</f>
        <v>4.3610932499999997</v>
      </c>
      <c r="P14" s="26">
        <v>800</v>
      </c>
      <c r="Q14" s="25">
        <v>3461.45</v>
      </c>
      <c r="R14" s="44">
        <f>Q14-(S14*P14)</f>
        <v>0</v>
      </c>
      <c r="S14" s="65">
        <f>ROUND(Q14/P14,8)</f>
        <v>4.3268125</v>
      </c>
      <c r="T14" s="26">
        <v>928</v>
      </c>
      <c r="U14" s="25">
        <v>4050.62</v>
      </c>
      <c r="V14" s="44">
        <f>U14-(W14*T14)</f>
        <v>1.2800001059076749E-6</v>
      </c>
      <c r="W14" s="65">
        <f>ROUND(U14/T14,8)</f>
        <v>4.3648922399999996</v>
      </c>
      <c r="X14" s="26">
        <v>943</v>
      </c>
      <c r="Y14" s="25">
        <v>4114.57</v>
      </c>
      <c r="Z14" s="44">
        <f>Y14-(AA14*X14)</f>
        <v>-3.5399998523644172E-6</v>
      </c>
      <c r="AA14" s="65">
        <f>ROUND(Y14/X14,8)</f>
        <v>4.3632767799999996</v>
      </c>
      <c r="AB14" s="26">
        <v>1031</v>
      </c>
      <c r="AC14" s="25">
        <v>4516.49</v>
      </c>
      <c r="AD14" s="44">
        <f>AC14-(AE14*AB14)</f>
        <v>1.850000444392208E-6</v>
      </c>
      <c r="AE14" s="65">
        <f>ROUND(AC14/AB14,8)</f>
        <v>4.3806886499999997</v>
      </c>
      <c r="AF14" s="24">
        <v>939</v>
      </c>
      <c r="AG14" s="25">
        <v>4096.3</v>
      </c>
      <c r="AH14" s="44">
        <f>AG14-(AI14*AF14)</f>
        <v>-3.9799997466616333E-6</v>
      </c>
      <c r="AI14" s="65">
        <f>ROUND(AG14/AF14,8)</f>
        <v>4.3624068200000004</v>
      </c>
      <c r="AJ14" s="24">
        <v>874</v>
      </c>
      <c r="AK14" s="25">
        <v>3799.43</v>
      </c>
      <c r="AL14" s="44">
        <f>AK14-(AM14*AJ14)</f>
        <v>2.6599996090226341E-6</v>
      </c>
      <c r="AM14" s="65">
        <f>ROUND(AK14/AJ14,8)</f>
        <v>4.3471739100000004</v>
      </c>
      <c r="AN14" s="26">
        <v>880</v>
      </c>
      <c r="AO14" s="25">
        <v>3826.83</v>
      </c>
      <c r="AP14" s="44">
        <f>AO14-(AQ14*AN14)</f>
        <v>3.9999995351536199E-6</v>
      </c>
      <c r="AQ14" s="65">
        <f>ROUND(AO14/AN14,8)</f>
        <v>4.3486704500000002</v>
      </c>
      <c r="AR14" s="26">
        <v>619</v>
      </c>
      <c r="AS14" s="25">
        <v>2634.78</v>
      </c>
      <c r="AT14" s="44">
        <f>AS14-(AU14*AR14)</f>
        <v>5.0000016926787794E-7</v>
      </c>
      <c r="AU14" s="65">
        <f>ROUND(AS14/AR14,8)</f>
        <v>4.2565105000000001</v>
      </c>
      <c r="AV14" s="24">
        <v>663</v>
      </c>
      <c r="AW14" s="25">
        <v>2835.74</v>
      </c>
      <c r="AX14" s="44">
        <f>AW14-(AY14*AV14)</f>
        <v>-1.1199999789823778E-6</v>
      </c>
      <c r="AY14" s="65">
        <f>ROUND(AW14/AV14,8)</f>
        <v>4.2771342399999996</v>
      </c>
      <c r="AZ14" s="70"/>
      <c r="BA14" s="70"/>
      <c r="BG14" s="55">
        <v>23682</v>
      </c>
      <c r="BH14" s="56">
        <f>AR5</f>
        <v>637537.01</v>
      </c>
      <c r="BI14" s="56">
        <f>AS5</f>
        <v>2393212.88</v>
      </c>
      <c r="BJ14" s="56">
        <f>AR7</f>
        <v>60628</v>
      </c>
      <c r="BK14" s="56">
        <f>AS7</f>
        <v>232676.04</v>
      </c>
      <c r="BL14" s="56">
        <f>AR9</f>
        <v>10600</v>
      </c>
      <c r="BM14" s="56">
        <f>AS9</f>
        <v>63359.89</v>
      </c>
      <c r="BN14" s="56">
        <f>AR11</f>
        <v>2148</v>
      </c>
      <c r="BO14" s="56">
        <f>AS11</f>
        <v>8965.36</v>
      </c>
      <c r="BP14" s="56">
        <f>AR16</f>
        <v>51198.400000000001</v>
      </c>
      <c r="BQ14" s="56">
        <f>AS16</f>
        <v>212496.30000000002</v>
      </c>
      <c r="BR14" s="56">
        <f>AR30</f>
        <v>1796</v>
      </c>
      <c r="BS14" s="56">
        <f>AS30</f>
        <v>7885.0300000000007</v>
      </c>
      <c r="BT14" s="56">
        <f>AR35</f>
        <v>86228.62</v>
      </c>
      <c r="BU14" s="56">
        <f>AS35</f>
        <v>345168.22</v>
      </c>
      <c r="BV14" s="56">
        <f>AR42</f>
        <v>26337.24</v>
      </c>
      <c r="BW14" s="56">
        <f>AS42</f>
        <v>108059.28</v>
      </c>
      <c r="CB14" s="55">
        <v>23682</v>
      </c>
      <c r="CC14" s="56">
        <f t="shared" si="0"/>
        <v>637537.01</v>
      </c>
      <c r="CD14" s="56">
        <f t="shared" si="0"/>
        <v>2393212.88</v>
      </c>
    </row>
    <row r="15" spans="1:82" x14ac:dyDescent="0.55000000000000004">
      <c r="A15" s="23">
        <v>3</v>
      </c>
      <c r="B15" s="39" t="s">
        <v>11</v>
      </c>
      <c r="C15" s="49" t="s">
        <v>13</v>
      </c>
      <c r="D15" s="26">
        <v>186</v>
      </c>
      <c r="E15" s="25">
        <v>702.89</v>
      </c>
      <c r="F15" s="44">
        <f>E15-(G15*D15)</f>
        <v>8.6000000010244548E-7</v>
      </c>
      <c r="G15" s="65">
        <f>ROUND(E15/D15,8)</f>
        <v>3.7789784900000001</v>
      </c>
      <c r="H15" s="26">
        <v>176</v>
      </c>
      <c r="I15" s="25">
        <v>659.37</v>
      </c>
      <c r="J15" s="44">
        <f>I15-(K15*H15)</f>
        <v>7.9999995250545908E-7</v>
      </c>
      <c r="K15" s="65">
        <f>ROUND(I15/H15,8)</f>
        <v>3.74642045</v>
      </c>
      <c r="L15" s="26">
        <v>197</v>
      </c>
      <c r="M15" s="25">
        <v>750.79</v>
      </c>
      <c r="N15" s="44">
        <f>M15-(O15*L15)</f>
        <v>2.4999997094710125E-7</v>
      </c>
      <c r="O15" s="65">
        <f>ROUND(M15/L15,8)</f>
        <v>3.8111167500000001</v>
      </c>
      <c r="P15" s="26">
        <v>212</v>
      </c>
      <c r="Q15" s="25">
        <v>816.08</v>
      </c>
      <c r="R15" s="44">
        <f>Q15-(S15*P15)</f>
        <v>4.8000003971537808E-7</v>
      </c>
      <c r="S15" s="65">
        <f>ROUND(Q15/P15,8)</f>
        <v>3.8494339599999998</v>
      </c>
      <c r="T15" s="26">
        <v>304</v>
      </c>
      <c r="U15" s="25">
        <v>1216.5999999999999</v>
      </c>
      <c r="V15" s="44">
        <f>U15-(W15*T15)</f>
        <v>1.2799998785339994E-6</v>
      </c>
      <c r="W15" s="65">
        <f>ROUND(U15/T15,8)</f>
        <v>4.0019736799999999</v>
      </c>
      <c r="X15" s="26">
        <v>349</v>
      </c>
      <c r="Y15" s="25">
        <v>1412.5</v>
      </c>
      <c r="Z15" s="44">
        <f>Y15-(AA15*X15)</f>
        <v>-1.0599999313853914E-6</v>
      </c>
      <c r="AA15" s="65">
        <f>ROUND(Y15/X15,8)</f>
        <v>4.0472779399999999</v>
      </c>
      <c r="AB15" s="26">
        <v>315</v>
      </c>
      <c r="AC15" s="25">
        <v>1264.48</v>
      </c>
      <c r="AD15" s="44">
        <f>AC15-(AE15*AB15)</f>
        <v>7.0000010055082384E-7</v>
      </c>
      <c r="AE15" s="65">
        <f>ROUND(AC15/AB15,8)</f>
        <v>4.0142222199999997</v>
      </c>
      <c r="AF15" s="24">
        <v>0</v>
      </c>
      <c r="AG15" s="25">
        <v>49.39</v>
      </c>
      <c r="AH15" s="44" t="s">
        <v>42</v>
      </c>
      <c r="AI15" s="65" t="s">
        <v>42</v>
      </c>
      <c r="AJ15" s="24">
        <v>0</v>
      </c>
      <c r="AK15" s="25">
        <v>49.39</v>
      </c>
      <c r="AL15" s="44" t="s">
        <v>42</v>
      </c>
      <c r="AM15" s="65" t="s">
        <v>42</v>
      </c>
      <c r="AN15" s="26">
        <v>0</v>
      </c>
      <c r="AO15" s="25">
        <v>49.39</v>
      </c>
      <c r="AP15" s="44" t="s">
        <v>42</v>
      </c>
      <c r="AQ15" s="65" t="s">
        <v>42</v>
      </c>
      <c r="AR15" s="26">
        <v>0</v>
      </c>
      <c r="AS15" s="25">
        <v>49.39</v>
      </c>
      <c r="AT15" s="44" t="s">
        <v>42</v>
      </c>
      <c r="AU15" s="65" t="s">
        <v>42</v>
      </c>
      <c r="AV15" s="24">
        <v>0</v>
      </c>
      <c r="AW15" s="25">
        <v>49.39</v>
      </c>
      <c r="AX15" s="44" t="s">
        <v>42</v>
      </c>
      <c r="AY15" s="65" t="s">
        <v>42</v>
      </c>
      <c r="AZ15" s="70"/>
      <c r="BA15" s="70"/>
      <c r="BG15" s="55">
        <v>23712</v>
      </c>
      <c r="BH15" s="56">
        <f>AV5</f>
        <v>536652</v>
      </c>
      <c r="BI15" s="56">
        <f>AW5</f>
        <v>1908925.73</v>
      </c>
      <c r="BJ15" s="56">
        <f>AV7</f>
        <v>58435.99</v>
      </c>
      <c r="BK15" s="56">
        <f>AW7</f>
        <v>224776.71</v>
      </c>
      <c r="BL15" s="56">
        <f>AV9</f>
        <v>8760</v>
      </c>
      <c r="BM15" s="56">
        <f>AW9</f>
        <v>32470</v>
      </c>
      <c r="BN15" s="56">
        <f>AV11</f>
        <v>2349</v>
      </c>
      <c r="BO15" s="56">
        <f>AW11</f>
        <v>9773.02</v>
      </c>
      <c r="BP15" s="56">
        <f>AV16</f>
        <v>43792.29</v>
      </c>
      <c r="BQ15" s="56">
        <f>AW16</f>
        <v>173984.99</v>
      </c>
      <c r="BR15" s="56">
        <f>AV30</f>
        <v>1104</v>
      </c>
      <c r="BS15" s="56">
        <f>AW30</f>
        <v>5104.3700000000008</v>
      </c>
      <c r="BT15" s="56">
        <f>AV35</f>
        <v>81209.89</v>
      </c>
      <c r="BU15" s="56">
        <f>AW35</f>
        <v>319508.01</v>
      </c>
      <c r="BV15" s="56">
        <f>AV42</f>
        <v>25671.07</v>
      </c>
      <c r="BW15" s="56">
        <f>AW42</f>
        <v>104748.18000000001</v>
      </c>
      <c r="CB15" s="55">
        <v>23712</v>
      </c>
      <c r="CC15" s="56">
        <f t="shared" si="0"/>
        <v>536652</v>
      </c>
      <c r="CD15" s="56">
        <f t="shared" si="0"/>
        <v>1908925.73</v>
      </c>
    </row>
    <row r="16" spans="1:82" x14ac:dyDescent="0.55000000000000004">
      <c r="A16" s="27" t="s">
        <v>5</v>
      </c>
      <c r="B16" s="28"/>
      <c r="C16" s="40"/>
      <c r="D16" s="35">
        <f>SUM(D13:D15)</f>
        <v>48568.32</v>
      </c>
      <c r="E16" s="34">
        <f>SUM(E13:E15)</f>
        <v>184659.77000000002</v>
      </c>
      <c r="F16" s="44"/>
      <c r="G16" s="66" t="s">
        <v>42</v>
      </c>
      <c r="H16" s="35">
        <f>SUM(H13:H15)</f>
        <v>47336.32</v>
      </c>
      <c r="I16" s="34">
        <f>SUM(I13:I15)</f>
        <v>184417.33000000002</v>
      </c>
      <c r="J16" s="44"/>
      <c r="K16" s="66" t="s">
        <v>42</v>
      </c>
      <c r="L16" s="35">
        <f>SUM(L13:L15)</f>
        <v>65301.33</v>
      </c>
      <c r="M16" s="34">
        <f>SUM(M13:M15)</f>
        <v>252416.46</v>
      </c>
      <c r="N16" s="44"/>
      <c r="O16" s="66" t="s">
        <v>42</v>
      </c>
      <c r="P16" s="35">
        <f>SUM(P13:P15)</f>
        <v>67015.990000000005</v>
      </c>
      <c r="Q16" s="34">
        <f>SUM(Q13:Q15)</f>
        <v>256727.09</v>
      </c>
      <c r="R16" s="44"/>
      <c r="S16" s="66" t="s">
        <v>42</v>
      </c>
      <c r="T16" s="35">
        <f>SUM(T13:T15)</f>
        <v>69624.929999999993</v>
      </c>
      <c r="U16" s="34">
        <f>SUM(U13:U15)</f>
        <v>269523.62</v>
      </c>
      <c r="V16" s="44"/>
      <c r="W16" s="66" t="s">
        <v>42</v>
      </c>
      <c r="X16" s="35">
        <f>SUM(X13:X15)</f>
        <v>62882.39</v>
      </c>
      <c r="Y16" s="34">
        <f>SUM(Y13:Y15)</f>
        <v>241839.13</v>
      </c>
      <c r="Z16" s="44"/>
      <c r="AA16" s="66" t="s">
        <v>42</v>
      </c>
      <c r="AB16" s="35">
        <f>SUM(AB13:AB15)</f>
        <v>68466.13</v>
      </c>
      <c r="AC16" s="34">
        <f>SUM(AC13:AC15)</f>
        <v>259980.34</v>
      </c>
      <c r="AD16" s="44"/>
      <c r="AE16" s="66" t="s">
        <v>42</v>
      </c>
      <c r="AF16" s="33">
        <f>SUM(AF13:AF15)</f>
        <v>65026.33</v>
      </c>
      <c r="AG16" s="34">
        <f>SUM(AG13:AG15)</f>
        <v>250790.48</v>
      </c>
      <c r="AH16" s="44"/>
      <c r="AI16" s="66" t="s">
        <v>42</v>
      </c>
      <c r="AJ16" s="33">
        <f>SUM(AJ13:AJ15)</f>
        <v>49155.99</v>
      </c>
      <c r="AK16" s="34">
        <f>SUM(AK13:AK15)</f>
        <v>195068.42</v>
      </c>
      <c r="AL16" s="44"/>
      <c r="AM16" s="66" t="s">
        <v>42</v>
      </c>
      <c r="AN16" s="35">
        <f>SUM(AN13:AN15)</f>
        <v>40704.129999999997</v>
      </c>
      <c r="AO16" s="34">
        <f>SUM(AO13:AO15)</f>
        <v>163139.91</v>
      </c>
      <c r="AP16" s="44"/>
      <c r="AQ16" s="66" t="s">
        <v>42</v>
      </c>
      <c r="AR16" s="35">
        <f>SUM(AR13:AR15)</f>
        <v>51198.400000000001</v>
      </c>
      <c r="AS16" s="34">
        <f>SUM(AS13:AS15)</f>
        <v>212496.30000000002</v>
      </c>
      <c r="AT16" s="44"/>
      <c r="AU16" s="66" t="s">
        <v>42</v>
      </c>
      <c r="AV16" s="35">
        <f>SUM(AV13:AV15)</f>
        <v>43792.29</v>
      </c>
      <c r="AW16" s="34">
        <f>SUM(AW13:AW15)</f>
        <v>173984.99</v>
      </c>
      <c r="AX16" s="44"/>
      <c r="AY16" s="66" t="s">
        <v>42</v>
      </c>
      <c r="AZ16" s="35">
        <f>D16+H16+L16+P16+T16+X16+AB16+AF16+AJ16+AN16+AR16+AV16</f>
        <v>679072.55000000016</v>
      </c>
      <c r="BA16" s="34">
        <f>E16+I16+M16+Q16+U16+Y16+AC16+AG16+AK16+AO16+AS16+AW16</f>
        <v>2645043.84</v>
      </c>
      <c r="BB16" s="71">
        <f>D16+H16+L16+P16+T16+X16+AB16+AF16+AJ16</f>
        <v>543377.7300000001</v>
      </c>
      <c r="BC16" s="72">
        <f>E16+I16+M16+Q16+U16+Y16+AC16+AG16+AK16</f>
        <v>2095422.64</v>
      </c>
      <c r="BD16" s="71">
        <f>AN16+AR16+AV16</f>
        <v>135694.82</v>
      </c>
      <c r="BE16" s="72">
        <f>AO16+AS16+AW16</f>
        <v>549621.19999999995</v>
      </c>
    </row>
    <row r="17" spans="1:82" x14ac:dyDescent="0.55000000000000004">
      <c r="A17" s="29" t="s">
        <v>71</v>
      </c>
      <c r="B17" s="22"/>
      <c r="C17" s="46"/>
      <c r="D17" s="74"/>
      <c r="E17" s="24"/>
      <c r="F17" s="30"/>
      <c r="G17" s="64"/>
      <c r="H17" s="74"/>
      <c r="I17" s="24"/>
      <c r="J17" s="30"/>
      <c r="K17" s="64"/>
      <c r="L17" s="74"/>
      <c r="M17" s="24"/>
      <c r="N17" s="30"/>
      <c r="O17" s="64"/>
      <c r="P17" s="74"/>
      <c r="Q17" s="24"/>
      <c r="R17" s="30"/>
      <c r="S17" s="64"/>
      <c r="T17" s="74"/>
      <c r="U17" s="24"/>
      <c r="V17" s="30"/>
      <c r="W17" s="64"/>
      <c r="X17" s="74"/>
      <c r="Y17" s="24"/>
      <c r="Z17" s="30"/>
      <c r="AA17" s="64"/>
      <c r="AB17" s="74"/>
      <c r="AC17" s="24"/>
      <c r="AD17" s="30"/>
      <c r="AE17" s="64"/>
      <c r="AF17" s="30"/>
      <c r="AG17" s="24"/>
      <c r="AH17" s="30"/>
      <c r="AI17" s="64"/>
      <c r="AJ17" s="30"/>
      <c r="AK17" s="24"/>
      <c r="AL17" s="30"/>
      <c r="AM17" s="64"/>
      <c r="AN17" s="74"/>
      <c r="AO17" s="24"/>
      <c r="AP17" s="30"/>
      <c r="AQ17" s="64"/>
      <c r="AR17" s="74"/>
      <c r="AS17" s="24"/>
      <c r="AT17" s="30"/>
      <c r="AU17" s="64"/>
      <c r="AV17" s="30"/>
      <c r="AW17" s="24"/>
      <c r="AX17" s="30"/>
      <c r="AY17" s="64"/>
      <c r="AZ17" s="70"/>
      <c r="BA17" s="70"/>
    </row>
    <row r="18" spans="1:82" x14ac:dyDescent="0.55000000000000004">
      <c r="A18" s="23">
        <v>1</v>
      </c>
      <c r="B18" s="39" t="s">
        <v>75</v>
      </c>
      <c r="C18" s="49" t="s">
        <v>72</v>
      </c>
      <c r="D18" s="26">
        <v>0</v>
      </c>
      <c r="E18" s="25">
        <v>0</v>
      </c>
      <c r="F18" s="44" t="s">
        <v>42</v>
      </c>
      <c r="G18" s="65" t="s">
        <v>42</v>
      </c>
      <c r="H18" s="26">
        <v>0</v>
      </c>
      <c r="I18" s="25">
        <v>0</v>
      </c>
      <c r="J18" s="44" t="s">
        <v>42</v>
      </c>
      <c r="K18" s="65" t="s">
        <v>42</v>
      </c>
      <c r="L18" s="26">
        <v>0</v>
      </c>
      <c r="M18" s="25">
        <v>0</v>
      </c>
      <c r="N18" s="44" t="s">
        <v>42</v>
      </c>
      <c r="O18" s="65" t="s">
        <v>42</v>
      </c>
      <c r="P18" s="26">
        <v>0</v>
      </c>
      <c r="Q18" s="25">
        <v>0</v>
      </c>
      <c r="R18" s="44" t="s">
        <v>42</v>
      </c>
      <c r="S18" s="65" t="s">
        <v>42</v>
      </c>
      <c r="T18" s="26">
        <v>4232</v>
      </c>
      <c r="U18" s="25">
        <v>16804.439999999999</v>
      </c>
      <c r="V18" s="44">
        <f>U18-(W18*T18)</f>
        <v>1.1199997970834374E-5</v>
      </c>
      <c r="W18" s="65">
        <f>ROUND(U18/T18,8)</f>
        <v>3.9708033999999999</v>
      </c>
      <c r="X18" s="26">
        <v>5660</v>
      </c>
      <c r="Y18" s="25">
        <v>22542.52</v>
      </c>
      <c r="Z18" s="44">
        <f>Y18-(AA18*X18)</f>
        <v>-2.7399997634347528E-5</v>
      </c>
      <c r="AA18" s="65">
        <f>ROUND(Y18/X18,8)</f>
        <v>3.9827773899999999</v>
      </c>
      <c r="AB18" s="26">
        <v>6548</v>
      </c>
      <c r="AC18" s="25">
        <v>25909.86</v>
      </c>
      <c r="AD18" s="44">
        <f>AC18-(AE18*AB18)</f>
        <v>2.7560003218241036E-5</v>
      </c>
      <c r="AE18" s="65">
        <f>ROUND(AC18/AB18,8)</f>
        <v>3.9569120299999998</v>
      </c>
      <c r="AF18" s="24">
        <v>7064</v>
      </c>
      <c r="AG18" s="25">
        <v>27983.279999999999</v>
      </c>
      <c r="AH18" s="44">
        <f>AG18-(AI18*AF18)</f>
        <v>-1.0719999409047887E-5</v>
      </c>
      <c r="AI18" s="65">
        <f>ROUND(AG18/AF18,8)</f>
        <v>3.9613929799999998</v>
      </c>
      <c r="AJ18" s="24">
        <v>6404</v>
      </c>
      <c r="AK18" s="25">
        <v>26057.15</v>
      </c>
      <c r="AL18" s="44">
        <f>AK18-(AM18*AJ18)</f>
        <v>2.1480002033058554E-5</v>
      </c>
      <c r="AM18" s="65">
        <f>ROUND(AK18/AJ18,8)</f>
        <v>4.0688866299999997</v>
      </c>
      <c r="AN18" s="26">
        <v>5068</v>
      </c>
      <c r="AO18" s="25">
        <v>20698.72</v>
      </c>
      <c r="AP18" s="44">
        <f>AO18-(AQ18*AN18)</f>
        <v>-2.5199995434377342E-5</v>
      </c>
      <c r="AQ18" s="65">
        <f>ROUND(AO18/AN18,8)</f>
        <v>4.0841988999999996</v>
      </c>
      <c r="AR18" s="26">
        <v>2668</v>
      </c>
      <c r="AS18" s="25">
        <v>11054.85</v>
      </c>
      <c r="AT18" s="44">
        <f>AS18-(AU18*AR18)</f>
        <v>3.9999995351536199E-6</v>
      </c>
      <c r="AU18" s="65">
        <f>ROUND(AS18/AR18,8)</f>
        <v>4.143497</v>
      </c>
      <c r="AV18" s="24">
        <v>2600</v>
      </c>
      <c r="AW18" s="25">
        <v>10781.62</v>
      </c>
      <c r="AX18" s="44">
        <f>AW18-(AY18*AV18)</f>
        <v>8.0000008892966434E-6</v>
      </c>
      <c r="AY18" s="65">
        <f>ROUND(AW18/AV18,8)</f>
        <v>4.1467769199999998</v>
      </c>
      <c r="AZ18" s="70"/>
      <c r="BA18" s="70"/>
      <c r="CB18" s="53" t="s">
        <v>46</v>
      </c>
      <c r="CC18" s="59" t="s">
        <v>16</v>
      </c>
      <c r="CD18" s="58"/>
    </row>
    <row r="19" spans="1:82" ht="22.2" x14ac:dyDescent="0.55000000000000004">
      <c r="A19" s="23">
        <v>2</v>
      </c>
      <c r="B19" s="39" t="s">
        <v>76</v>
      </c>
      <c r="C19" s="49" t="s">
        <v>73</v>
      </c>
      <c r="D19" s="26">
        <v>0</v>
      </c>
      <c r="E19" s="25">
        <v>0</v>
      </c>
      <c r="F19" s="44" t="s">
        <v>42</v>
      </c>
      <c r="G19" s="65" t="s">
        <v>42</v>
      </c>
      <c r="H19" s="26">
        <v>0</v>
      </c>
      <c r="I19" s="25">
        <v>0</v>
      </c>
      <c r="J19" s="44" t="s">
        <v>42</v>
      </c>
      <c r="K19" s="65" t="s">
        <v>42</v>
      </c>
      <c r="L19" s="26">
        <v>0</v>
      </c>
      <c r="M19" s="25">
        <v>0</v>
      </c>
      <c r="N19" s="44" t="s">
        <v>42</v>
      </c>
      <c r="O19" s="65" t="s">
        <v>42</v>
      </c>
      <c r="P19" s="26">
        <v>0</v>
      </c>
      <c r="Q19" s="25">
        <v>0</v>
      </c>
      <c r="R19" s="44" t="s">
        <v>42</v>
      </c>
      <c r="S19" s="65" t="s">
        <v>42</v>
      </c>
      <c r="T19" s="26">
        <v>202.4</v>
      </c>
      <c r="U19" s="25">
        <v>1440.03</v>
      </c>
      <c r="V19" s="44">
        <v>0</v>
      </c>
      <c r="W19" s="65">
        <f>ROUND(U19/T19,8)</f>
        <v>7.1147727300000003</v>
      </c>
      <c r="X19" s="26">
        <v>109.6</v>
      </c>
      <c r="Y19" s="25">
        <v>779.77</v>
      </c>
      <c r="Z19" s="44">
        <v>0</v>
      </c>
      <c r="AA19" s="65">
        <f>ROUND(Y19/X19,8)</f>
        <v>7.11468978</v>
      </c>
      <c r="AB19" s="26">
        <v>1171.2</v>
      </c>
      <c r="AC19" s="25">
        <v>8332.7999999999993</v>
      </c>
      <c r="AD19" s="44">
        <v>0</v>
      </c>
      <c r="AE19" s="65">
        <f>ROUND(AC19/AB19,8)</f>
        <v>7.1147540999999999</v>
      </c>
      <c r="AF19" s="24">
        <v>7528</v>
      </c>
      <c r="AG19" s="25">
        <v>53559.85</v>
      </c>
      <c r="AH19" s="44">
        <v>0</v>
      </c>
      <c r="AI19" s="65">
        <f>ROUND(AG19/AF19,8)</f>
        <v>7.11475159</v>
      </c>
      <c r="AJ19" s="24">
        <v>11464</v>
      </c>
      <c r="AK19" s="25">
        <v>81563.509999999995</v>
      </c>
      <c r="AL19" s="44">
        <v>0</v>
      </c>
      <c r="AM19" s="65">
        <f>ROUND(AK19/AJ19,8)</f>
        <v>7.1147514000000003</v>
      </c>
      <c r="AN19" s="26">
        <v>7307.2</v>
      </c>
      <c r="AO19" s="25">
        <v>51988.91</v>
      </c>
      <c r="AP19" s="44">
        <v>0</v>
      </c>
      <c r="AQ19" s="65">
        <f>ROUND(AO19/AN19,8)</f>
        <v>7.1147511999999997</v>
      </c>
      <c r="AR19" s="26">
        <v>8312.59</v>
      </c>
      <c r="AS19" s="25">
        <v>45292.98</v>
      </c>
      <c r="AT19" s="44">
        <v>0</v>
      </c>
      <c r="AU19" s="65">
        <f>ROUND(AS19/AR19,8)</f>
        <v>5.4487205599999999</v>
      </c>
      <c r="AV19" s="24">
        <v>13877.71</v>
      </c>
      <c r="AW19" s="25">
        <v>63624.74</v>
      </c>
      <c r="AX19" s="44">
        <v>0</v>
      </c>
      <c r="AY19" s="65">
        <f>ROUND(AW19/AV19,8)</f>
        <v>4.5846713899999996</v>
      </c>
      <c r="AZ19" s="70"/>
      <c r="BA19" s="70"/>
      <c r="CB19" s="61"/>
      <c r="CC19" s="54" t="s">
        <v>49</v>
      </c>
      <c r="CD19" s="54" t="s">
        <v>50</v>
      </c>
    </row>
    <row r="20" spans="1:82" x14ac:dyDescent="0.55000000000000004">
      <c r="A20" s="27" t="s">
        <v>5</v>
      </c>
      <c r="B20" s="28"/>
      <c r="C20" s="40"/>
      <c r="D20" s="35">
        <f>SUM(D18:D19)</f>
        <v>0</v>
      </c>
      <c r="E20" s="34">
        <f>SUM(E18:E19)</f>
        <v>0</v>
      </c>
      <c r="F20" s="44"/>
      <c r="G20" s="66" t="s">
        <v>42</v>
      </c>
      <c r="H20" s="35">
        <f>SUM(H18:H19)</f>
        <v>0</v>
      </c>
      <c r="I20" s="34">
        <f>SUM(I18:I19)</f>
        <v>0</v>
      </c>
      <c r="J20" s="44"/>
      <c r="K20" s="66" t="s">
        <v>42</v>
      </c>
      <c r="L20" s="35">
        <f>SUM(L18:L19)</f>
        <v>0</v>
      </c>
      <c r="M20" s="34">
        <f>SUM(M18:M19)</f>
        <v>0</v>
      </c>
      <c r="N20" s="44"/>
      <c r="O20" s="66" t="s">
        <v>42</v>
      </c>
      <c r="P20" s="35">
        <f>SUM(P18:P19)</f>
        <v>0</v>
      </c>
      <c r="Q20" s="34">
        <f>SUM(Q18:Q19)</f>
        <v>0</v>
      </c>
      <c r="R20" s="44"/>
      <c r="S20" s="66" t="s">
        <v>42</v>
      </c>
      <c r="T20" s="35">
        <f>SUM(T18:T19)</f>
        <v>4434.3999999999996</v>
      </c>
      <c r="U20" s="34">
        <f>SUM(U18:U19)</f>
        <v>18244.469999999998</v>
      </c>
      <c r="V20" s="44"/>
      <c r="W20" s="66" t="s">
        <v>42</v>
      </c>
      <c r="X20" s="35">
        <f>SUM(X18:X19)</f>
        <v>5769.6</v>
      </c>
      <c r="Y20" s="34">
        <f>SUM(Y18:Y19)</f>
        <v>23322.29</v>
      </c>
      <c r="Z20" s="44"/>
      <c r="AA20" s="66" t="s">
        <v>42</v>
      </c>
      <c r="AB20" s="35">
        <f>SUM(AB18:AB19)</f>
        <v>7719.2</v>
      </c>
      <c r="AC20" s="34">
        <f>SUM(AC18:AC19)</f>
        <v>34242.660000000003</v>
      </c>
      <c r="AD20" s="44"/>
      <c r="AE20" s="66" t="s">
        <v>42</v>
      </c>
      <c r="AF20" s="33">
        <f>SUM(AF18:AF19)</f>
        <v>14592</v>
      </c>
      <c r="AG20" s="34">
        <f>SUM(AG18:AG19)</f>
        <v>81543.13</v>
      </c>
      <c r="AH20" s="44"/>
      <c r="AI20" s="66" t="s">
        <v>42</v>
      </c>
      <c r="AJ20" s="33">
        <f>SUM(AJ18:AJ19)</f>
        <v>17868</v>
      </c>
      <c r="AK20" s="34">
        <f>SUM(AK18:AK19)</f>
        <v>107620.66</v>
      </c>
      <c r="AL20" s="44"/>
      <c r="AM20" s="66" t="s">
        <v>42</v>
      </c>
      <c r="AN20" s="35">
        <f>SUM(AN18:AN19)</f>
        <v>12375.2</v>
      </c>
      <c r="AO20" s="34">
        <f>SUM(AO18:AO19)</f>
        <v>72687.63</v>
      </c>
      <c r="AP20" s="44"/>
      <c r="AQ20" s="66" t="s">
        <v>42</v>
      </c>
      <c r="AR20" s="35">
        <f>SUM(AR18:AR19)</f>
        <v>10980.59</v>
      </c>
      <c r="AS20" s="34">
        <f>SUM(AS18:AS19)</f>
        <v>56347.83</v>
      </c>
      <c r="AT20" s="44"/>
      <c r="AU20" s="66" t="s">
        <v>42</v>
      </c>
      <c r="AV20" s="35">
        <f>SUM(AV18:AV19)</f>
        <v>16477.71</v>
      </c>
      <c r="AW20" s="34">
        <f>SUM(AW18:AW19)</f>
        <v>74406.36</v>
      </c>
      <c r="AX20" s="44"/>
      <c r="AY20" s="66" t="s">
        <v>42</v>
      </c>
      <c r="AZ20" s="35">
        <f>D20+H20+L20+P20+T20+X20+AB20+AF20+AJ20+AN20+AR20+AV20</f>
        <v>90216.699999999983</v>
      </c>
      <c r="BA20" s="34">
        <f>E20+I20+M20+Q20+U20+Y20+AC20+AG20+AK20+AO20+AS20+AW20</f>
        <v>468415.02999999997</v>
      </c>
      <c r="BB20" s="71">
        <f>D20+H20+L20+P20+T20+X20+AB20+AF20+AJ20</f>
        <v>50383.199999999997</v>
      </c>
      <c r="BC20" s="72">
        <f>E20+I20+M20+Q20+U20+Y20+AC20+AG20+AK20</f>
        <v>264973.20999999996</v>
      </c>
      <c r="BD20" s="71">
        <f>AN20+AR20+AV20</f>
        <v>39833.5</v>
      </c>
      <c r="BE20" s="72">
        <f>AO20+AS20+AW20</f>
        <v>203441.82</v>
      </c>
      <c r="CB20" s="55">
        <v>23377</v>
      </c>
      <c r="CC20" s="56">
        <f>BJ4</f>
        <v>45599.99</v>
      </c>
      <c r="CD20" s="56">
        <f>BK4</f>
        <v>175210.48</v>
      </c>
    </row>
    <row r="21" spans="1:82" x14ac:dyDescent="0.55000000000000004">
      <c r="A21" s="84" t="s">
        <v>82</v>
      </c>
      <c r="B21" s="85"/>
      <c r="C21" s="86"/>
      <c r="D21" s="87"/>
      <c r="E21" s="88"/>
      <c r="F21" s="89"/>
      <c r="G21" s="90"/>
      <c r="H21" s="87"/>
      <c r="I21" s="88"/>
      <c r="J21" s="89"/>
      <c r="K21" s="90"/>
      <c r="L21" s="87"/>
      <c r="M21" s="88"/>
      <c r="N21" s="89"/>
      <c r="O21" s="90"/>
      <c r="P21" s="87"/>
      <c r="Q21" s="88"/>
      <c r="R21" s="89"/>
      <c r="S21" s="90"/>
      <c r="T21" s="87"/>
      <c r="U21" s="88"/>
      <c r="V21" s="89"/>
      <c r="W21" s="90"/>
      <c r="X21" s="87"/>
      <c r="Y21" s="88"/>
      <c r="Z21" s="89"/>
      <c r="AA21" s="90"/>
      <c r="AB21" s="87"/>
      <c r="AC21" s="88"/>
      <c r="AD21" s="89"/>
      <c r="AE21" s="90"/>
      <c r="AF21" s="89"/>
      <c r="AG21" s="88"/>
      <c r="AH21" s="89"/>
      <c r="AI21" s="90"/>
      <c r="AJ21" s="89"/>
      <c r="AK21" s="88"/>
      <c r="AL21" s="89"/>
      <c r="AM21" s="90"/>
      <c r="AN21" s="87"/>
      <c r="AO21" s="88"/>
      <c r="AP21" s="89"/>
      <c r="AQ21" s="90"/>
      <c r="AR21" s="87"/>
      <c r="AS21" s="88"/>
      <c r="AT21" s="89"/>
      <c r="AU21" s="90"/>
      <c r="AV21" s="89"/>
      <c r="AW21" s="88"/>
      <c r="AX21" s="30"/>
      <c r="AY21" s="90"/>
      <c r="AZ21" s="70"/>
      <c r="BA21" s="70"/>
      <c r="CB21" s="55">
        <v>23408</v>
      </c>
      <c r="CC21" s="56" t="str">
        <f t="shared" ref="CC21:CC33" si="1">BJ3</f>
        <v>ค่าพลังงานไฟฟ้า (kWh)</v>
      </c>
      <c r="CD21" s="56" t="str">
        <f t="shared" ref="CD21:CD33" si="2">BK3</f>
        <v>ค่าไฟฟ้า (บาท)</v>
      </c>
    </row>
    <row r="22" spans="1:82" x14ac:dyDescent="0.55000000000000004">
      <c r="A22" s="91">
        <v>1</v>
      </c>
      <c r="B22" s="92" t="s">
        <v>79</v>
      </c>
      <c r="C22" s="93" t="s">
        <v>80</v>
      </c>
      <c r="D22" s="94">
        <v>0</v>
      </c>
      <c r="E22" s="88">
        <v>0</v>
      </c>
      <c r="F22" s="88" t="s">
        <v>42</v>
      </c>
      <c r="G22" s="95" t="s">
        <v>42</v>
      </c>
      <c r="H22" s="94">
        <v>0</v>
      </c>
      <c r="I22" s="88">
        <v>0</v>
      </c>
      <c r="J22" s="88" t="s">
        <v>42</v>
      </c>
      <c r="K22" s="95" t="s">
        <v>42</v>
      </c>
      <c r="L22" s="94">
        <v>0</v>
      </c>
      <c r="M22" s="88">
        <v>0</v>
      </c>
      <c r="N22" s="88" t="s">
        <v>42</v>
      </c>
      <c r="O22" s="95" t="s">
        <v>42</v>
      </c>
      <c r="P22" s="94">
        <v>0</v>
      </c>
      <c r="Q22" s="88">
        <v>0</v>
      </c>
      <c r="R22" s="88" t="s">
        <v>42</v>
      </c>
      <c r="S22" s="95" t="s">
        <v>42</v>
      </c>
      <c r="T22" s="94">
        <v>0</v>
      </c>
      <c r="U22" s="88">
        <v>0</v>
      </c>
      <c r="V22" s="88" t="s">
        <v>42</v>
      </c>
      <c r="W22" s="95" t="s">
        <v>42</v>
      </c>
      <c r="X22" s="94">
        <v>0</v>
      </c>
      <c r="Y22" s="88">
        <v>0</v>
      </c>
      <c r="Z22" s="88" t="s">
        <v>42</v>
      </c>
      <c r="AA22" s="95" t="s">
        <v>42</v>
      </c>
      <c r="AB22" s="94">
        <v>0</v>
      </c>
      <c r="AC22" s="88">
        <v>0</v>
      </c>
      <c r="AD22" s="88" t="s">
        <v>42</v>
      </c>
      <c r="AE22" s="95" t="s">
        <v>42</v>
      </c>
      <c r="AF22" s="88">
        <v>0</v>
      </c>
      <c r="AG22" s="88">
        <v>0</v>
      </c>
      <c r="AH22" s="88" t="s">
        <v>42</v>
      </c>
      <c r="AI22" s="95" t="s">
        <v>42</v>
      </c>
      <c r="AJ22" s="88">
        <v>0</v>
      </c>
      <c r="AK22" s="88">
        <v>0</v>
      </c>
      <c r="AL22" s="88" t="s">
        <v>42</v>
      </c>
      <c r="AM22" s="95" t="s">
        <v>42</v>
      </c>
      <c r="AN22" s="94">
        <v>0</v>
      </c>
      <c r="AO22" s="88">
        <v>0</v>
      </c>
      <c r="AP22" s="88" t="s">
        <v>42</v>
      </c>
      <c r="AQ22" s="95" t="s">
        <v>42</v>
      </c>
      <c r="AR22" s="94">
        <v>0</v>
      </c>
      <c r="AS22" s="88">
        <v>0</v>
      </c>
      <c r="AT22" s="88" t="s">
        <v>42</v>
      </c>
      <c r="AU22" s="96" t="s">
        <v>42</v>
      </c>
      <c r="AV22" s="94">
        <v>408</v>
      </c>
      <c r="AW22" s="94">
        <v>2902.81</v>
      </c>
      <c r="AX22" s="44">
        <f>AW22-(AY22*AV22)</f>
        <v>8.7999978859443218E-7</v>
      </c>
      <c r="AY22" s="96">
        <f>ROUND(AW22/AV22,8)</f>
        <v>7.1147303900000001</v>
      </c>
      <c r="AZ22" s="35">
        <f>D22+H22+L22+P22+T22+X22+AB22+AF22+AJ22+AN22+AR22+AV22</f>
        <v>408</v>
      </c>
      <c r="BA22" s="34">
        <f>E22+I22+M22+Q22+U22+Y22+AC22+AG22+AK22+AO22+AS22+AW22</f>
        <v>2902.81</v>
      </c>
      <c r="BB22" s="71">
        <f>D22+H22+L22+P22+T22+X22+AB22+AF22+AJ22</f>
        <v>0</v>
      </c>
      <c r="BC22" s="72">
        <f>E22+I22+M22+Q22+U22+Y22+AC22+AG22+AK22</f>
        <v>0</v>
      </c>
      <c r="BD22" s="71">
        <f>AN22+AR22+AV22</f>
        <v>408</v>
      </c>
      <c r="BE22" s="72">
        <f>AO22+AS22+AW22</f>
        <v>2902.81</v>
      </c>
      <c r="CB22" s="55">
        <v>23437</v>
      </c>
      <c r="CC22" s="56">
        <f t="shared" si="1"/>
        <v>45599.99</v>
      </c>
      <c r="CD22" s="56">
        <f t="shared" si="2"/>
        <v>175210.48</v>
      </c>
    </row>
    <row r="23" spans="1:82" x14ac:dyDescent="0.55000000000000004">
      <c r="A23" s="29" t="s">
        <v>81</v>
      </c>
      <c r="B23" s="22"/>
      <c r="C23" s="46"/>
      <c r="D23" s="74"/>
      <c r="E23" s="24"/>
      <c r="F23" s="30"/>
      <c r="G23" s="64"/>
      <c r="H23" s="74"/>
      <c r="I23" s="24"/>
      <c r="J23" s="30"/>
      <c r="K23" s="64"/>
      <c r="L23" s="74"/>
      <c r="M23" s="24"/>
      <c r="N23" s="30"/>
      <c r="O23" s="64"/>
      <c r="P23" s="74"/>
      <c r="Q23" s="24"/>
      <c r="R23" s="30"/>
      <c r="S23" s="64"/>
      <c r="T23" s="74"/>
      <c r="U23" s="24"/>
      <c r="V23" s="30"/>
      <c r="W23" s="64"/>
      <c r="X23" s="74"/>
      <c r="Y23" s="24"/>
      <c r="Z23" s="30"/>
      <c r="AA23" s="64"/>
      <c r="AB23" s="74"/>
      <c r="AC23" s="24"/>
      <c r="AD23" s="30"/>
      <c r="AE23" s="64"/>
      <c r="AF23" s="30"/>
      <c r="AG23" s="24"/>
      <c r="AH23" s="30"/>
      <c r="AI23" s="64"/>
      <c r="AJ23" s="30"/>
      <c r="AK23" s="24"/>
      <c r="AL23" s="30"/>
      <c r="AM23" s="64"/>
      <c r="AN23" s="74"/>
      <c r="AO23" s="24"/>
      <c r="AP23" s="30"/>
      <c r="AQ23" s="64"/>
      <c r="AR23" s="74"/>
      <c r="AS23" s="24"/>
      <c r="AT23" s="30"/>
      <c r="AU23" s="64"/>
      <c r="AV23" s="30"/>
      <c r="AW23" s="24"/>
      <c r="AX23" s="30"/>
      <c r="AY23" s="64"/>
      <c r="AZ23" s="70"/>
      <c r="BA23" s="70"/>
      <c r="CB23" s="55">
        <v>23408</v>
      </c>
      <c r="CC23" s="56">
        <f t="shared" si="1"/>
        <v>56792</v>
      </c>
      <c r="CD23" s="56">
        <f t="shared" si="2"/>
        <v>221230.86</v>
      </c>
    </row>
    <row r="24" spans="1:82" x14ac:dyDescent="0.55000000000000004">
      <c r="A24" s="31">
        <v>1</v>
      </c>
      <c r="B24" s="32" t="s">
        <v>81</v>
      </c>
      <c r="C24" s="47" t="s">
        <v>22</v>
      </c>
      <c r="D24" s="35">
        <v>10666.54</v>
      </c>
      <c r="E24" s="34">
        <v>58815.15</v>
      </c>
      <c r="F24" s="44">
        <f>E24-(G24*D24)</f>
        <v>1.1533389624673873E-5</v>
      </c>
      <c r="G24" s="66">
        <f>ROUND(E24/D24,8)</f>
        <v>5.5139857900000004</v>
      </c>
      <c r="H24" s="35">
        <v>12728.09</v>
      </c>
      <c r="I24" s="34">
        <v>59162.35</v>
      </c>
      <c r="J24" s="44">
        <f>I24-(K24*H24)</f>
        <v>-2.4109198420774192E-5</v>
      </c>
      <c r="K24" s="66">
        <f>ROUND(I24/H24,8)</f>
        <v>4.6481718799999996</v>
      </c>
      <c r="L24" s="35">
        <v>16081.93</v>
      </c>
      <c r="M24" s="34">
        <v>69938.97</v>
      </c>
      <c r="N24" s="44">
        <f>M24-(O24*L24)</f>
        <v>7.5251504313200712E-5</v>
      </c>
      <c r="O24" s="66">
        <f>ROUND(M24/L24,8)</f>
        <v>4.3489164499999999</v>
      </c>
      <c r="P24" s="35">
        <v>12350.16</v>
      </c>
      <c r="Q24" s="34">
        <v>56781.86</v>
      </c>
      <c r="R24" s="44">
        <f>Q24-(S24*P24)</f>
        <v>3.2597599783912301E-5</v>
      </c>
      <c r="S24" s="66">
        <f>ROUND(Q24/P24,8)</f>
        <v>4.5976618900000004</v>
      </c>
      <c r="T24" s="35">
        <v>6692.22</v>
      </c>
      <c r="U24" s="34">
        <v>37635.199999999997</v>
      </c>
      <c r="V24" s="44">
        <f>U24-(W24*T24)</f>
        <v>3.2742791518103331E-5</v>
      </c>
      <c r="W24" s="66">
        <f>ROUND(U24/T24,8)</f>
        <v>5.6237242600000004</v>
      </c>
      <c r="X24" s="35">
        <v>6783</v>
      </c>
      <c r="Y24" s="34">
        <v>38928.800000000003</v>
      </c>
      <c r="Z24" s="44">
        <f>Y24-(AA24*X24)</f>
        <v>-1.3179997040424496E-5</v>
      </c>
      <c r="AA24" s="66">
        <f>ROUND(Y24/X24,8)</f>
        <v>5.7391714599999997</v>
      </c>
      <c r="AB24" s="35">
        <v>3542.97</v>
      </c>
      <c r="AC24" s="34">
        <v>25958.28</v>
      </c>
      <c r="AD24" s="44">
        <f>AC24-(AE24*AB24)</f>
        <v>3.7439895095303655E-7</v>
      </c>
      <c r="AE24" s="66">
        <f>ROUND(AC24/AB24,8)</f>
        <v>7.3267004800000004</v>
      </c>
      <c r="AF24" s="35">
        <v>4608.3599999999997</v>
      </c>
      <c r="AG24" s="34">
        <v>28687.599999999999</v>
      </c>
      <c r="AH24" s="44">
        <f>AG24-(AI24*AF24)</f>
        <v>5.9320009313523769E-6</v>
      </c>
      <c r="AI24" s="66">
        <f>ROUND(AG24/AF24,8)</f>
        <v>6.2251212999999996</v>
      </c>
      <c r="AJ24" s="35">
        <v>2050.1999999999998</v>
      </c>
      <c r="AK24" s="34">
        <v>19279.599999999999</v>
      </c>
      <c r="AL24" s="44">
        <f>AK24-(AM24*AJ24)</f>
        <v>-7.5979987741447985E-6</v>
      </c>
      <c r="AM24" s="66">
        <f>ROUND(AK24/AJ24,8)</f>
        <v>9.4037654899999996</v>
      </c>
      <c r="AN24" s="35">
        <v>2323.56</v>
      </c>
      <c r="AO24" s="34">
        <v>20228.099999999999</v>
      </c>
      <c r="AP24" s="44">
        <f>AO24-(AQ24*AN24)</f>
        <v>2.1779997041448951E-6</v>
      </c>
      <c r="AQ24" s="66">
        <f>ROUND(AO24/AN24,8)</f>
        <v>8.7056499499999997</v>
      </c>
      <c r="AR24" s="35">
        <v>8529.24</v>
      </c>
      <c r="AS24" s="34">
        <v>44209.79</v>
      </c>
      <c r="AT24" s="44">
        <f>AS24-(AU24*AR24)</f>
        <v>-1.3360113371163607E-7</v>
      </c>
      <c r="AU24" s="66">
        <f>ROUND(AS24/AR24,8)</f>
        <v>5.1833211400000003</v>
      </c>
      <c r="AV24" s="35">
        <v>16486.259999999998</v>
      </c>
      <c r="AW24" s="34">
        <v>73068.94</v>
      </c>
      <c r="AX24" s="44">
        <f>AW24-(AY24*AV24)</f>
        <v>-6.5050990087911487E-5</v>
      </c>
      <c r="AY24" s="66">
        <f>ROUND(AW24/AV24,8)</f>
        <v>4.4321113499999996</v>
      </c>
      <c r="AZ24" s="35">
        <f>D24+H24+L24+P24+T24+X24+AB24+AF24+AJ24+AN24+AR24+AV24</f>
        <v>102842.53</v>
      </c>
      <c r="BA24" s="34">
        <f>E24+I24+M24+Q24+U24+Y24+AC24+AG24+AK24+AO24+AS24+AW24</f>
        <v>532694.6399999999</v>
      </c>
      <c r="BB24" s="71">
        <f>D24+H24+L24+P24+T24+X24+AB24+AF24+AJ24</f>
        <v>75503.47</v>
      </c>
      <c r="BC24" s="72">
        <f>E24+I24+M24+Q24+U24+Y24+AC24+AG24+AK24</f>
        <v>395187.80999999994</v>
      </c>
      <c r="BD24" s="71">
        <f>AN24+AR24+AV24</f>
        <v>27339.059999999998</v>
      </c>
      <c r="BE24" s="72">
        <f>AO24+AS24+AW24</f>
        <v>137506.83000000002</v>
      </c>
      <c r="CB24" s="55">
        <v>23437</v>
      </c>
      <c r="CC24" s="56">
        <f t="shared" si="1"/>
        <v>66940</v>
      </c>
      <c r="CD24" s="56">
        <f t="shared" si="2"/>
        <v>263667.37</v>
      </c>
    </row>
    <row r="25" spans="1:82" x14ac:dyDescent="0.55000000000000004">
      <c r="A25" s="29" t="s">
        <v>53</v>
      </c>
      <c r="B25" s="22"/>
      <c r="C25" s="46"/>
      <c r="D25" s="74"/>
      <c r="E25" s="24"/>
      <c r="F25" s="30"/>
      <c r="G25" s="64"/>
      <c r="H25" s="74"/>
      <c r="I25" s="24"/>
      <c r="J25" s="30"/>
      <c r="K25" s="64"/>
      <c r="L25" s="74"/>
      <c r="M25" s="24"/>
      <c r="N25" s="30"/>
      <c r="O25" s="64"/>
      <c r="P25" s="74"/>
      <c r="Q25" s="24"/>
      <c r="R25" s="30"/>
      <c r="S25" s="64"/>
      <c r="T25" s="74"/>
      <c r="U25" s="24"/>
      <c r="V25" s="30"/>
      <c r="W25" s="64"/>
      <c r="X25" s="74"/>
      <c r="Y25" s="24"/>
      <c r="Z25" s="30"/>
      <c r="AA25" s="64"/>
      <c r="AB25" s="74"/>
      <c r="AC25" s="24"/>
      <c r="AD25" s="30"/>
      <c r="AE25" s="64"/>
      <c r="AF25" s="30"/>
      <c r="AG25" s="24"/>
      <c r="AH25" s="30"/>
      <c r="AI25" s="64"/>
      <c r="AJ25" s="30"/>
      <c r="AK25" s="24"/>
      <c r="AL25" s="30"/>
      <c r="AM25" s="64"/>
      <c r="AN25" s="74"/>
      <c r="AO25" s="24"/>
      <c r="AP25" s="30"/>
      <c r="AQ25" s="64"/>
      <c r="AR25" s="74"/>
      <c r="AS25" s="24"/>
      <c r="AT25" s="30"/>
      <c r="AU25" s="64"/>
      <c r="AV25" s="30"/>
      <c r="AW25" s="24"/>
      <c r="AX25" s="30"/>
      <c r="AY25" s="64"/>
      <c r="AZ25" s="70"/>
      <c r="BA25" s="70"/>
      <c r="CB25" s="55">
        <v>23468</v>
      </c>
      <c r="CC25" s="56">
        <f t="shared" si="1"/>
        <v>52084</v>
      </c>
      <c r="CD25" s="56">
        <f t="shared" si="2"/>
        <v>197747.04</v>
      </c>
    </row>
    <row r="26" spans="1:82" x14ac:dyDescent="0.55000000000000004">
      <c r="A26" s="31">
        <v>1</v>
      </c>
      <c r="B26" s="32" t="s">
        <v>53</v>
      </c>
      <c r="C26" s="47" t="s">
        <v>23</v>
      </c>
      <c r="D26" s="35">
        <v>1433</v>
      </c>
      <c r="E26" s="34">
        <v>6352.55</v>
      </c>
      <c r="F26" s="44">
        <f>E26-(G26*D26)</f>
        <v>-2.809999386954587E-6</v>
      </c>
      <c r="G26" s="66">
        <f>ROUND(E26/D26,8)</f>
        <v>4.4330425699999996</v>
      </c>
      <c r="H26" s="35">
        <v>989</v>
      </c>
      <c r="I26" s="34">
        <v>4324.66</v>
      </c>
      <c r="J26" s="44">
        <f>I26-(K26*H26)</f>
        <v>3.9599999581696466E-6</v>
      </c>
      <c r="K26" s="66">
        <f>ROUND(I26/H26,8)</f>
        <v>4.37276036</v>
      </c>
      <c r="L26" s="35">
        <v>1382</v>
      </c>
      <c r="M26" s="34">
        <v>6119.62</v>
      </c>
      <c r="N26" s="44">
        <f>M26-(O26*L26)</f>
        <v>-6.8600002123275772E-6</v>
      </c>
      <c r="O26" s="66">
        <f>ROUND(M26/L26,8)</f>
        <v>4.4280897299999999</v>
      </c>
      <c r="P26" s="35">
        <v>769</v>
      </c>
      <c r="Q26" s="34">
        <v>3319.87</v>
      </c>
      <c r="R26" s="44">
        <f>Q26-(S26*P26)</f>
        <v>-1.66000017998158E-6</v>
      </c>
      <c r="S26" s="66">
        <f>ROUND(Q26/P26,8)</f>
        <v>4.3171261400000001</v>
      </c>
      <c r="T26" s="35">
        <v>780</v>
      </c>
      <c r="U26" s="34">
        <v>3370.1</v>
      </c>
      <c r="V26" s="44">
        <f>U26-(W26*T26)</f>
        <v>-3.3999999686784577E-6</v>
      </c>
      <c r="W26" s="66">
        <f>ROUND(U26/T26,8)</f>
        <v>4.32064103</v>
      </c>
      <c r="X26" s="35">
        <v>739</v>
      </c>
      <c r="Y26" s="34">
        <v>3182.84</v>
      </c>
      <c r="Z26" s="44">
        <f>Y26-(AA26*X26)</f>
        <v>-3.6499995985650457E-6</v>
      </c>
      <c r="AA26" s="66">
        <f>ROUND(Y26/X26,8)</f>
        <v>4.30695535</v>
      </c>
      <c r="AB26" s="35">
        <v>743</v>
      </c>
      <c r="AC26" s="34">
        <v>3201.11</v>
      </c>
      <c r="AD26" s="44">
        <f>AC26-(AE26*AB26)</f>
        <v>-1.4299998838396277E-6</v>
      </c>
      <c r="AE26" s="66">
        <f>ROUND(AC26/AB26,8)</f>
        <v>4.3083580100000001</v>
      </c>
      <c r="AF26" s="35">
        <v>522</v>
      </c>
      <c r="AG26" s="34">
        <v>2191.73</v>
      </c>
      <c r="AH26" s="44">
        <f>AG26-(AI26*AF26)</f>
        <v>-2.5599997570679989E-6</v>
      </c>
      <c r="AI26" s="66">
        <f>ROUND(AG26/AF26,8)</f>
        <v>4.1987164799999999</v>
      </c>
      <c r="AJ26" s="35">
        <v>828</v>
      </c>
      <c r="AK26" s="34">
        <v>3589.34</v>
      </c>
      <c r="AL26" s="44">
        <f>AK26-(AM26*AJ26)</f>
        <v>6.800005394325126E-7</v>
      </c>
      <c r="AM26" s="66">
        <f>ROUND(AK26/AJ26,8)</f>
        <v>4.3349516899999996</v>
      </c>
      <c r="AN26" s="35">
        <v>691</v>
      </c>
      <c r="AO26" s="34">
        <v>2963.61</v>
      </c>
      <c r="AP26" s="44">
        <f>AO26-(AQ26*AN26)</f>
        <v>8.0000017987913452E-7</v>
      </c>
      <c r="AQ26" s="66">
        <f>ROUND(AO26/AN26,8)</f>
        <v>4.2888712</v>
      </c>
      <c r="AR26" s="35">
        <v>675</v>
      </c>
      <c r="AS26" s="34">
        <v>2890.54</v>
      </c>
      <c r="AT26" s="44">
        <f>AS26-(AU26*AR26)</f>
        <v>9.9999988378840499E-7</v>
      </c>
      <c r="AU26" s="66">
        <f>ROUND(AS26/AR26,8)</f>
        <v>4.28228148</v>
      </c>
      <c r="AV26" s="35">
        <v>539</v>
      </c>
      <c r="AW26" s="34">
        <v>2269.38</v>
      </c>
      <c r="AX26" s="44">
        <f>AW26-(AY26*AV26)</f>
        <v>2.4999999368446879E-6</v>
      </c>
      <c r="AY26" s="66">
        <f>ROUND(AW26/AV26,8)</f>
        <v>4.2103524999999999</v>
      </c>
      <c r="AZ26" s="35">
        <f>D26+H26+L26+P26+T26+X26+AB26+AF26+AJ26+AN26+AR26+AV26</f>
        <v>10090</v>
      </c>
      <c r="BA26" s="34">
        <f>E26+I26+M26+Q26+U26+Y26+AC26+AG26+AK26+AO26+AS26+AW26</f>
        <v>43775.349999999991</v>
      </c>
      <c r="BB26" s="71">
        <f>D26+H26+L26+P26+T26+X26+AB26+AF26+AJ26</f>
        <v>8185</v>
      </c>
      <c r="BC26" s="72">
        <f>E26+I26+M26+Q26+U26+Y26+AC26+AG26+AK26</f>
        <v>35651.819999999992</v>
      </c>
      <c r="BD26" s="71">
        <f>AN26+AR26+AV26</f>
        <v>1905</v>
      </c>
      <c r="BE26" s="72">
        <f>AO26+AS26+AW26</f>
        <v>8123.53</v>
      </c>
      <c r="CB26" s="55">
        <v>23498</v>
      </c>
      <c r="CC26" s="56">
        <f t="shared" si="1"/>
        <v>59560.01</v>
      </c>
      <c r="CD26" s="56">
        <f t="shared" si="2"/>
        <v>230938.45</v>
      </c>
    </row>
    <row r="27" spans="1:82" x14ac:dyDescent="0.55000000000000004">
      <c r="A27" s="29" t="s">
        <v>25</v>
      </c>
      <c r="B27" s="22"/>
      <c r="C27" s="46"/>
      <c r="D27" s="74"/>
      <c r="E27" s="24"/>
      <c r="F27" s="30"/>
      <c r="G27" s="64"/>
      <c r="H27" s="74"/>
      <c r="I27" s="24"/>
      <c r="J27" s="30"/>
      <c r="K27" s="64"/>
      <c r="L27" s="74"/>
      <c r="M27" s="24"/>
      <c r="N27" s="30"/>
      <c r="O27" s="64"/>
      <c r="P27" s="74"/>
      <c r="Q27" s="24"/>
      <c r="R27" s="30"/>
      <c r="S27" s="64"/>
      <c r="T27" s="74"/>
      <c r="U27" s="24"/>
      <c r="V27" s="30"/>
      <c r="W27" s="64"/>
      <c r="X27" s="74"/>
      <c r="Y27" s="24"/>
      <c r="Z27" s="30"/>
      <c r="AA27" s="64"/>
      <c r="AB27" s="74"/>
      <c r="AC27" s="24"/>
      <c r="AD27" s="30"/>
      <c r="AE27" s="64"/>
      <c r="AF27" s="30"/>
      <c r="AG27" s="24"/>
      <c r="AH27" s="30"/>
      <c r="AI27" s="64"/>
      <c r="AJ27" s="30"/>
      <c r="AK27" s="24"/>
      <c r="AL27" s="30"/>
      <c r="AM27" s="64"/>
      <c r="AN27" s="74"/>
      <c r="AO27" s="24"/>
      <c r="AP27" s="30"/>
      <c r="AQ27" s="64"/>
      <c r="AR27" s="74"/>
      <c r="AS27" s="24"/>
      <c r="AT27" s="30"/>
      <c r="AU27" s="64"/>
      <c r="AV27" s="30"/>
      <c r="AW27" s="24"/>
      <c r="AX27" s="30"/>
      <c r="AY27" s="64"/>
      <c r="AZ27" s="70"/>
      <c r="BA27" s="70"/>
      <c r="CB27" s="55">
        <v>23529</v>
      </c>
      <c r="CC27" s="56">
        <f t="shared" si="1"/>
        <v>55548</v>
      </c>
      <c r="CD27" s="56">
        <f t="shared" si="2"/>
        <v>208772.08</v>
      </c>
    </row>
    <row r="28" spans="1:82" x14ac:dyDescent="0.55000000000000004">
      <c r="A28" s="23">
        <v>1</v>
      </c>
      <c r="B28" s="39" t="s">
        <v>28</v>
      </c>
      <c r="C28" s="49" t="s">
        <v>29</v>
      </c>
      <c r="D28" s="26">
        <v>724</v>
      </c>
      <c r="E28" s="25">
        <v>3243.32</v>
      </c>
      <c r="F28" s="44">
        <f>E28-(G28*D28)</f>
        <v>-2.2399995032174047E-6</v>
      </c>
      <c r="G28" s="65">
        <f>ROUND(E28/D28,8)</f>
        <v>4.4797237599999997</v>
      </c>
      <c r="H28" s="26">
        <v>660</v>
      </c>
      <c r="I28" s="25">
        <v>2886.16</v>
      </c>
      <c r="J28" s="44">
        <f>I28-(K28*H28)</f>
        <v>-1.99999976757681E-6</v>
      </c>
      <c r="K28" s="65">
        <f>ROUND(I28/H28,8)</f>
        <v>4.3729696999999996</v>
      </c>
      <c r="L28" s="26">
        <v>856</v>
      </c>
      <c r="M28" s="25">
        <v>3773.74</v>
      </c>
      <c r="N28" s="44">
        <f>M28-(O28*L28)</f>
        <v>-3.1200006560538895E-6</v>
      </c>
      <c r="O28" s="65">
        <f>ROUND(M28/L28,8)</f>
        <v>4.4085747700000004</v>
      </c>
      <c r="P28" s="26">
        <v>724</v>
      </c>
      <c r="Q28" s="25">
        <v>3243.32</v>
      </c>
      <c r="R28" s="44">
        <f>Q28-(S28*P28)</f>
        <v>-2.2399995032174047E-6</v>
      </c>
      <c r="S28" s="65">
        <f>ROUND(Q28/P28,8)</f>
        <v>4.4797237599999997</v>
      </c>
      <c r="T28" s="26">
        <v>736</v>
      </c>
      <c r="U28" s="25">
        <v>3281.54</v>
      </c>
      <c r="V28" s="44">
        <f>U28-(W28*T28)</f>
        <v>3.1999979910324328E-7</v>
      </c>
      <c r="W28" s="65">
        <f>ROUND(U28/T28,8)</f>
        <v>4.45861413</v>
      </c>
      <c r="X28" s="26">
        <v>912</v>
      </c>
      <c r="Y28" s="25">
        <v>3998.76</v>
      </c>
      <c r="Z28" s="44">
        <f>Y28-(AA28*X28)</f>
        <v>2.8800004656659439E-6</v>
      </c>
      <c r="AA28" s="65">
        <f>ROUND(Y28/X28,8)</f>
        <v>4.3846052599999998</v>
      </c>
      <c r="AB28" s="26">
        <v>736</v>
      </c>
      <c r="AC28" s="25">
        <v>3281.54</v>
      </c>
      <c r="AD28" s="44">
        <f>AC28-(AE28*AB28)</f>
        <v>3.1999979910324328E-7</v>
      </c>
      <c r="AE28" s="65">
        <f>ROUND(AC28/AB28,8)</f>
        <v>4.45861413</v>
      </c>
      <c r="AF28" s="24">
        <v>688</v>
      </c>
      <c r="AG28" s="25">
        <v>3098.68</v>
      </c>
      <c r="AH28" s="44">
        <f>AG28-(AI28*AF28)</f>
        <v>-7.9999972513178363E-7</v>
      </c>
      <c r="AI28" s="65">
        <f>ROUND(AG28/AF28,8)</f>
        <v>4.5038953499999996</v>
      </c>
      <c r="AJ28" s="24">
        <v>660</v>
      </c>
      <c r="AK28" s="25">
        <v>2886.16</v>
      </c>
      <c r="AL28" s="44">
        <f>AK28-(AM28*AJ28)</f>
        <v>-1.99999976757681E-6</v>
      </c>
      <c r="AM28" s="65">
        <f>ROUND(AK28/AJ28,8)</f>
        <v>4.3729696999999996</v>
      </c>
      <c r="AN28" s="26">
        <v>1220</v>
      </c>
      <c r="AO28" s="25">
        <v>5236.3999999999996</v>
      </c>
      <c r="AP28" s="44">
        <f>AO28-(AQ28*AN28)</f>
        <v>-3.0000010156072676E-6</v>
      </c>
      <c r="AQ28" s="65">
        <f>ROUND(AO28/AN28,8)</f>
        <v>4.2921311500000003</v>
      </c>
      <c r="AR28" s="26">
        <v>1796</v>
      </c>
      <c r="AS28" s="25">
        <v>7550.93</v>
      </c>
      <c r="AT28" s="44">
        <f>AS28-(AU28*AR28)</f>
        <v>-1.9600001905928366E-6</v>
      </c>
      <c r="AU28" s="65">
        <f>ROUND(AS28/AR28,8)</f>
        <v>4.2043040100000004</v>
      </c>
      <c r="AV28" s="24">
        <v>1104</v>
      </c>
      <c r="AW28" s="25">
        <v>4770.2700000000004</v>
      </c>
      <c r="AX28" s="44">
        <f>AW28-(AY28*AV28)</f>
        <v>-9.5999985205708072E-7</v>
      </c>
      <c r="AY28" s="65">
        <f>ROUND(AW28/AV28,8)</f>
        <v>4.3208967400000002</v>
      </c>
      <c r="AZ28" s="70"/>
      <c r="BA28" s="70"/>
      <c r="CB28" s="55">
        <v>23559</v>
      </c>
      <c r="CC28" s="56">
        <f t="shared" si="1"/>
        <v>50624</v>
      </c>
      <c r="CD28" s="56">
        <f t="shared" si="2"/>
        <v>198854.43</v>
      </c>
    </row>
    <row r="29" spans="1:82" x14ac:dyDescent="0.55000000000000004">
      <c r="A29" s="23">
        <v>2</v>
      </c>
      <c r="B29" s="39" t="s">
        <v>19</v>
      </c>
      <c r="C29" s="49" t="s">
        <v>30</v>
      </c>
      <c r="D29" s="26">
        <v>0</v>
      </c>
      <c r="E29" s="25">
        <v>334.1</v>
      </c>
      <c r="F29" s="44">
        <v>0</v>
      </c>
      <c r="G29" s="65" t="s">
        <v>42</v>
      </c>
      <c r="H29" s="26">
        <v>0</v>
      </c>
      <c r="I29" s="25">
        <v>334.1</v>
      </c>
      <c r="J29" s="44">
        <v>0</v>
      </c>
      <c r="K29" s="65" t="s">
        <v>42</v>
      </c>
      <c r="L29" s="26">
        <v>0</v>
      </c>
      <c r="M29" s="25">
        <v>334.1</v>
      </c>
      <c r="N29" s="44">
        <v>0</v>
      </c>
      <c r="O29" s="65" t="s">
        <v>42</v>
      </c>
      <c r="P29" s="26">
        <v>0</v>
      </c>
      <c r="Q29" s="25">
        <v>334.1</v>
      </c>
      <c r="R29" s="44">
        <v>0</v>
      </c>
      <c r="S29" s="65" t="s">
        <v>42</v>
      </c>
      <c r="T29" s="26">
        <v>0</v>
      </c>
      <c r="U29" s="25">
        <v>334.1</v>
      </c>
      <c r="V29" s="44">
        <v>0</v>
      </c>
      <c r="W29" s="65" t="s">
        <v>42</v>
      </c>
      <c r="X29" s="26">
        <v>0</v>
      </c>
      <c r="Y29" s="25">
        <v>334.1</v>
      </c>
      <c r="Z29" s="44">
        <v>0</v>
      </c>
      <c r="AA29" s="65" t="s">
        <v>42</v>
      </c>
      <c r="AB29" s="26">
        <v>0</v>
      </c>
      <c r="AC29" s="25">
        <v>334.1</v>
      </c>
      <c r="AD29" s="44">
        <v>0</v>
      </c>
      <c r="AE29" s="65" t="s">
        <v>42</v>
      </c>
      <c r="AF29" s="24">
        <v>0</v>
      </c>
      <c r="AG29" s="25">
        <v>334.1</v>
      </c>
      <c r="AH29" s="44">
        <v>0</v>
      </c>
      <c r="AI29" s="65" t="s">
        <v>42</v>
      </c>
      <c r="AJ29" s="24">
        <v>0</v>
      </c>
      <c r="AK29" s="25">
        <v>334.1</v>
      </c>
      <c r="AL29" s="44">
        <v>0</v>
      </c>
      <c r="AM29" s="65" t="s">
        <v>42</v>
      </c>
      <c r="AN29" s="26">
        <v>0</v>
      </c>
      <c r="AO29" s="25">
        <v>334.1</v>
      </c>
      <c r="AP29" s="44">
        <v>0</v>
      </c>
      <c r="AQ29" s="65" t="s">
        <v>42</v>
      </c>
      <c r="AR29" s="26">
        <v>0</v>
      </c>
      <c r="AS29" s="25">
        <v>334.1</v>
      </c>
      <c r="AT29" s="44">
        <v>0</v>
      </c>
      <c r="AU29" s="65" t="s">
        <v>42</v>
      </c>
      <c r="AV29" s="24">
        <v>0</v>
      </c>
      <c r="AW29" s="25">
        <v>334.1</v>
      </c>
      <c r="AX29" s="44">
        <v>0</v>
      </c>
      <c r="AY29" s="65" t="s">
        <v>42</v>
      </c>
      <c r="AZ29" s="70"/>
      <c r="BA29" s="70"/>
      <c r="CB29" s="55">
        <v>23590</v>
      </c>
      <c r="CC29" s="56">
        <f t="shared" si="1"/>
        <v>57282</v>
      </c>
      <c r="CD29" s="56">
        <f t="shared" si="2"/>
        <v>221617.84</v>
      </c>
    </row>
    <row r="30" spans="1:82" x14ac:dyDescent="0.55000000000000004">
      <c r="A30" s="27" t="s">
        <v>5</v>
      </c>
      <c r="B30" s="28"/>
      <c r="C30" s="40"/>
      <c r="D30" s="35">
        <f>SUM(D28:D29)</f>
        <v>724</v>
      </c>
      <c r="E30" s="34">
        <f>SUM(E28:E29)</f>
        <v>3577.42</v>
      </c>
      <c r="F30" s="44"/>
      <c r="G30" s="66" t="s">
        <v>42</v>
      </c>
      <c r="H30" s="35">
        <f>SUM(H28:H29)</f>
        <v>660</v>
      </c>
      <c r="I30" s="34">
        <f>SUM(I28:I29)</f>
        <v>3220.2599999999998</v>
      </c>
      <c r="J30" s="44"/>
      <c r="K30" s="66" t="s">
        <v>42</v>
      </c>
      <c r="L30" s="35">
        <f>SUM(L28:L29)</f>
        <v>856</v>
      </c>
      <c r="M30" s="34">
        <f>SUM(M28:M29)</f>
        <v>4107.84</v>
      </c>
      <c r="N30" s="44"/>
      <c r="O30" s="66" t="s">
        <v>42</v>
      </c>
      <c r="P30" s="35">
        <f>SUM(P28:P29)</f>
        <v>724</v>
      </c>
      <c r="Q30" s="34">
        <f>SUM(Q28:Q29)</f>
        <v>3577.42</v>
      </c>
      <c r="R30" s="44"/>
      <c r="S30" s="66" t="s">
        <v>42</v>
      </c>
      <c r="T30" s="35">
        <f>SUM(T28:T29)</f>
        <v>736</v>
      </c>
      <c r="U30" s="34">
        <f>SUM(U28:U29)</f>
        <v>3615.64</v>
      </c>
      <c r="V30" s="44"/>
      <c r="W30" s="66" t="s">
        <v>42</v>
      </c>
      <c r="X30" s="35">
        <f>SUM(X28:X29)</f>
        <v>912</v>
      </c>
      <c r="Y30" s="34">
        <f>SUM(Y28:Y29)</f>
        <v>4332.8600000000006</v>
      </c>
      <c r="Z30" s="44"/>
      <c r="AA30" s="66" t="s">
        <v>42</v>
      </c>
      <c r="AB30" s="35">
        <f>SUM(AB28:AB29)</f>
        <v>736</v>
      </c>
      <c r="AC30" s="34">
        <f>SUM(AC28:AC29)</f>
        <v>3615.64</v>
      </c>
      <c r="AD30" s="44"/>
      <c r="AE30" s="66" t="s">
        <v>42</v>
      </c>
      <c r="AF30" s="33">
        <f>SUM(AF28:AF29)</f>
        <v>688</v>
      </c>
      <c r="AG30" s="34">
        <f>SUM(AG28:AG29)</f>
        <v>3432.7799999999997</v>
      </c>
      <c r="AH30" s="44"/>
      <c r="AI30" s="66" t="s">
        <v>42</v>
      </c>
      <c r="AJ30" s="33">
        <f>SUM(AJ28:AJ29)</f>
        <v>660</v>
      </c>
      <c r="AK30" s="34">
        <f>SUM(AK28:AK29)</f>
        <v>3220.2599999999998</v>
      </c>
      <c r="AL30" s="44"/>
      <c r="AM30" s="66" t="s">
        <v>42</v>
      </c>
      <c r="AN30" s="35">
        <f>SUM(AN28:AN29)</f>
        <v>1220</v>
      </c>
      <c r="AO30" s="34">
        <f>SUM(AO28:AO29)</f>
        <v>5570.5</v>
      </c>
      <c r="AP30" s="44"/>
      <c r="AQ30" s="66" t="s">
        <v>42</v>
      </c>
      <c r="AR30" s="35">
        <f>SUM(AR28:AR29)</f>
        <v>1796</v>
      </c>
      <c r="AS30" s="34">
        <f>SUM(AS28:AS29)</f>
        <v>7885.0300000000007</v>
      </c>
      <c r="AT30" s="44"/>
      <c r="AU30" s="66" t="s">
        <v>42</v>
      </c>
      <c r="AV30" s="35">
        <f>SUM(AV28:AV29)</f>
        <v>1104</v>
      </c>
      <c r="AW30" s="34">
        <f>SUM(AW28:AW29)</f>
        <v>5104.3700000000008</v>
      </c>
      <c r="AX30" s="44"/>
      <c r="AY30" s="66" t="s">
        <v>42</v>
      </c>
      <c r="AZ30" s="35">
        <f>D30+H30+L30+P30+T30+X30+AB30+AF30+AJ30+AN30+AR30+AV30</f>
        <v>10816</v>
      </c>
      <c r="BA30" s="34">
        <f>E30+I30+M30+Q30+U30+Y30+AC30+AG30+AK30+AO30+AS30+AW30</f>
        <v>51260.02</v>
      </c>
      <c r="BB30" s="71">
        <f>D30+H30+L30+P30+T30+X30+AB30+AF30+AJ30</f>
        <v>6696</v>
      </c>
      <c r="BC30" s="72">
        <f>E30+I30+M30+Q30+U30+Y30+AC30+AG30+AK30</f>
        <v>32700.12</v>
      </c>
      <c r="BD30" s="71">
        <f>AN30+AR30+AV30</f>
        <v>4120</v>
      </c>
      <c r="BE30" s="72">
        <f>AO30+AS30+AW30</f>
        <v>18559.900000000001</v>
      </c>
      <c r="CB30" s="55">
        <v>23621</v>
      </c>
      <c r="CC30" s="56">
        <f t="shared" si="1"/>
        <v>53240</v>
      </c>
      <c r="CD30" s="56">
        <f t="shared" si="2"/>
        <v>200286.03</v>
      </c>
    </row>
    <row r="31" spans="1:82" x14ac:dyDescent="0.55000000000000004">
      <c r="A31" s="29" t="s">
        <v>26</v>
      </c>
      <c r="B31" s="22"/>
      <c r="C31" s="46"/>
      <c r="D31" s="74"/>
      <c r="E31" s="24"/>
      <c r="F31" s="30"/>
      <c r="G31" s="64"/>
      <c r="H31" s="74"/>
      <c r="I31" s="24"/>
      <c r="J31" s="30"/>
      <c r="K31" s="64"/>
      <c r="L31" s="74"/>
      <c r="M31" s="24"/>
      <c r="N31" s="30"/>
      <c r="O31" s="64"/>
      <c r="P31" s="74"/>
      <c r="Q31" s="24"/>
      <c r="R31" s="30"/>
      <c r="S31" s="64"/>
      <c r="T31" s="74"/>
      <c r="U31" s="24"/>
      <c r="V31" s="30"/>
      <c r="W31" s="64"/>
      <c r="X31" s="74"/>
      <c r="Y31" s="24"/>
      <c r="Z31" s="30"/>
      <c r="AA31" s="64"/>
      <c r="AB31" s="74"/>
      <c r="AC31" s="24"/>
      <c r="AD31" s="30"/>
      <c r="AE31" s="64"/>
      <c r="AF31" s="30"/>
      <c r="AG31" s="24"/>
      <c r="AH31" s="30"/>
      <c r="AI31" s="64"/>
      <c r="AJ31" s="30"/>
      <c r="AK31" s="24"/>
      <c r="AL31" s="30"/>
      <c r="AM31" s="64"/>
      <c r="AN31" s="74"/>
      <c r="AO31" s="24"/>
      <c r="AP31" s="30"/>
      <c r="AQ31" s="64"/>
      <c r="AR31" s="74"/>
      <c r="AS31" s="24"/>
      <c r="AT31" s="30"/>
      <c r="AU31" s="64"/>
      <c r="AV31" s="30"/>
      <c r="AW31" s="24"/>
      <c r="AX31" s="30"/>
      <c r="AY31" s="64"/>
      <c r="AZ31" s="70"/>
      <c r="BA31" s="70"/>
      <c r="CB31" s="55">
        <v>23651</v>
      </c>
      <c r="CC31" s="56">
        <f t="shared" si="1"/>
        <v>56984.01</v>
      </c>
      <c r="CD31" s="56">
        <f t="shared" si="2"/>
        <v>220014.5</v>
      </c>
    </row>
    <row r="32" spans="1:82" x14ac:dyDescent="0.55000000000000004">
      <c r="A32" s="23">
        <v>1</v>
      </c>
      <c r="B32" s="39" t="s">
        <v>31</v>
      </c>
      <c r="C32" s="49" t="s">
        <v>32</v>
      </c>
      <c r="D32" s="26">
        <v>72120</v>
      </c>
      <c r="E32" s="25">
        <v>217688.23</v>
      </c>
      <c r="F32" s="44">
        <f>E32-(G32*D32)</f>
        <v>2.8720003319904208E-4</v>
      </c>
      <c r="G32" s="65">
        <f>ROUND(E32/D32,8)</f>
        <v>3.0184169399999998</v>
      </c>
      <c r="H32" s="26">
        <v>75120</v>
      </c>
      <c r="I32" s="25">
        <v>301458.46999999997</v>
      </c>
      <c r="J32" s="44">
        <f>I32-(K32*H32)</f>
        <v>-3.0160002643242478E-4</v>
      </c>
      <c r="K32" s="65">
        <f>ROUND(I32/H32,8)</f>
        <v>4.0130254299999999</v>
      </c>
      <c r="L32" s="26">
        <v>102480</v>
      </c>
      <c r="M32" s="25">
        <v>419345.23</v>
      </c>
      <c r="N32" s="44">
        <f>M32-(O32*L32)</f>
        <v>-9.680003859102726E-5</v>
      </c>
      <c r="O32" s="65">
        <f>ROUND(M32/L32,8)</f>
        <v>4.0919714100000002</v>
      </c>
      <c r="P32" s="26">
        <v>78960</v>
      </c>
      <c r="Q32" s="25">
        <v>343999.55</v>
      </c>
      <c r="R32" s="44">
        <f>Q32-(S32*P32)</f>
        <v>1.92799954675138E-4</v>
      </c>
      <c r="S32" s="65">
        <f>ROUND(Q32/P32,8)</f>
        <v>4.3566305700000001</v>
      </c>
      <c r="T32" s="26">
        <v>86400</v>
      </c>
      <c r="U32" s="25">
        <v>357753</v>
      </c>
      <c r="V32" s="44">
        <f>U32-(W32*T32)</f>
        <v>1.919999485835433E-4</v>
      </c>
      <c r="W32" s="65">
        <f>ROUND(U32/T32,8)</f>
        <v>4.1406597200000004</v>
      </c>
      <c r="X32" s="26">
        <v>81000</v>
      </c>
      <c r="Y32" s="25">
        <v>330374.81</v>
      </c>
      <c r="Z32" s="44">
        <f>Y32-(AA32*X32)</f>
        <v>-1.5999999595806003E-4</v>
      </c>
      <c r="AA32" s="65">
        <f>ROUND(Y32/X32,8)</f>
        <v>4.0787013600000002</v>
      </c>
      <c r="AB32" s="26">
        <v>98520</v>
      </c>
      <c r="AC32" s="25">
        <v>406659.48</v>
      </c>
      <c r="AD32" s="44">
        <f>AC32-(AE32*AB32)</f>
        <v>1.0439998004585505E-4</v>
      </c>
      <c r="AE32" s="65">
        <f>ROUND(AC32/AB32,8)</f>
        <v>4.1276845299999998</v>
      </c>
      <c r="AF32" s="24">
        <v>108840</v>
      </c>
      <c r="AG32" s="25">
        <v>428639.4</v>
      </c>
      <c r="AH32" s="44">
        <f>AG32-(AI32*AF32)</f>
        <v>7.6800002716481686E-5</v>
      </c>
      <c r="AI32" s="65">
        <f>ROUND(AG32/AF32,8)</f>
        <v>3.9382524800000001</v>
      </c>
      <c r="AJ32" s="24">
        <v>94680</v>
      </c>
      <c r="AK32" s="25">
        <v>384278.23</v>
      </c>
      <c r="AL32" s="44">
        <f>AK32-(AM32*AJ32)</f>
        <v>-1.1239998275414109E-4</v>
      </c>
      <c r="AM32" s="65">
        <f>ROUND(AK32/AJ32,8)</f>
        <v>4.0587054299999998</v>
      </c>
      <c r="AN32" s="26">
        <v>96480</v>
      </c>
      <c r="AO32" s="25">
        <v>379964.56</v>
      </c>
      <c r="AP32" s="44">
        <f>AO32-(AQ32*AN32)</f>
        <v>2.5599997024983168E-4</v>
      </c>
      <c r="AQ32" s="65">
        <f>ROUND(AO32/AN32,8)</f>
        <v>3.9382728</v>
      </c>
      <c r="AR32" s="26">
        <v>78360</v>
      </c>
      <c r="AS32" s="25">
        <v>311837.73</v>
      </c>
      <c r="AT32" s="44">
        <f>AS32-(AU32*AR32)</f>
        <v>1.7999962437897921E-5</v>
      </c>
      <c r="AU32" s="65">
        <f>ROUND(AS32/AR32,8)</f>
        <v>3.9795524499999999</v>
      </c>
      <c r="AV32" s="24">
        <v>71640</v>
      </c>
      <c r="AW32" s="25">
        <v>280230.46000000002</v>
      </c>
      <c r="AX32" s="44">
        <f>AW32-(AY32*AV32)</f>
        <v>1.4560006093233824E-4</v>
      </c>
      <c r="AY32" s="65">
        <f>ROUND(AW32/AV32,8)</f>
        <v>3.9116479599999998</v>
      </c>
      <c r="AZ32" s="70"/>
      <c r="BA32" s="70"/>
      <c r="CB32" s="55">
        <v>23682</v>
      </c>
      <c r="CC32" s="56">
        <f t="shared" si="1"/>
        <v>60628</v>
      </c>
      <c r="CD32" s="56">
        <f t="shared" si="2"/>
        <v>232676.04</v>
      </c>
    </row>
    <row r="33" spans="1:82" x14ac:dyDescent="0.55000000000000004">
      <c r="A33" s="23">
        <v>2</v>
      </c>
      <c r="B33" s="39" t="s">
        <v>54</v>
      </c>
      <c r="C33" s="49" t="s">
        <v>34</v>
      </c>
      <c r="D33" s="26">
        <v>7885.11</v>
      </c>
      <c r="E33" s="25">
        <v>31627.74</v>
      </c>
      <c r="F33" s="44">
        <f>E33-(G33*D33)</f>
        <v>4.6350032789632678E-6</v>
      </c>
      <c r="G33" s="65">
        <f>ROUND(E33/D33,8)</f>
        <v>4.0110714999999999</v>
      </c>
      <c r="H33" s="26">
        <v>7765.77</v>
      </c>
      <c r="I33" s="25">
        <v>32671.32</v>
      </c>
      <c r="J33" s="44">
        <f>I33-(K33*H33)</f>
        <v>-2.3548804165329784E-5</v>
      </c>
      <c r="K33" s="65">
        <f>ROUND(I33/H33,8)</f>
        <v>4.2070934400000004</v>
      </c>
      <c r="L33" s="26">
        <v>8379.2999999999993</v>
      </c>
      <c r="M33" s="25">
        <v>35240.61</v>
      </c>
      <c r="N33" s="44">
        <f>M33-(O33*L33)</f>
        <v>-1.3709999620914459E-5</v>
      </c>
      <c r="O33" s="65">
        <f>ROUND(M33/L33,8)</f>
        <v>4.2056747000000003</v>
      </c>
      <c r="P33" s="26">
        <v>7068.6</v>
      </c>
      <c r="Q33" s="25">
        <v>28569.5</v>
      </c>
      <c r="R33" s="44">
        <f>Q33-(S33*P33)</f>
        <v>1.6513997252332047E-5</v>
      </c>
      <c r="S33" s="65">
        <f>ROUND(Q33/P33,8)</f>
        <v>4.0417480100000001</v>
      </c>
      <c r="T33" s="26">
        <v>6305.13</v>
      </c>
      <c r="U33" s="25">
        <v>26578.65</v>
      </c>
      <c r="V33" s="44">
        <f>U33-(W33*T33)</f>
        <v>1.6947298718150705E-5</v>
      </c>
      <c r="W33" s="65">
        <f>ROUND(U33/T33,8)</f>
        <v>4.2154007900000003</v>
      </c>
      <c r="X33" s="26">
        <v>7109.4</v>
      </c>
      <c r="Y33" s="25">
        <v>28928.77</v>
      </c>
      <c r="Z33" s="44">
        <f>Y33-(AA33*X33)</f>
        <v>-3.2653995731379837E-5</v>
      </c>
      <c r="AA33" s="65">
        <f>ROUND(Y33/X33,8)</f>
        <v>4.0690874099999998</v>
      </c>
      <c r="AB33" s="26">
        <v>8232.93</v>
      </c>
      <c r="AC33" s="25">
        <v>34228.44</v>
      </c>
      <c r="AD33" s="44">
        <f>AC33-(AE33*AB33)</f>
        <v>1.6974903701338917E-5</v>
      </c>
      <c r="AE33" s="65">
        <f>ROUND(AC33/AB33,8)</f>
        <v>4.1575040699999999</v>
      </c>
      <c r="AF33" s="24">
        <v>10054.14</v>
      </c>
      <c r="AG33" s="25">
        <v>40888.53</v>
      </c>
      <c r="AH33" s="44">
        <f>AG33-(AI33*AF33)</f>
        <v>4.4979002268519253E-5</v>
      </c>
      <c r="AI33" s="65">
        <f>ROUND(AG33/AF33,8)</f>
        <v>4.0668351500000002</v>
      </c>
      <c r="AJ33" s="24">
        <v>9779.25</v>
      </c>
      <c r="AK33" s="25">
        <v>39732.99</v>
      </c>
      <c r="AL33" s="44">
        <f>AK33-(AM33*AJ33)</f>
        <v>2.9917500796727836E-5</v>
      </c>
      <c r="AM33" s="65">
        <f>ROUND(AK33/AJ33,8)</f>
        <v>4.0629894899999996</v>
      </c>
      <c r="AN33" s="26">
        <v>9512.52</v>
      </c>
      <c r="AO33" s="25">
        <v>38992.639999999999</v>
      </c>
      <c r="AP33" s="44">
        <f>AO33-(AQ33*AN33)</f>
        <v>-2.9975199140608311E-5</v>
      </c>
      <c r="AQ33" s="65">
        <f>ROUND(AO33/AN33,8)</f>
        <v>4.09908626</v>
      </c>
      <c r="AR33" s="26">
        <v>7273.62</v>
      </c>
      <c r="AS33" s="25">
        <v>30805.33</v>
      </c>
      <c r="AT33" s="44">
        <f>AS33-(AU33*AR33)</f>
        <v>1.8940001609735191E-5</v>
      </c>
      <c r="AU33" s="65">
        <f>ROUND(AS33/AR33,8)</f>
        <v>4.2352129999999999</v>
      </c>
      <c r="AV33" s="24">
        <v>9097.89</v>
      </c>
      <c r="AW33" s="25">
        <v>37314.17</v>
      </c>
      <c r="AX33" s="44">
        <f>AW33-(AY33*AV33)</f>
        <v>-1.9524697563610971E-5</v>
      </c>
      <c r="AY33" s="65">
        <f>ROUND(AW33/AV33,8)</f>
        <v>4.1014092299999998</v>
      </c>
      <c r="AZ33" s="70"/>
      <c r="BA33" s="70"/>
      <c r="CB33" s="55">
        <v>23712</v>
      </c>
      <c r="CC33" s="56">
        <f t="shared" si="1"/>
        <v>58435.99</v>
      </c>
      <c r="CD33" s="56">
        <f t="shared" si="2"/>
        <v>224776.71</v>
      </c>
    </row>
    <row r="34" spans="1:82" x14ac:dyDescent="0.55000000000000004">
      <c r="A34" s="23">
        <v>3</v>
      </c>
      <c r="B34" s="39" t="s">
        <v>33</v>
      </c>
      <c r="C34" s="49" t="s">
        <v>68</v>
      </c>
      <c r="D34" s="26">
        <v>304</v>
      </c>
      <c r="E34" s="25">
        <v>1216.5999999999999</v>
      </c>
      <c r="F34" s="44">
        <f>E34-(G34*D34)</f>
        <v>1.2799998785339994E-6</v>
      </c>
      <c r="G34" s="65">
        <f>ROUND(E34/D34,8)</f>
        <v>4.0019736799999999</v>
      </c>
      <c r="H34" s="26">
        <v>334</v>
      </c>
      <c r="I34" s="25">
        <v>1347.19</v>
      </c>
      <c r="J34" s="44">
        <f>I34-(K34*H34)</f>
        <v>1.3400001535046613E-6</v>
      </c>
      <c r="K34" s="65">
        <f>ROUND(I34/H34,8)</f>
        <v>4.0335029899999997</v>
      </c>
      <c r="L34" s="26">
        <v>427</v>
      </c>
      <c r="M34" s="25">
        <v>1557.84</v>
      </c>
      <c r="N34" s="44">
        <f>M34-(O34*L34)</f>
        <v>-1.4800000371906208E-6</v>
      </c>
      <c r="O34" s="65">
        <f>ROUND(M34/L34,8)</f>
        <v>3.64833724</v>
      </c>
      <c r="P34" s="26">
        <v>452</v>
      </c>
      <c r="Q34" s="25">
        <v>1872.02</v>
      </c>
      <c r="R34" s="44">
        <f>Q34-(S34*P34)</f>
        <v>-8.3999998423678335E-7</v>
      </c>
      <c r="S34" s="65">
        <f>ROUND(Q34/P34,8)</f>
        <v>4.1416371700000001</v>
      </c>
      <c r="T34" s="26">
        <v>553</v>
      </c>
      <c r="U34" s="25">
        <v>2333.33</v>
      </c>
      <c r="V34" s="44">
        <f>U34-(W34*T34)</f>
        <v>2.7500000214786269E-6</v>
      </c>
      <c r="W34" s="65">
        <f>ROUND(U34/T34,8)</f>
        <v>4.21940325</v>
      </c>
      <c r="X34" s="26">
        <v>647</v>
      </c>
      <c r="Y34" s="25">
        <v>2762.65</v>
      </c>
      <c r="Z34" s="44">
        <f>Y34-(AA34*X34)</f>
        <v>-2.4599994503660128E-6</v>
      </c>
      <c r="AA34" s="65">
        <f>ROUND(Y34/X34,8)</f>
        <v>4.2699381799999996</v>
      </c>
      <c r="AB34" s="26">
        <v>544</v>
      </c>
      <c r="AC34" s="25">
        <v>2282.23</v>
      </c>
      <c r="AD34" s="44">
        <f>AC34-(AE34*AB34)</f>
        <v>-2.5599997570679989E-6</v>
      </c>
      <c r="AE34" s="65">
        <f>ROUND(AC34/AB34,8)</f>
        <v>4.1952757399999996</v>
      </c>
      <c r="AF34" s="24">
        <v>422</v>
      </c>
      <c r="AG34" s="25">
        <v>1735.01</v>
      </c>
      <c r="AH34" s="44">
        <f>AG34-(AI34*AF34)</f>
        <v>1.8000000636675395E-6</v>
      </c>
      <c r="AI34" s="65">
        <f>ROUND(AG34/AF34,8)</f>
        <v>4.1113980999999997</v>
      </c>
      <c r="AJ34" s="24">
        <v>593</v>
      </c>
      <c r="AK34" s="25">
        <v>2516.02</v>
      </c>
      <c r="AL34" s="44">
        <f>AK34-(AM34*AJ34)</f>
        <v>-5.4000020099920221E-7</v>
      </c>
      <c r="AM34" s="65">
        <f>ROUND(AK34/AJ34,8)</f>
        <v>4.2428667799999999</v>
      </c>
      <c r="AN34" s="26">
        <v>717</v>
      </c>
      <c r="AO34" s="25">
        <v>3082.37</v>
      </c>
      <c r="AP34" s="44">
        <f>AO34-(AQ34*AN34)</f>
        <v>-7.9000028563314117E-7</v>
      </c>
      <c r="AQ34" s="65">
        <f>ROUND(AO34/AN34,8)</f>
        <v>4.2989818700000004</v>
      </c>
      <c r="AR34" s="26">
        <v>595</v>
      </c>
      <c r="AS34" s="25">
        <v>2525.16</v>
      </c>
      <c r="AT34" s="44">
        <f>AS34-(AU34*AR34)</f>
        <v>-2.0500001483014785E-6</v>
      </c>
      <c r="AU34" s="65">
        <f>ROUND(AS34/AR34,8)</f>
        <v>4.2439663899999998</v>
      </c>
      <c r="AV34" s="24">
        <v>472</v>
      </c>
      <c r="AW34" s="25">
        <v>1963.38</v>
      </c>
      <c r="AX34" s="44">
        <f>AW34-(AY34*AV34)</f>
        <v>-7.9999836088973098E-8</v>
      </c>
      <c r="AY34" s="65">
        <f>ROUND(AW34/AV34,8)</f>
        <v>4.1597033899999998</v>
      </c>
      <c r="AZ34" s="70"/>
      <c r="BA34" s="70"/>
    </row>
    <row r="35" spans="1:82" x14ac:dyDescent="0.55000000000000004">
      <c r="A35" s="27" t="s">
        <v>5</v>
      </c>
      <c r="B35" s="28"/>
      <c r="C35" s="40"/>
      <c r="D35" s="35">
        <f>SUM(D32:D34)</f>
        <v>80309.11</v>
      </c>
      <c r="E35" s="34">
        <f>SUM(E32:E34)</f>
        <v>250532.57</v>
      </c>
      <c r="F35" s="44"/>
      <c r="G35" s="66" t="s">
        <v>42</v>
      </c>
      <c r="H35" s="35">
        <f>SUM(H32:H34)</f>
        <v>83219.77</v>
      </c>
      <c r="I35" s="34">
        <f>SUM(I32:I34)</f>
        <v>335476.98</v>
      </c>
      <c r="J35" s="44"/>
      <c r="K35" s="66" t="s">
        <v>42</v>
      </c>
      <c r="L35" s="35">
        <f>SUM(L32:L34)</f>
        <v>111286.3</v>
      </c>
      <c r="M35" s="34">
        <f>SUM(M32:M34)</f>
        <v>456143.68</v>
      </c>
      <c r="N35" s="44"/>
      <c r="O35" s="66" t="s">
        <v>42</v>
      </c>
      <c r="P35" s="35">
        <f>SUM(P32:P34)</f>
        <v>86480.6</v>
      </c>
      <c r="Q35" s="34">
        <f>SUM(Q32:Q34)</f>
        <v>374441.07</v>
      </c>
      <c r="R35" s="44"/>
      <c r="S35" s="66" t="s">
        <v>42</v>
      </c>
      <c r="T35" s="35">
        <f>SUM(T32:T34)</f>
        <v>93258.13</v>
      </c>
      <c r="U35" s="34">
        <f>SUM(U32:U34)</f>
        <v>386664.98000000004</v>
      </c>
      <c r="V35" s="44"/>
      <c r="W35" s="66" t="s">
        <v>42</v>
      </c>
      <c r="X35" s="35">
        <f>SUM(X32:X34)</f>
        <v>88756.4</v>
      </c>
      <c r="Y35" s="34">
        <f>SUM(Y32:Y34)</f>
        <v>362066.23000000004</v>
      </c>
      <c r="Z35" s="44"/>
      <c r="AA35" s="66" t="s">
        <v>42</v>
      </c>
      <c r="AB35" s="35">
        <f>SUM(AB32:AB34)</f>
        <v>107296.93</v>
      </c>
      <c r="AC35" s="34">
        <f>SUM(AC32:AC34)</f>
        <v>443170.14999999997</v>
      </c>
      <c r="AD35" s="44"/>
      <c r="AE35" s="66" t="s">
        <v>42</v>
      </c>
      <c r="AF35" s="33">
        <f>SUM(AF32:AF34)</f>
        <v>119316.14</v>
      </c>
      <c r="AG35" s="34">
        <f>SUM(AG32:AG34)</f>
        <v>471262.94000000006</v>
      </c>
      <c r="AH35" s="44"/>
      <c r="AI35" s="66" t="s">
        <v>42</v>
      </c>
      <c r="AJ35" s="33">
        <f>SUM(AJ32:AJ34)</f>
        <v>105052.25</v>
      </c>
      <c r="AK35" s="34">
        <f>SUM(AK32:AK34)</f>
        <v>426527.24</v>
      </c>
      <c r="AL35" s="44"/>
      <c r="AM35" s="66" t="s">
        <v>42</v>
      </c>
      <c r="AN35" s="35">
        <f>SUM(AN32:AN34)</f>
        <v>106709.52</v>
      </c>
      <c r="AO35" s="34">
        <f>SUM(AO32:AO34)</f>
        <v>422039.57</v>
      </c>
      <c r="AP35" s="44"/>
      <c r="AQ35" s="66" t="s">
        <v>42</v>
      </c>
      <c r="AR35" s="35">
        <f>SUM(AR32:AR34)</f>
        <v>86228.62</v>
      </c>
      <c r="AS35" s="34">
        <f>SUM(AS32:AS34)</f>
        <v>345168.22</v>
      </c>
      <c r="AT35" s="44"/>
      <c r="AU35" s="66" t="s">
        <v>42</v>
      </c>
      <c r="AV35" s="35">
        <f>SUM(AV32:AV34)</f>
        <v>81209.89</v>
      </c>
      <c r="AW35" s="34">
        <f>SUM(AW32:AW34)</f>
        <v>319508.01</v>
      </c>
      <c r="AX35" s="44"/>
      <c r="AY35" s="66" t="s">
        <v>42</v>
      </c>
      <c r="AZ35" s="35">
        <f>D35+H35+L35+P35+T35+X35+AB35+AF35+AJ35+AN35+AR35+AV35</f>
        <v>1149123.6599999999</v>
      </c>
      <c r="BA35" s="34">
        <f>E35+I35+M35+Q35+U35+Y35+AC35+AG35+AK35+AO35+AS35+AW35</f>
        <v>4593001.6399999997</v>
      </c>
      <c r="BB35" s="71">
        <f>D35+H35+L35+P35+T35+X35+AB35+AF35+AJ35</f>
        <v>874975.63</v>
      </c>
      <c r="BC35" s="72">
        <f>E35+I35+M35+Q35+U35+Y35+AC35+AG35+AK35</f>
        <v>3506285.84</v>
      </c>
      <c r="BD35" s="71">
        <f>AN35+AR35+AV35</f>
        <v>274148.03000000003</v>
      </c>
      <c r="BE35" s="72">
        <f>AO35+AS35+AW35</f>
        <v>1086715.8</v>
      </c>
    </row>
    <row r="36" spans="1:82" x14ac:dyDescent="0.55000000000000004">
      <c r="A36" s="29" t="s">
        <v>27</v>
      </c>
      <c r="B36" s="22"/>
      <c r="C36" s="46"/>
      <c r="D36" s="74"/>
      <c r="E36" s="24"/>
      <c r="F36" s="30"/>
      <c r="G36" s="64"/>
      <c r="H36" s="74"/>
      <c r="I36" s="24"/>
      <c r="J36" s="30"/>
      <c r="K36" s="64"/>
      <c r="L36" s="74"/>
      <c r="M36" s="24"/>
      <c r="N36" s="30"/>
      <c r="O36" s="64"/>
      <c r="P36" s="74"/>
      <c r="Q36" s="24"/>
      <c r="R36" s="30"/>
      <c r="S36" s="64"/>
      <c r="T36" s="74"/>
      <c r="U36" s="24"/>
      <c r="V36" s="30"/>
      <c r="W36" s="64"/>
      <c r="X36" s="74"/>
      <c r="Y36" s="24"/>
      <c r="Z36" s="30"/>
      <c r="AA36" s="64"/>
      <c r="AB36" s="74"/>
      <c r="AC36" s="24"/>
      <c r="AD36" s="30"/>
      <c r="AE36" s="64"/>
      <c r="AF36" s="30"/>
      <c r="AG36" s="24"/>
      <c r="AH36" s="30"/>
      <c r="AI36" s="64"/>
      <c r="AJ36" s="30"/>
      <c r="AK36" s="24"/>
      <c r="AL36" s="30"/>
      <c r="AM36" s="64"/>
      <c r="AN36" s="74"/>
      <c r="AO36" s="24"/>
      <c r="AP36" s="30"/>
      <c r="AQ36" s="64"/>
      <c r="AR36" s="74"/>
      <c r="AS36" s="24"/>
      <c r="AT36" s="30"/>
      <c r="AU36" s="64"/>
      <c r="AV36" s="30"/>
      <c r="AW36" s="24"/>
      <c r="AX36" s="30"/>
      <c r="AY36" s="64"/>
      <c r="AZ36" s="70"/>
      <c r="BA36" s="70"/>
    </row>
    <row r="37" spans="1:82" x14ac:dyDescent="0.55000000000000004">
      <c r="A37" s="23">
        <v>1</v>
      </c>
      <c r="B37" s="39" t="s">
        <v>35</v>
      </c>
      <c r="C37" s="49" t="s">
        <v>36</v>
      </c>
      <c r="D37" s="26">
        <v>10645.53</v>
      </c>
      <c r="E37" s="25">
        <v>44658.53</v>
      </c>
      <c r="F37" s="44">
        <f>E37-(G37*D37)</f>
        <v>1.2231801520101726E-5</v>
      </c>
      <c r="G37" s="65">
        <f>ROUND(E37/D37,8)</f>
        <v>4.1950499399999996</v>
      </c>
      <c r="H37" s="26">
        <v>13000.51</v>
      </c>
      <c r="I37" s="25">
        <v>57495.26</v>
      </c>
      <c r="J37" s="44">
        <f>I37-(K37*H37)</f>
        <v>-2.4793094780761749E-5</v>
      </c>
      <c r="K37" s="65">
        <f>ROUND(I37/H37,8)</f>
        <v>4.4225388099999998</v>
      </c>
      <c r="L37" s="26">
        <v>15907.63</v>
      </c>
      <c r="M37" s="25">
        <v>68681.36</v>
      </c>
      <c r="N37" s="44">
        <f>M37-(O37*L37)</f>
        <v>-3.2343887141905725E-5</v>
      </c>
      <c r="O37" s="65">
        <f>ROUND(M37/L37,8)</f>
        <v>4.3175105299999998</v>
      </c>
      <c r="P37" s="26">
        <v>15907.63</v>
      </c>
      <c r="Q37" s="25">
        <v>68681.36</v>
      </c>
      <c r="R37" s="44">
        <f>Q37-(S37*P37)</f>
        <v>-3.2343887141905725E-5</v>
      </c>
      <c r="S37" s="65">
        <f>ROUND(Q37/P37,8)</f>
        <v>4.3175105299999998</v>
      </c>
      <c r="T37" s="26">
        <v>17050.419999999998</v>
      </c>
      <c r="U37" s="25">
        <v>69697.820000000007</v>
      </c>
      <c r="V37" s="44">
        <f>U37-(W37*T37)</f>
        <v>-8.3655788330361247E-5</v>
      </c>
      <c r="W37" s="65">
        <f>ROUND(U37/T37,8)</f>
        <v>4.0877479900000004</v>
      </c>
      <c r="X37" s="26">
        <v>13492.55</v>
      </c>
      <c r="Y37" s="25">
        <v>58287.28</v>
      </c>
      <c r="Z37" s="44">
        <f>Y37-(AA37*X37)</f>
        <v>5.9011501434724778E-5</v>
      </c>
      <c r="AA37" s="65">
        <f>ROUND(Y37/X37,8)</f>
        <v>4.3199602700000002</v>
      </c>
      <c r="AB37" s="26">
        <v>15803.47</v>
      </c>
      <c r="AC37" s="25">
        <v>67176.55</v>
      </c>
      <c r="AD37" s="44">
        <f>AC37-(AE37*AB37)</f>
        <v>-5.5000855354592204E-6</v>
      </c>
      <c r="AE37" s="65">
        <f>ROUND(AC37/AB37,8)</f>
        <v>4.2507468299999998</v>
      </c>
      <c r="AF37" s="24">
        <v>15814.08</v>
      </c>
      <c r="AG37" s="25">
        <v>64315.85</v>
      </c>
      <c r="AH37" s="44">
        <f>AG37-(AI37*AF37)</f>
        <v>-7.6172800618223846E-5</v>
      </c>
      <c r="AI37" s="65">
        <f>ROUND(AG37/AF37,8)</f>
        <v>4.0669991599999999</v>
      </c>
      <c r="AJ37" s="24">
        <v>16988.3</v>
      </c>
      <c r="AK37" s="25">
        <v>67226.45</v>
      </c>
      <c r="AL37" s="44">
        <f>AK37-(AM37*AJ37)</f>
        <v>-3.9448001189157367E-5</v>
      </c>
      <c r="AM37" s="65">
        <f>ROUND(AK37/AJ37,8)</f>
        <v>3.9572205600000001</v>
      </c>
      <c r="AN37" s="26">
        <v>15744.28</v>
      </c>
      <c r="AO37" s="25">
        <v>64916.02</v>
      </c>
      <c r="AP37" s="44">
        <f>AO37-(AQ37*AN37)</f>
        <v>-5.2417213737498969E-5</v>
      </c>
      <c r="AQ37" s="65">
        <f>ROUND(AO37/AN37,8)</f>
        <v>4.1231494900000003</v>
      </c>
      <c r="AR37" s="26">
        <v>14050.7</v>
      </c>
      <c r="AS37" s="25">
        <v>57302.98</v>
      </c>
      <c r="AT37" s="44">
        <f>AS37-(AU37*AR37)</f>
        <v>-6.7010994825977832E-5</v>
      </c>
      <c r="AU37" s="65">
        <f>ROUND(AS37/AR37,8)</f>
        <v>4.0783007299999996</v>
      </c>
      <c r="AV37" s="24">
        <v>12891.17</v>
      </c>
      <c r="AW37" s="25">
        <v>51735.01</v>
      </c>
      <c r="AX37" s="44">
        <f>AW37-(AY37*AV37)</f>
        <v>2.0836014300584793E-6</v>
      </c>
      <c r="AY37" s="65">
        <f>ROUND(AW37/AV37,8)</f>
        <v>4.01321292</v>
      </c>
      <c r="AZ37" s="70"/>
      <c r="BA37" s="70"/>
      <c r="CB37" s="53" t="s">
        <v>46</v>
      </c>
      <c r="CC37" s="57" t="s">
        <v>20</v>
      </c>
      <c r="CD37" s="58"/>
    </row>
    <row r="38" spans="1:82" ht="22.2" x14ac:dyDescent="0.55000000000000004">
      <c r="A38" s="23">
        <v>2</v>
      </c>
      <c r="B38" s="39" t="s">
        <v>37</v>
      </c>
      <c r="C38" s="49" t="s">
        <v>38</v>
      </c>
      <c r="D38" s="26">
        <v>2460</v>
      </c>
      <c r="E38" s="25">
        <v>17914.82</v>
      </c>
      <c r="F38" s="44">
        <f>E38-(G38*D38)</f>
        <v>1.1000000085914508E-5</v>
      </c>
      <c r="G38" s="65">
        <f>ROUND(E38/D38,8)</f>
        <v>7.2824471500000003</v>
      </c>
      <c r="H38" s="26">
        <v>5844</v>
      </c>
      <c r="I38" s="25">
        <v>27248.57</v>
      </c>
      <c r="J38" s="44">
        <f>I38-(K38*H38)</f>
        <v>-2.0920000679325312E-5</v>
      </c>
      <c r="K38" s="65">
        <f>ROUND(I38/H38,8)</f>
        <v>4.6626574300000003</v>
      </c>
      <c r="L38" s="26">
        <v>7632</v>
      </c>
      <c r="M38" s="25">
        <v>34922.199999999997</v>
      </c>
      <c r="N38" s="44">
        <f>M38-(O38*L38)</f>
        <v>-1.4720004401169717E-5</v>
      </c>
      <c r="O38" s="65">
        <f>ROUND(M38/L38,8)</f>
        <v>4.5757599600000001</v>
      </c>
      <c r="P38" s="26">
        <v>4824</v>
      </c>
      <c r="Q38" s="25">
        <v>21843.53</v>
      </c>
      <c r="R38" s="44">
        <f>Q38-(S38*P38)</f>
        <v>9.4399983936455101E-6</v>
      </c>
      <c r="S38" s="65">
        <f>ROUND(Q38/P38,8)</f>
        <v>4.5280949399999999</v>
      </c>
      <c r="T38" s="26">
        <v>5148</v>
      </c>
      <c r="U38" s="25">
        <v>22606.41</v>
      </c>
      <c r="V38" s="44">
        <f>U38-(W38*T38)</f>
        <v>1.9559996871976182E-5</v>
      </c>
      <c r="W38" s="65">
        <f>ROUND(U38/T38,8)</f>
        <v>4.3912995300000004</v>
      </c>
      <c r="X38" s="26">
        <v>5664</v>
      </c>
      <c r="Y38" s="25">
        <v>25476.68</v>
      </c>
      <c r="Z38" s="44">
        <f>Y38-(AA38*X38)</f>
        <v>1.3760003639617935E-5</v>
      </c>
      <c r="AA38" s="65">
        <f>ROUND(Y38/X38,8)</f>
        <v>4.4980014099999996</v>
      </c>
      <c r="AB38" s="26">
        <v>5328</v>
      </c>
      <c r="AC38" s="25">
        <v>24196.41</v>
      </c>
      <c r="AD38" s="44">
        <f>AC38-(AE38*AB38)</f>
        <v>1.7280002793995664E-5</v>
      </c>
      <c r="AE38" s="65">
        <f>ROUND(AC38/AB38,8)</f>
        <v>4.5413682399999997</v>
      </c>
      <c r="AF38" s="24">
        <v>5136</v>
      </c>
      <c r="AG38" s="25">
        <v>22543.58</v>
      </c>
      <c r="AH38" s="44">
        <f>AG38-(AI38*AF38)</f>
        <v>2.0480001694522798E-5</v>
      </c>
      <c r="AI38" s="65">
        <f>ROUND(AG38/AF38,8)</f>
        <v>4.3893263200000003</v>
      </c>
      <c r="AJ38" s="24">
        <v>4728</v>
      </c>
      <c r="AK38" s="25">
        <v>21107.67</v>
      </c>
      <c r="AL38" s="44">
        <f>AK38-(AM38*AJ38)</f>
        <v>-8.8800006778910756E-6</v>
      </c>
      <c r="AM38" s="65">
        <f>ROUND(AK38/AJ38,8)</f>
        <v>4.4643972099999996</v>
      </c>
      <c r="AN38" s="26">
        <v>4464</v>
      </c>
      <c r="AO38" s="25">
        <v>20895.349999999999</v>
      </c>
      <c r="AP38" s="44">
        <f>AO38-(AQ38*AN38)</f>
        <v>2.1919997379882261E-5</v>
      </c>
      <c r="AQ38" s="65">
        <f>ROUND(AO38/AN38,8)</f>
        <v>4.6808579699999999</v>
      </c>
      <c r="AR38" s="26">
        <v>4284</v>
      </c>
      <c r="AS38" s="25">
        <v>19379.849999999999</v>
      </c>
      <c r="AT38" s="44">
        <f>AS38-(AU38*AR38)</f>
        <v>-8.4000203059986234E-7</v>
      </c>
      <c r="AU38" s="65">
        <f>ROUND(AS38/AR38,8)</f>
        <v>4.52377451</v>
      </c>
      <c r="AV38" s="24">
        <v>4392</v>
      </c>
      <c r="AW38" s="25">
        <v>20175.09</v>
      </c>
      <c r="AX38" s="44">
        <f>AW38-(AY38*AV38)</f>
        <v>-1.4159999409457669E-5</v>
      </c>
      <c r="AY38" s="65">
        <f>ROUND(AW38/AV38,8)</f>
        <v>4.5935997300000002</v>
      </c>
      <c r="AZ38" s="70"/>
      <c r="BA38" s="70"/>
      <c r="BG38" s="53" t="s">
        <v>46</v>
      </c>
      <c r="BH38" s="54" t="s">
        <v>47</v>
      </c>
      <c r="BI38" s="54" t="s">
        <v>48</v>
      </c>
      <c r="CB38" s="61"/>
      <c r="CC38" s="54" t="s">
        <v>49</v>
      </c>
      <c r="CD38" s="54" t="s">
        <v>50</v>
      </c>
    </row>
    <row r="39" spans="1:82" x14ac:dyDescent="0.55000000000000004">
      <c r="A39" s="23">
        <v>3</v>
      </c>
      <c r="B39" s="39" t="s">
        <v>37</v>
      </c>
      <c r="C39" s="49" t="s">
        <v>39</v>
      </c>
      <c r="D39" s="26">
        <v>4388</v>
      </c>
      <c r="E39" s="25">
        <v>17966.310000000001</v>
      </c>
      <c r="F39" s="44">
        <f>E39-(G39*D39)</f>
        <v>-1.5599980542901903E-6</v>
      </c>
      <c r="G39" s="65">
        <f>ROUND(E39/D39,8)</f>
        <v>4.0944188700000002</v>
      </c>
      <c r="H39" s="26">
        <v>4624.8</v>
      </c>
      <c r="I39" s="25">
        <v>18917.82</v>
      </c>
      <c r="J39" s="44">
        <f>I39-(K39*H39)</f>
        <v>-1.5480000001844019E-5</v>
      </c>
      <c r="K39" s="65">
        <f>ROUND(I39/H39,8)</f>
        <v>4.0905163499999997</v>
      </c>
      <c r="L39" s="26">
        <v>4908.8</v>
      </c>
      <c r="M39" s="25">
        <v>20059.02</v>
      </c>
      <c r="N39" s="44">
        <f>M39-(O39*L39)</f>
        <v>3.8399957702495158E-7</v>
      </c>
      <c r="O39" s="65">
        <f>ROUND(M39/L39,8)</f>
        <v>4.0863388199999999</v>
      </c>
      <c r="P39" s="26">
        <v>2659.2</v>
      </c>
      <c r="Q39" s="25">
        <v>11019.5</v>
      </c>
      <c r="R39" s="44">
        <f>Q39-(S39*P39)</f>
        <v>8.7680018623359501E-6</v>
      </c>
      <c r="S39" s="65">
        <f>ROUND(Q39/P39,8)</f>
        <v>4.1439154599999997</v>
      </c>
      <c r="T39" s="26">
        <v>2121.6</v>
      </c>
      <c r="U39" s="25">
        <v>8859.2800000000007</v>
      </c>
      <c r="V39" s="44">
        <f>U39-(W39*T39)</f>
        <v>-4.6400000428548083E-6</v>
      </c>
      <c r="W39" s="65">
        <f>ROUND(U39/T39,8)</f>
        <v>4.1757541500000004</v>
      </c>
      <c r="X39" s="26">
        <v>2065.6</v>
      </c>
      <c r="Y39" s="25">
        <v>8634.26</v>
      </c>
      <c r="Z39" s="44">
        <f>Y39-(AA39*X39)</f>
        <v>8.8479991973144934E-6</v>
      </c>
      <c r="AA39" s="65">
        <f>ROUND(Y39/X39,8)</f>
        <v>4.1800251700000004</v>
      </c>
      <c r="AB39" s="26">
        <v>3492</v>
      </c>
      <c r="AC39" s="25">
        <v>14365.93</v>
      </c>
      <c r="AD39" s="44">
        <f>AC39-(AE39*AB39)</f>
        <v>1.2999998943996616E-5</v>
      </c>
      <c r="AE39" s="65">
        <f>ROUND(AC39/AB39,8)</f>
        <v>4.1139547500000004</v>
      </c>
      <c r="AF39" s="24">
        <v>4384.8</v>
      </c>
      <c r="AG39" s="25">
        <v>17953.439999999999</v>
      </c>
      <c r="AH39" s="44">
        <f>AG39-(AI39*AF39)</f>
        <v>7.5119969551451504E-6</v>
      </c>
      <c r="AI39" s="65">
        <f>ROUND(AG39/AF39,8)</f>
        <v>4.0944718099999999</v>
      </c>
      <c r="AJ39" s="24">
        <v>4460.8</v>
      </c>
      <c r="AK39" s="25">
        <v>18258.830000000002</v>
      </c>
      <c r="AL39" s="44">
        <f>AK39-(AM39*AJ39)</f>
        <v>7.0399983087554574E-7</v>
      </c>
      <c r="AM39" s="65">
        <f>ROUND(AK39/AJ39,8)</f>
        <v>4.0931738700000002</v>
      </c>
      <c r="AN39" s="26">
        <v>4175.2</v>
      </c>
      <c r="AO39" s="25">
        <v>17111.22</v>
      </c>
      <c r="AP39" s="44">
        <f>AO39-(AQ39*AN39)</f>
        <v>1.1104002624051645E-5</v>
      </c>
      <c r="AQ39" s="65">
        <f>ROUND(AO39/AN39,8)</f>
        <v>4.0982994799999997</v>
      </c>
      <c r="AR39" s="26">
        <v>3272</v>
      </c>
      <c r="AS39" s="25">
        <v>13481.89</v>
      </c>
      <c r="AT39" s="44">
        <f>AS39-(AU39*AR39)</f>
        <v>-2.1600008039968088E-6</v>
      </c>
      <c r="AU39" s="65">
        <f>ROUND(AS39/AR39,8)</f>
        <v>4.12038203</v>
      </c>
      <c r="AV39" s="24">
        <v>3711.2</v>
      </c>
      <c r="AW39" s="25">
        <v>15246.73</v>
      </c>
      <c r="AX39" s="44">
        <f>AW39-(AY39*AV39)</f>
        <v>-1.1279998943791725E-5</v>
      </c>
      <c r="AY39" s="65">
        <f>ROUND(AW39/AV39,8)</f>
        <v>4.1083018999999998</v>
      </c>
      <c r="AZ39" s="70"/>
      <c r="BA39" s="70"/>
      <c r="BG39" s="55">
        <v>23377</v>
      </c>
      <c r="BH39" s="56">
        <f>D44</f>
        <v>808704.99</v>
      </c>
      <c r="BI39" s="56">
        <f>E44</f>
        <v>2858367.4699999997</v>
      </c>
      <c r="CB39" s="55">
        <v>23377</v>
      </c>
      <c r="CC39" s="56">
        <f t="shared" ref="CC39:CC50" si="3">BL4</f>
        <v>8580</v>
      </c>
      <c r="CD39" s="56">
        <f t="shared" ref="CD39:CD50" si="4">BM4</f>
        <v>33409.11</v>
      </c>
    </row>
    <row r="40" spans="1:82" x14ac:dyDescent="0.55000000000000004">
      <c r="A40" s="23">
        <v>4</v>
      </c>
      <c r="B40" s="39" t="s">
        <v>40</v>
      </c>
      <c r="C40" s="49" t="s">
        <v>41</v>
      </c>
      <c r="D40" s="26">
        <v>4264</v>
      </c>
      <c r="E40" s="25">
        <v>17468.04</v>
      </c>
      <c r="F40" s="44">
        <f>E40-(G40*D40)</f>
        <v>7.2000329964794219E-7</v>
      </c>
      <c r="G40" s="65">
        <f>ROUND(E40/D40,8)</f>
        <v>4.0966322699999997</v>
      </c>
      <c r="H40" s="26">
        <v>4827</v>
      </c>
      <c r="I40" s="25">
        <v>19730.32</v>
      </c>
      <c r="J40" s="44">
        <f>I40-(K40*H40)</f>
        <v>-2.2399999579647556E-5</v>
      </c>
      <c r="K40" s="65">
        <f>ROUND(I40/H40,8)</f>
        <v>4.0874911999999997</v>
      </c>
      <c r="L40" s="26">
        <v>5910.5</v>
      </c>
      <c r="M40" s="25">
        <v>24084.13</v>
      </c>
      <c r="N40" s="44">
        <f>M40-(O40*L40)</f>
        <v>1.2320000678300858E-5</v>
      </c>
      <c r="O40" s="65">
        <f>ROUND(M40/L40,8)</f>
        <v>4.0748041600000002</v>
      </c>
      <c r="P40" s="26">
        <v>4317</v>
      </c>
      <c r="Q40" s="25">
        <v>17681.009999999998</v>
      </c>
      <c r="R40" s="44">
        <f>Q40-(S40*P40)</f>
        <v>1.9799997971858829E-5</v>
      </c>
      <c r="S40" s="65">
        <f>ROUND(Q40/P40,8)</f>
        <v>4.0956706000000001</v>
      </c>
      <c r="T40" s="26">
        <v>5100.5</v>
      </c>
      <c r="U40" s="25">
        <v>20828.32</v>
      </c>
      <c r="V40" s="44">
        <f>U40-(W40*T40)</f>
        <v>1.2019998393952847E-5</v>
      </c>
      <c r="W40" s="65">
        <f>ROUND(U40/T40,8)</f>
        <v>4.0835839600000003</v>
      </c>
      <c r="X40" s="26">
        <v>5260.5</v>
      </c>
      <c r="Y40" s="25">
        <v>21472.240000000002</v>
      </c>
      <c r="Z40" s="44">
        <f>Y40-(AA40*X40)</f>
        <v>1.255000097444281E-5</v>
      </c>
      <c r="AA40" s="65">
        <f>ROUND(Y40/X40,8)</f>
        <v>4.0817869</v>
      </c>
      <c r="AB40" s="26">
        <v>5655.5</v>
      </c>
      <c r="AC40" s="25">
        <v>23059.47</v>
      </c>
      <c r="AD40" s="44">
        <f>AC40-(AE40*AB40)</f>
        <v>-4.6099994506221265E-6</v>
      </c>
      <c r="AE40" s="65">
        <f>ROUND(AC40/AB40,8)</f>
        <v>4.0773530200000003</v>
      </c>
      <c r="AF40" s="24">
        <v>5994</v>
      </c>
      <c r="AG40" s="25">
        <v>24419.66</v>
      </c>
      <c r="AH40" s="44">
        <f>AG40-(AI40*AF40)</f>
        <v>4.0999984776135534E-6</v>
      </c>
      <c r="AI40" s="65">
        <f>ROUND(AG40/AF40,8)</f>
        <v>4.0740173500000001</v>
      </c>
      <c r="AJ40" s="24">
        <v>5461</v>
      </c>
      <c r="AK40" s="25">
        <v>22277.9</v>
      </c>
      <c r="AL40" s="44">
        <f>AK40-(AM40*AJ40)</f>
        <v>1.3090000720694661E-5</v>
      </c>
      <c r="AM40" s="65">
        <f>ROUND(AK40/AJ40,8)</f>
        <v>4.07945431</v>
      </c>
      <c r="AN40" s="26">
        <v>5676.3</v>
      </c>
      <c r="AO40" s="25">
        <v>22837.26</v>
      </c>
      <c r="AP40" s="44">
        <f>AO40-(AQ40*AN40)</f>
        <v>-2.7708003472071141E-5</v>
      </c>
      <c r="AQ40" s="65">
        <f>ROUND(AO40/AN40,8)</f>
        <v>4.0232651600000002</v>
      </c>
      <c r="AR40" s="26">
        <v>4694.04</v>
      </c>
      <c r="AS40" s="25">
        <v>17413.8</v>
      </c>
      <c r="AT40" s="44">
        <f>AS40-(AU40*AR40)</f>
        <v>7.0547976065427065E-6</v>
      </c>
      <c r="AU40" s="65">
        <f>ROUND(AS40/AR40,8)</f>
        <v>3.7097681300000001</v>
      </c>
      <c r="AV40" s="24">
        <v>4472.7</v>
      </c>
      <c r="AW40" s="25">
        <v>16437.53</v>
      </c>
      <c r="AX40" s="44">
        <f>AW40-(AY40*AV40)</f>
        <v>-2.911001502070576E-6</v>
      </c>
      <c r="AY40" s="65">
        <f>ROUND(AW40/AV40,8)</f>
        <v>3.6750799299999999</v>
      </c>
      <c r="AZ40" s="70"/>
      <c r="BA40" s="70"/>
      <c r="BG40" s="55">
        <v>23408</v>
      </c>
      <c r="BH40" s="56">
        <f>H44</f>
        <v>903621.98</v>
      </c>
      <c r="BI40" s="56">
        <f>I44</f>
        <v>3383295.47</v>
      </c>
      <c r="CB40" s="55">
        <v>23408</v>
      </c>
      <c r="CC40" s="56">
        <f t="shared" si="3"/>
        <v>7960</v>
      </c>
      <c r="CD40" s="56">
        <f t="shared" si="4"/>
        <v>31254.19</v>
      </c>
    </row>
    <row r="41" spans="1:82" x14ac:dyDescent="0.55000000000000004">
      <c r="A41" s="23">
        <v>5</v>
      </c>
      <c r="B41" s="39" t="s">
        <v>37</v>
      </c>
      <c r="C41" s="49" t="s">
        <v>52</v>
      </c>
      <c r="D41" s="26">
        <v>710</v>
      </c>
      <c r="E41" s="36">
        <v>3817.08</v>
      </c>
      <c r="F41" s="44">
        <f>E41-(G41*D41)</f>
        <v>2.8999997994105797E-6</v>
      </c>
      <c r="G41" s="65">
        <f>ROUND(E41/D41,8)</f>
        <v>5.3761690099999999</v>
      </c>
      <c r="H41" s="26">
        <v>1478.5</v>
      </c>
      <c r="I41" s="36">
        <v>6275.12</v>
      </c>
      <c r="J41" s="44">
        <f>I41-(K41*H41)</f>
        <v>-2.6750003598863259E-6</v>
      </c>
      <c r="K41" s="65">
        <f>ROUND(I41/H41,8)</f>
        <v>4.2442475499999999</v>
      </c>
      <c r="L41" s="26">
        <v>1520</v>
      </c>
      <c r="M41" s="25">
        <v>6441.88</v>
      </c>
      <c r="N41" s="44">
        <f>M41-(O41*L41)</f>
        <v>-4.0000004446483217E-6</v>
      </c>
      <c r="O41" s="65">
        <f>ROUND(M41/L41,8)</f>
        <v>4.2380789500000002</v>
      </c>
      <c r="P41" s="26">
        <v>846.5</v>
      </c>
      <c r="Q41" s="25">
        <v>3735.57</v>
      </c>
      <c r="R41" s="44">
        <f>Q41-(S41*P41)</f>
        <v>3.3400001484551467E-6</v>
      </c>
      <c r="S41" s="65">
        <f>ROUND(Q41/P41,8)</f>
        <v>4.4129592400000002</v>
      </c>
      <c r="T41" s="26">
        <v>318</v>
      </c>
      <c r="U41" s="25">
        <v>1611.9</v>
      </c>
      <c r="V41" s="44">
        <f>U41-(W41*T41)</f>
        <v>1.440000232832972E-6</v>
      </c>
      <c r="W41" s="65">
        <f>ROUND(U41/T41,8)</f>
        <v>5.0688679199999997</v>
      </c>
      <c r="X41" s="26">
        <v>526.5</v>
      </c>
      <c r="Y41" s="25">
        <v>2449.7199999999998</v>
      </c>
      <c r="Z41" s="44">
        <f>Y41-(AA41*X41)</f>
        <v>-2.0150000636931509E-6</v>
      </c>
      <c r="AA41" s="65">
        <f>ROUND(Y41/X41,8)</f>
        <v>4.6528395099999997</v>
      </c>
      <c r="AB41" s="26">
        <v>412.5</v>
      </c>
      <c r="AC41" s="25">
        <v>1991.62</v>
      </c>
      <c r="AD41" s="44">
        <f>AC41-(AE41*AB41)</f>
        <v>-1.2500001957960194E-6</v>
      </c>
      <c r="AE41" s="65">
        <f>ROUND(AC41/AB41,8)</f>
        <v>4.8281697000000001</v>
      </c>
      <c r="AF41" s="24">
        <v>269</v>
      </c>
      <c r="AG41" s="25">
        <v>1415.01</v>
      </c>
      <c r="AH41" s="44">
        <f>AG41-(AI41*AF41)</f>
        <v>8.1999996837112121E-7</v>
      </c>
      <c r="AI41" s="65">
        <f>ROUND(AG41/AF41,8)</f>
        <v>5.2602602200000002</v>
      </c>
      <c r="AJ41" s="24">
        <v>347</v>
      </c>
      <c r="AK41" s="25">
        <v>1728.44</v>
      </c>
      <c r="AL41" s="44">
        <f>AK41-(AM41*AJ41)</f>
        <v>3.0000001061125658E-7</v>
      </c>
      <c r="AM41" s="65">
        <f>ROUND(AK41/AJ41,8)</f>
        <v>4.9810951000000001</v>
      </c>
      <c r="AN41" s="26">
        <v>213</v>
      </c>
      <c r="AO41" s="25">
        <v>1189.98</v>
      </c>
      <c r="AP41" s="44">
        <f>AO41-(AQ41*AN41)</f>
        <v>7.1999988904281054E-7</v>
      </c>
      <c r="AQ41" s="65">
        <f>ROUND(AO41/AN41,8)</f>
        <v>5.5867605600000001</v>
      </c>
      <c r="AR41" s="26">
        <v>36.5</v>
      </c>
      <c r="AS41" s="25">
        <v>480.76</v>
      </c>
      <c r="AT41" s="44">
        <f>AS41-(AU41*AR41)</f>
        <v>-2.5000019832077669E-8</v>
      </c>
      <c r="AU41" s="65">
        <f>ROUND(AS41/AR41,8)</f>
        <v>13.17150685</v>
      </c>
      <c r="AV41" s="24">
        <v>204</v>
      </c>
      <c r="AW41" s="25">
        <v>1153.82</v>
      </c>
      <c r="AX41" s="44">
        <f>AW41-(AY41*AV41)</f>
        <v>4.3999989429721609E-7</v>
      </c>
      <c r="AY41" s="65">
        <f>ROUND(AW41/AV41,8)</f>
        <v>5.6559803899999999</v>
      </c>
      <c r="AZ41" s="70"/>
      <c r="BA41" s="70"/>
      <c r="BG41" s="55">
        <v>23437</v>
      </c>
      <c r="BH41" s="56">
        <f>L44</f>
        <v>1209208.99</v>
      </c>
      <c r="BI41" s="56">
        <f>M44</f>
        <v>4670402.92</v>
      </c>
      <c r="CB41" s="55">
        <v>23437</v>
      </c>
      <c r="CC41" s="56">
        <f t="shared" si="3"/>
        <v>8920</v>
      </c>
      <c r="CD41" s="56">
        <f t="shared" si="4"/>
        <v>35653</v>
      </c>
    </row>
    <row r="42" spans="1:82" x14ac:dyDescent="0.55000000000000004">
      <c r="A42" s="27" t="s">
        <v>5</v>
      </c>
      <c r="B42" s="28"/>
      <c r="C42" s="40"/>
      <c r="D42" s="35">
        <f>SUM(D37:D40)</f>
        <v>21757.53</v>
      </c>
      <c r="E42" s="34">
        <f>SUM(E37:E40)</f>
        <v>98007.700000000012</v>
      </c>
      <c r="F42" s="66"/>
      <c r="G42" s="66" t="s">
        <v>42</v>
      </c>
      <c r="H42" s="35">
        <f>SUM(H37:H40)</f>
        <v>28296.31</v>
      </c>
      <c r="I42" s="34">
        <f>SUM(I37:I40)</f>
        <v>123391.97</v>
      </c>
      <c r="J42" s="66"/>
      <c r="K42" s="66" t="s">
        <v>42</v>
      </c>
      <c r="L42" s="35">
        <f>SUM(L37:L40)</f>
        <v>34358.929999999993</v>
      </c>
      <c r="M42" s="34">
        <f>SUM(M37:M40)</f>
        <v>147746.71</v>
      </c>
      <c r="N42" s="66"/>
      <c r="O42" s="66" t="s">
        <v>42</v>
      </c>
      <c r="P42" s="35">
        <f>SUM(P37:P41)</f>
        <v>28554.329999999998</v>
      </c>
      <c r="Q42" s="34">
        <f>SUM(Q37:Q41)</f>
        <v>122960.97</v>
      </c>
      <c r="R42" s="44"/>
      <c r="S42" s="66" t="s">
        <v>42</v>
      </c>
      <c r="T42" s="35">
        <f>SUM(T37:T41)</f>
        <v>29738.519999999997</v>
      </c>
      <c r="U42" s="34">
        <f>SUM(U37:U41)</f>
        <v>123603.73000000001</v>
      </c>
      <c r="V42" s="44"/>
      <c r="W42" s="66" t="s">
        <v>42</v>
      </c>
      <c r="X42" s="35">
        <f>SUM(X37:X41)</f>
        <v>27009.149999999998</v>
      </c>
      <c r="Y42" s="34">
        <f>SUM(Y37:Y41)</f>
        <v>116320.18</v>
      </c>
      <c r="Z42" s="44"/>
      <c r="AA42" s="66" t="s">
        <v>42</v>
      </c>
      <c r="AB42" s="35">
        <f>SUM(AB37:AB41)</f>
        <v>30691.47</v>
      </c>
      <c r="AC42" s="34">
        <f>SUM(AC37:AC41)</f>
        <v>130789.98000000001</v>
      </c>
      <c r="AD42" s="44"/>
      <c r="AE42" s="66" t="s">
        <v>42</v>
      </c>
      <c r="AF42" s="33">
        <f t="shared" ref="AF42:AK42" si="5">SUM(AF37:AF40)</f>
        <v>31328.880000000001</v>
      </c>
      <c r="AG42" s="34">
        <f t="shared" si="5"/>
        <v>129232.53</v>
      </c>
      <c r="AH42" s="44"/>
      <c r="AI42" s="66" t="s">
        <v>42</v>
      </c>
      <c r="AJ42" s="33">
        <f t="shared" si="5"/>
        <v>31638.1</v>
      </c>
      <c r="AK42" s="34">
        <f t="shared" si="5"/>
        <v>128870.85</v>
      </c>
      <c r="AL42" s="44"/>
      <c r="AM42" s="66" t="s">
        <v>42</v>
      </c>
      <c r="AN42" s="35">
        <f>SUM(AN37:AN41)</f>
        <v>30272.78</v>
      </c>
      <c r="AO42" s="34">
        <f>SUM(AO37:AO41)</f>
        <v>126949.82999999999</v>
      </c>
      <c r="AP42" s="44"/>
      <c r="AQ42" s="66" t="s">
        <v>42</v>
      </c>
      <c r="AR42" s="35">
        <f>SUM(AR37:AR41)</f>
        <v>26337.24</v>
      </c>
      <c r="AS42" s="34">
        <f>SUM(AS37:AS41)</f>
        <v>108059.28</v>
      </c>
      <c r="AT42" s="44"/>
      <c r="AU42" s="66" t="s">
        <v>42</v>
      </c>
      <c r="AV42" s="35">
        <f>SUM(AV37:AV41)</f>
        <v>25671.07</v>
      </c>
      <c r="AW42" s="34">
        <f>SUM(AW37:AW41)</f>
        <v>104748.18000000001</v>
      </c>
      <c r="AX42" s="44"/>
      <c r="AY42" s="66" t="s">
        <v>42</v>
      </c>
      <c r="AZ42" s="35">
        <f>D42+H42+L42+P42+T42+X42+AB42+AF42+AJ42+AN42+AR42+AV42</f>
        <v>345654.31</v>
      </c>
      <c r="BA42" s="34">
        <f>E42+I42+M42+Q42+U42+Y42+AC42+AG42+AK42+AO42+AS42+AW42</f>
        <v>1460681.9100000001</v>
      </c>
      <c r="BB42" s="71">
        <f>D42+H42+L42+P42+T42+X42+AB42+AF42+AJ42</f>
        <v>263373.21999999997</v>
      </c>
      <c r="BC42" s="72">
        <f>E42+I42+M42+Q42+U42+Y42+AC42+AG42+AK42</f>
        <v>1120924.6200000001</v>
      </c>
      <c r="BD42" s="71">
        <f>AN42+AR42+AV42</f>
        <v>82281.09</v>
      </c>
      <c r="BE42" s="72">
        <f>AO42+AS42+AW42</f>
        <v>339757.29</v>
      </c>
      <c r="BG42" s="55">
        <v>23468</v>
      </c>
      <c r="BH42" s="56">
        <f>P44</f>
        <v>912363.46</v>
      </c>
      <c r="BI42" s="56">
        <f>Q44</f>
        <v>3424562.8799999994</v>
      </c>
      <c r="CB42" s="55">
        <v>23468</v>
      </c>
      <c r="CC42" s="56">
        <f t="shared" si="3"/>
        <v>7980</v>
      </c>
      <c r="CD42" s="56">
        <f t="shared" si="4"/>
        <v>31041.919999999998</v>
      </c>
    </row>
    <row r="43" spans="1:82" x14ac:dyDescent="0.55000000000000004">
      <c r="A43" s="52"/>
      <c r="C43" s="79"/>
      <c r="D43" s="82"/>
      <c r="E43" s="79"/>
      <c r="F43" s="3"/>
      <c r="G43" s="79"/>
      <c r="H43" s="82"/>
      <c r="I43" s="79"/>
      <c r="J43" s="3"/>
      <c r="K43" s="79"/>
      <c r="L43" s="82"/>
      <c r="M43" s="79"/>
      <c r="N43" s="3"/>
      <c r="O43" s="79"/>
      <c r="P43" s="82"/>
      <c r="Q43" s="79"/>
      <c r="R43" s="3"/>
      <c r="S43" s="79"/>
      <c r="T43" s="82"/>
      <c r="U43" s="79"/>
      <c r="V43" s="3"/>
      <c r="W43" s="80"/>
      <c r="X43" s="82"/>
      <c r="Y43" s="79"/>
      <c r="Z43" s="3"/>
      <c r="AA43" s="80"/>
      <c r="AB43" s="82"/>
      <c r="AC43" s="79"/>
      <c r="AD43" s="3"/>
      <c r="AE43" s="3"/>
      <c r="AF43" s="83"/>
      <c r="AG43" s="79"/>
      <c r="AH43" s="3"/>
      <c r="AI43" s="3"/>
      <c r="AJ43" s="83"/>
      <c r="AK43" s="79"/>
      <c r="AL43" s="3"/>
      <c r="AM43" s="79"/>
      <c r="AN43" s="82"/>
      <c r="AO43" s="79"/>
      <c r="AP43" s="3"/>
      <c r="AQ43" s="79"/>
      <c r="AR43" s="82"/>
      <c r="AS43" s="79"/>
      <c r="AT43" s="3"/>
      <c r="AU43" s="3"/>
      <c r="AV43" s="83"/>
      <c r="AW43" s="73"/>
      <c r="AY43" s="65"/>
      <c r="AZ43" s="70"/>
      <c r="BA43" s="70"/>
      <c r="BG43" s="55">
        <v>23498</v>
      </c>
      <c r="BH43" s="56">
        <f>T44</f>
        <v>1003571.0800000001</v>
      </c>
      <c r="BI43" s="56">
        <f>U44</f>
        <v>3835394.810000001</v>
      </c>
      <c r="CB43" s="55">
        <v>23498</v>
      </c>
      <c r="CC43" s="56">
        <f t="shared" si="3"/>
        <v>8020</v>
      </c>
      <c r="CD43" s="56">
        <f t="shared" si="4"/>
        <v>33665.160000000003</v>
      </c>
    </row>
    <row r="44" spans="1:82" x14ac:dyDescent="0.55000000000000004">
      <c r="A44" s="27" t="s">
        <v>45</v>
      </c>
      <c r="B44" s="28"/>
      <c r="C44" s="40"/>
      <c r="D44" s="35">
        <f>D5+D7+D9+D11+D16+D20+D24+D26+D30+D35+D42</f>
        <v>808704.99</v>
      </c>
      <c r="E44" s="44">
        <f>E5+E7+E9+E11+E16+E20+E24+E26+E30+E35+E42</f>
        <v>2858367.4699999997</v>
      </c>
      <c r="F44" s="44"/>
      <c r="G44" s="66" t="s">
        <v>42</v>
      </c>
      <c r="H44" s="35">
        <f>H5+H7+H9+H11+H16+H20+H24+H26+H30+H35+H42</f>
        <v>903621.98</v>
      </c>
      <c r="I44" s="44">
        <f>I5+I7+I9+I11+I16+I20+I24+I26+I30+I35+I42</f>
        <v>3383295.47</v>
      </c>
      <c r="J44" s="44"/>
      <c r="K44" s="66" t="s">
        <v>42</v>
      </c>
      <c r="L44" s="35">
        <f>L5+L7+L9+L11+L16+L20+L24+L26+L30+L35+L42</f>
        <v>1209208.99</v>
      </c>
      <c r="M44" s="44">
        <f>M5+M7+M9+M11+M16+M20+M24+M26+M30+M35+M42</f>
        <v>4670402.92</v>
      </c>
      <c r="N44" s="44"/>
      <c r="O44" s="66" t="s">
        <v>42</v>
      </c>
      <c r="P44" s="35">
        <f>P5+P7+P9+P11+P16+P20+P24+P26+P30+P35+P42</f>
        <v>912363.46</v>
      </c>
      <c r="Q44" s="44">
        <f>Q5+Q7+Q9+Q11+Q16+Q20+Q24+Q26+Q30+Q35+Q42</f>
        <v>3424562.8799999994</v>
      </c>
      <c r="R44" s="44"/>
      <c r="S44" s="66" t="s">
        <v>42</v>
      </c>
      <c r="T44" s="35">
        <f>T5+T7+T9+T11+T16+T20+T24+T26+T30+T35+T42</f>
        <v>1003571.0800000001</v>
      </c>
      <c r="U44" s="44">
        <f>U5+U7+U9+U11+U16+U20+U24+U26+U30+U35+U42</f>
        <v>3835394.810000001</v>
      </c>
      <c r="V44" s="44"/>
      <c r="W44" s="66" t="s">
        <v>42</v>
      </c>
      <c r="X44" s="35">
        <f>X5+X7+X9+X11+X16+X20+X24+X26+X30+X35+X42</f>
        <v>957039.04</v>
      </c>
      <c r="Y44" s="44">
        <f>Y5+Y7+Y9+Y11+Y16+Y20+Y24+Y26+Y30+Y35+Y42</f>
        <v>3703673.0199999996</v>
      </c>
      <c r="Z44" s="44"/>
      <c r="AA44" s="66" t="s">
        <v>42</v>
      </c>
      <c r="AB44" s="35">
        <f>AB5+AB7+AB9+AB11+AB16+AB20+AB24+AB26+AB30+AB35+AB42</f>
        <v>960186.7</v>
      </c>
      <c r="AC44" s="44">
        <f>AC5+AC7+AC9+AC11+AC16+AC20+AC24+AC26+AC30+AC35+AC42</f>
        <v>3699651.4799999995</v>
      </c>
      <c r="AD44" s="44"/>
      <c r="AE44" s="66" t="s">
        <v>42</v>
      </c>
      <c r="AF44" s="35">
        <f>AF5+AF7+AF9+AF11+AF16+AF20+AF24+AF26+AF30+AF35+AF42</f>
        <v>1003491.21</v>
      </c>
      <c r="AG44" s="44">
        <f>AG5+AG7+AG9+AG11+AG16+AG20+AG24+AG26+AG30+AG35+AG42</f>
        <v>3830875.9099999992</v>
      </c>
      <c r="AH44" s="44"/>
      <c r="AI44" s="66" t="s">
        <v>42</v>
      </c>
      <c r="AJ44" s="35">
        <f>AJ5+AJ7+AJ9+AJ11+AJ16+AJ20+AJ24+AJ26+AJ30+AJ35+AJ42</f>
        <v>955998.54999999993</v>
      </c>
      <c r="AK44" s="44">
        <f>AK5+AK7+AK9+AK11+AK16+AK20+AK24+AK26+AK30+AK35+AK42</f>
        <v>3679407.8299999996</v>
      </c>
      <c r="AL44" s="44"/>
      <c r="AM44" s="66" t="s">
        <v>42</v>
      </c>
      <c r="AN44" s="35">
        <f>AN5+AN7+AN9+AN11+AN16+AN20+AN24+AN26+AN30+AN35+AN42</f>
        <v>915810.20000000007</v>
      </c>
      <c r="AO44" s="44">
        <f>AO5+AO7+AO9+AO11+AO16+AO20+AO24+AO26+AO30+AO35+AO42</f>
        <v>3476183.94</v>
      </c>
      <c r="AP44" s="44"/>
      <c r="AQ44" s="66" t="s">
        <v>42</v>
      </c>
      <c r="AR44" s="35">
        <f>AR5+AR7+AR9+AR11+AR16+AR20+AR24+AR26+AR30+AR35+AR42</f>
        <v>896658.1</v>
      </c>
      <c r="AS44" s="44">
        <f>AS5+AS7+AS9+AS11+AS16+AS20+AS24+AS26+AS30+AS35+AS42</f>
        <v>3475271.1599999997</v>
      </c>
      <c r="AT44" s="44"/>
      <c r="AU44" s="66" t="s">
        <v>42</v>
      </c>
      <c r="AV44" s="35">
        <f>AV5+AV7+AV9+AV11+AV16+AV20+AV24+AV26+AV30+AV35+AV42</f>
        <v>791477.21</v>
      </c>
      <c r="AW44" s="44">
        <f>AW5+AW7+AW9+AW11+AW16+AW20+AW24+AW26+AW30+AW35+AW42</f>
        <v>2929035.69</v>
      </c>
      <c r="AX44" s="44"/>
      <c r="AY44" s="66" t="s">
        <v>42</v>
      </c>
      <c r="AZ44" s="35">
        <f>D44+H44+L44+P44+T44+X44+AB44+AF44+AJ44+AN44+AR44+AV44</f>
        <v>11318131.509999998</v>
      </c>
      <c r="BA44" s="34">
        <f>E44+I44+M44+Q44+U44+Y44+AC44+AG44+AK44+AO44+AS44+AW44</f>
        <v>42966122.579999991</v>
      </c>
      <c r="BB44" s="71">
        <f>SUM(BB5:BB43)</f>
        <v>8714186.0000000019</v>
      </c>
      <c r="BC44" s="81">
        <f>SUM(BC5:BC43)</f>
        <v>33085631.789999999</v>
      </c>
      <c r="BD44" s="71">
        <f>AN44+AR44+AV44</f>
        <v>2603945.5099999998</v>
      </c>
      <c r="BE44" s="72">
        <f>AO44+AS44+AW44</f>
        <v>9880490.7899999991</v>
      </c>
      <c r="BG44" s="55">
        <v>23529</v>
      </c>
      <c r="BH44" s="56">
        <f>X44</f>
        <v>957039.04</v>
      </c>
      <c r="BI44" s="56">
        <f>Y44</f>
        <v>3703673.0199999996</v>
      </c>
      <c r="CB44" s="55">
        <v>23529</v>
      </c>
      <c r="CC44" s="56">
        <f t="shared" si="3"/>
        <v>7980</v>
      </c>
      <c r="CD44" s="56">
        <f t="shared" si="4"/>
        <v>31776.49</v>
      </c>
    </row>
    <row r="45" spans="1:82" x14ac:dyDescent="0.5500000000000000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70"/>
      <c r="BA45" s="70"/>
      <c r="BG45" s="55">
        <v>23559</v>
      </c>
      <c r="BH45" s="56">
        <f>AB44</f>
        <v>960186.7</v>
      </c>
      <c r="BI45" s="56">
        <f>AC44</f>
        <v>3699651.4799999995</v>
      </c>
      <c r="CB45" s="55">
        <v>23559</v>
      </c>
      <c r="CC45" s="56">
        <f t="shared" si="3"/>
        <v>8720</v>
      </c>
      <c r="CD45" s="56">
        <f t="shared" si="4"/>
        <v>36494.51</v>
      </c>
    </row>
    <row r="46" spans="1:82" x14ac:dyDescent="0.5500000000000000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Z46" s="4"/>
      <c r="AA46" s="4"/>
      <c r="AD46" s="4"/>
      <c r="AE46" s="4"/>
      <c r="AH46" s="4"/>
      <c r="AI46" s="4"/>
      <c r="AL46" s="4"/>
      <c r="AM46" s="4"/>
      <c r="AP46" s="4"/>
      <c r="AQ46" s="4"/>
      <c r="AT46" s="4"/>
      <c r="AU46" s="4"/>
      <c r="AX46" s="4"/>
      <c r="AY46" s="4"/>
      <c r="AZ46" s="70"/>
      <c r="BA46" s="70"/>
      <c r="BG46" s="55">
        <v>23590</v>
      </c>
      <c r="BH46" s="56">
        <f>AF44</f>
        <v>1003491.21</v>
      </c>
      <c r="BI46" s="56">
        <f>AG44</f>
        <v>3830875.9099999992</v>
      </c>
      <c r="CB46" s="55">
        <v>23590</v>
      </c>
      <c r="CC46" s="56">
        <f t="shared" si="3"/>
        <v>8680</v>
      </c>
      <c r="CD46" s="56">
        <f t="shared" si="4"/>
        <v>34085.33</v>
      </c>
    </row>
    <row r="47" spans="1:82" x14ac:dyDescent="0.55000000000000004">
      <c r="AZ47" s="70"/>
      <c r="BA47" s="70"/>
      <c r="BG47" s="55">
        <v>23621</v>
      </c>
      <c r="BH47" s="56">
        <f>AJ44</f>
        <v>955998.54999999993</v>
      </c>
      <c r="BI47" s="56">
        <f>AK44</f>
        <v>3679407.8299999996</v>
      </c>
      <c r="CB47" s="55">
        <v>23621</v>
      </c>
      <c r="CC47" s="56">
        <f t="shared" si="3"/>
        <v>9160</v>
      </c>
      <c r="CD47" s="56">
        <f t="shared" si="4"/>
        <v>36971.89</v>
      </c>
    </row>
    <row r="48" spans="1:82" x14ac:dyDescent="0.55000000000000004">
      <c r="BG48" s="55">
        <v>23651</v>
      </c>
      <c r="BH48" s="56">
        <f>AN44</f>
        <v>915810.20000000007</v>
      </c>
      <c r="BI48" s="56">
        <f>AO44</f>
        <v>3476183.94</v>
      </c>
      <c r="CB48" s="55">
        <v>23651</v>
      </c>
      <c r="CC48" s="56">
        <f t="shared" si="3"/>
        <v>9340</v>
      </c>
      <c r="CD48" s="56">
        <f t="shared" si="4"/>
        <v>36120.230000000003</v>
      </c>
    </row>
    <row r="49" spans="59:82" x14ac:dyDescent="0.55000000000000004">
      <c r="BG49" s="55">
        <v>23682</v>
      </c>
      <c r="BH49" s="56">
        <f>AR44</f>
        <v>896658.1</v>
      </c>
      <c r="BI49" s="56">
        <f>AS44</f>
        <v>3475271.1599999997</v>
      </c>
      <c r="CB49" s="55">
        <v>23682</v>
      </c>
      <c r="CC49" s="56">
        <f t="shared" si="3"/>
        <v>10600</v>
      </c>
      <c r="CD49" s="56">
        <f t="shared" si="4"/>
        <v>63359.89</v>
      </c>
    </row>
    <row r="50" spans="59:82" x14ac:dyDescent="0.55000000000000004">
      <c r="BG50" s="55">
        <v>23712</v>
      </c>
      <c r="BH50" s="56">
        <f>AV44</f>
        <v>791477.21</v>
      </c>
      <c r="BI50" s="56">
        <f>AW44</f>
        <v>2929035.69</v>
      </c>
      <c r="CB50" s="55">
        <v>23712</v>
      </c>
      <c r="CC50" s="56">
        <f t="shared" si="3"/>
        <v>8760</v>
      </c>
      <c r="CD50" s="56">
        <f t="shared" si="4"/>
        <v>32470</v>
      </c>
    </row>
    <row r="53" spans="59:82" x14ac:dyDescent="0.55000000000000004">
      <c r="CB53" s="53" t="s">
        <v>46</v>
      </c>
      <c r="CC53" s="60" t="s">
        <v>21</v>
      </c>
      <c r="CD53" s="58"/>
    </row>
    <row r="54" spans="59:82" ht="22.2" x14ac:dyDescent="0.55000000000000004">
      <c r="CB54" s="61"/>
      <c r="CC54" s="54" t="s">
        <v>49</v>
      </c>
      <c r="CD54" s="54" t="s">
        <v>50</v>
      </c>
    </row>
    <row r="55" spans="59:82" x14ac:dyDescent="0.55000000000000004">
      <c r="CB55" s="55">
        <v>23377</v>
      </c>
      <c r="CC55" s="56">
        <f>BN4</f>
        <v>1512.5</v>
      </c>
      <c r="CD55" s="56">
        <f>BO4</f>
        <v>6411.73</v>
      </c>
    </row>
    <row r="56" spans="59:82" x14ac:dyDescent="0.55000000000000004">
      <c r="CB56" s="55">
        <v>23408</v>
      </c>
      <c r="CC56" s="56">
        <f t="shared" ref="CC56:CD66" si="6">BN5</f>
        <v>1442.49</v>
      </c>
      <c r="CD56" s="56">
        <f t="shared" si="6"/>
        <v>6130.44</v>
      </c>
    </row>
    <row r="57" spans="59:82" x14ac:dyDescent="0.55000000000000004">
      <c r="CB57" s="55">
        <v>23437</v>
      </c>
      <c r="CC57" s="56">
        <f t="shared" si="6"/>
        <v>1679.5</v>
      </c>
      <c r="CD57" s="56">
        <f t="shared" si="6"/>
        <v>7082.8</v>
      </c>
    </row>
    <row r="58" spans="59:82" x14ac:dyDescent="0.55000000000000004">
      <c r="CB58" s="55">
        <v>23468</v>
      </c>
      <c r="CC58" s="56">
        <f t="shared" si="6"/>
        <v>1365.49</v>
      </c>
      <c r="CD58" s="56">
        <f t="shared" si="6"/>
        <v>5821.01</v>
      </c>
    </row>
    <row r="59" spans="59:82" x14ac:dyDescent="0.55000000000000004">
      <c r="CB59" s="55">
        <v>23498</v>
      </c>
      <c r="CC59" s="56">
        <f t="shared" si="6"/>
        <v>1808</v>
      </c>
      <c r="CD59" s="56">
        <f t="shared" si="6"/>
        <v>7599.14</v>
      </c>
    </row>
    <row r="60" spans="59:82" x14ac:dyDescent="0.55000000000000004">
      <c r="CB60" s="55">
        <v>23529</v>
      </c>
      <c r="CC60" s="56">
        <f t="shared" si="6"/>
        <v>1636.5</v>
      </c>
      <c r="CD60" s="56">
        <f t="shared" si="6"/>
        <v>6910.01</v>
      </c>
    </row>
    <row r="61" spans="59:82" x14ac:dyDescent="0.55000000000000004">
      <c r="CB61" s="55">
        <v>23559</v>
      </c>
      <c r="CC61" s="56">
        <f t="shared" si="6"/>
        <v>1950</v>
      </c>
      <c r="CD61" s="56">
        <f t="shared" si="6"/>
        <v>8169.75</v>
      </c>
    </row>
    <row r="62" spans="59:82" x14ac:dyDescent="0.55000000000000004">
      <c r="CB62" s="55">
        <v>23590</v>
      </c>
      <c r="CC62" s="56">
        <f t="shared" si="6"/>
        <v>2253.5</v>
      </c>
      <c r="CD62" s="56">
        <f t="shared" si="6"/>
        <v>9389.2800000000007</v>
      </c>
    </row>
    <row r="63" spans="59:82" x14ac:dyDescent="0.55000000000000004">
      <c r="CB63" s="55">
        <v>23621</v>
      </c>
      <c r="CC63" s="56">
        <f t="shared" si="6"/>
        <v>2215.0100000000002</v>
      </c>
      <c r="CD63" s="56">
        <f t="shared" si="6"/>
        <v>9234.6200000000008</v>
      </c>
    </row>
    <row r="64" spans="59:82" x14ac:dyDescent="0.55000000000000004">
      <c r="CB64" s="55">
        <v>23651</v>
      </c>
      <c r="CC64" s="56">
        <f t="shared" si="6"/>
        <v>2327.0100000000002</v>
      </c>
      <c r="CD64" s="56">
        <f t="shared" si="6"/>
        <v>9684.67</v>
      </c>
    </row>
    <row r="65" spans="80:82" x14ac:dyDescent="0.55000000000000004">
      <c r="CB65" s="55">
        <v>23682</v>
      </c>
      <c r="CC65" s="56">
        <f t="shared" si="6"/>
        <v>2148</v>
      </c>
      <c r="CD65" s="56">
        <f t="shared" si="6"/>
        <v>8965.36</v>
      </c>
    </row>
    <row r="66" spans="80:82" x14ac:dyDescent="0.55000000000000004">
      <c r="CB66" s="55">
        <v>23712</v>
      </c>
      <c r="CC66" s="56">
        <f t="shared" si="6"/>
        <v>2349</v>
      </c>
      <c r="CD66" s="56">
        <f t="shared" si="6"/>
        <v>9773.02</v>
      </c>
    </row>
    <row r="69" spans="80:82" x14ac:dyDescent="0.55000000000000004">
      <c r="CB69" s="53" t="s">
        <v>46</v>
      </c>
      <c r="CC69" s="57" t="s">
        <v>24</v>
      </c>
      <c r="CD69" s="58"/>
    </row>
    <row r="70" spans="80:82" ht="22.2" x14ac:dyDescent="0.55000000000000004">
      <c r="CB70" s="61"/>
      <c r="CC70" s="54" t="s">
        <v>49</v>
      </c>
      <c r="CD70" s="54" t="s">
        <v>50</v>
      </c>
    </row>
    <row r="71" spans="80:82" x14ac:dyDescent="0.55000000000000004">
      <c r="CB71" s="55">
        <v>23377</v>
      </c>
      <c r="CC71" s="56">
        <f>BP4</f>
        <v>48568.32</v>
      </c>
      <c r="CD71" s="56">
        <f>BQ4</f>
        <v>184659.77000000002</v>
      </c>
    </row>
    <row r="72" spans="80:82" x14ac:dyDescent="0.55000000000000004">
      <c r="CB72" s="55">
        <v>23408</v>
      </c>
      <c r="CC72" s="56">
        <f t="shared" ref="CC72:CD82" si="7">BP5</f>
        <v>47336.32</v>
      </c>
      <c r="CD72" s="56">
        <f t="shared" si="7"/>
        <v>184417.33000000002</v>
      </c>
    </row>
    <row r="73" spans="80:82" x14ac:dyDescent="0.55000000000000004">
      <c r="CB73" s="55">
        <v>23437</v>
      </c>
      <c r="CC73" s="56">
        <f t="shared" si="7"/>
        <v>65301.33</v>
      </c>
      <c r="CD73" s="56">
        <f t="shared" si="7"/>
        <v>252416.46</v>
      </c>
    </row>
    <row r="74" spans="80:82" x14ac:dyDescent="0.55000000000000004">
      <c r="CB74" s="55">
        <v>23468</v>
      </c>
      <c r="CC74" s="56">
        <f t="shared" si="7"/>
        <v>67015.990000000005</v>
      </c>
      <c r="CD74" s="56">
        <f t="shared" si="7"/>
        <v>256727.09</v>
      </c>
    </row>
    <row r="75" spans="80:82" x14ac:dyDescent="0.55000000000000004">
      <c r="CB75" s="55">
        <v>23498</v>
      </c>
      <c r="CC75" s="56">
        <f t="shared" si="7"/>
        <v>69624.929999999993</v>
      </c>
      <c r="CD75" s="56">
        <f t="shared" si="7"/>
        <v>269523.62</v>
      </c>
    </row>
    <row r="76" spans="80:82" x14ac:dyDescent="0.55000000000000004">
      <c r="CB76" s="55">
        <v>23529</v>
      </c>
      <c r="CC76" s="56">
        <f t="shared" si="7"/>
        <v>62882.39</v>
      </c>
      <c r="CD76" s="56">
        <f t="shared" si="7"/>
        <v>241839.13</v>
      </c>
    </row>
    <row r="77" spans="80:82" x14ac:dyDescent="0.55000000000000004">
      <c r="CB77" s="55">
        <v>23559</v>
      </c>
      <c r="CC77" s="56">
        <f t="shared" si="7"/>
        <v>68466.13</v>
      </c>
      <c r="CD77" s="56">
        <f t="shared" si="7"/>
        <v>259980.34</v>
      </c>
    </row>
    <row r="78" spans="80:82" x14ac:dyDescent="0.55000000000000004">
      <c r="CB78" s="55">
        <v>23590</v>
      </c>
      <c r="CC78" s="56">
        <f t="shared" si="7"/>
        <v>65026.33</v>
      </c>
      <c r="CD78" s="56">
        <f t="shared" si="7"/>
        <v>250790.48</v>
      </c>
    </row>
    <row r="79" spans="80:82" x14ac:dyDescent="0.55000000000000004">
      <c r="CB79" s="55">
        <v>23621</v>
      </c>
      <c r="CC79" s="56">
        <f t="shared" si="7"/>
        <v>49155.99</v>
      </c>
      <c r="CD79" s="56">
        <f t="shared" si="7"/>
        <v>195068.42</v>
      </c>
    </row>
    <row r="80" spans="80:82" x14ac:dyDescent="0.55000000000000004">
      <c r="CB80" s="55">
        <v>23651</v>
      </c>
      <c r="CC80" s="56">
        <f t="shared" si="7"/>
        <v>40704.129999999997</v>
      </c>
      <c r="CD80" s="56">
        <f t="shared" si="7"/>
        <v>163139.91</v>
      </c>
    </row>
    <row r="81" spans="80:82" x14ac:dyDescent="0.55000000000000004">
      <c r="CB81" s="55">
        <v>23682</v>
      </c>
      <c r="CC81" s="56">
        <f t="shared" si="7"/>
        <v>51198.400000000001</v>
      </c>
      <c r="CD81" s="56">
        <f t="shared" si="7"/>
        <v>212496.30000000002</v>
      </c>
    </row>
    <row r="82" spans="80:82" x14ac:dyDescent="0.55000000000000004">
      <c r="CB82" s="55">
        <v>23712</v>
      </c>
      <c r="CC82" s="56">
        <f t="shared" si="7"/>
        <v>43792.29</v>
      </c>
      <c r="CD82" s="56">
        <f t="shared" si="7"/>
        <v>173984.99</v>
      </c>
    </row>
    <row r="85" spans="80:82" x14ac:dyDescent="0.55000000000000004">
      <c r="CB85" s="53" t="s">
        <v>46</v>
      </c>
      <c r="CC85" s="60" t="s">
        <v>25</v>
      </c>
      <c r="CD85" s="58"/>
    </row>
    <row r="86" spans="80:82" ht="22.2" x14ac:dyDescent="0.55000000000000004">
      <c r="CB86" s="61"/>
      <c r="CC86" s="54" t="s">
        <v>49</v>
      </c>
      <c r="CD86" s="54" t="s">
        <v>50</v>
      </c>
    </row>
    <row r="87" spans="80:82" x14ac:dyDescent="0.55000000000000004">
      <c r="CB87" s="55">
        <v>23377</v>
      </c>
      <c r="CC87" s="56">
        <f>BR4</f>
        <v>724</v>
      </c>
      <c r="CD87" s="56">
        <f>BS4</f>
        <v>3577.42</v>
      </c>
    </row>
    <row r="88" spans="80:82" x14ac:dyDescent="0.55000000000000004">
      <c r="CB88" s="55">
        <v>23408</v>
      </c>
      <c r="CC88" s="56">
        <f t="shared" ref="CC88:CD98" si="8">BR5</f>
        <v>660</v>
      </c>
      <c r="CD88" s="56">
        <f t="shared" si="8"/>
        <v>3220.2599999999998</v>
      </c>
    </row>
    <row r="89" spans="80:82" x14ac:dyDescent="0.55000000000000004">
      <c r="CB89" s="55">
        <v>23437</v>
      </c>
      <c r="CC89" s="56">
        <f t="shared" si="8"/>
        <v>856</v>
      </c>
      <c r="CD89" s="56">
        <f t="shared" si="8"/>
        <v>4107.84</v>
      </c>
    </row>
    <row r="90" spans="80:82" x14ac:dyDescent="0.55000000000000004">
      <c r="CB90" s="55">
        <v>23468</v>
      </c>
      <c r="CC90" s="56">
        <f t="shared" si="8"/>
        <v>724</v>
      </c>
      <c r="CD90" s="56">
        <f t="shared" si="8"/>
        <v>3577.42</v>
      </c>
    </row>
    <row r="91" spans="80:82" x14ac:dyDescent="0.55000000000000004">
      <c r="CB91" s="55">
        <v>23498</v>
      </c>
      <c r="CC91" s="56">
        <f t="shared" si="8"/>
        <v>736</v>
      </c>
      <c r="CD91" s="56">
        <f t="shared" si="8"/>
        <v>3615.64</v>
      </c>
    </row>
    <row r="92" spans="80:82" x14ac:dyDescent="0.55000000000000004">
      <c r="CB92" s="55">
        <v>23529</v>
      </c>
      <c r="CC92" s="56">
        <f t="shared" si="8"/>
        <v>912</v>
      </c>
      <c r="CD92" s="56">
        <f t="shared" si="8"/>
        <v>4332.8600000000006</v>
      </c>
    </row>
    <row r="93" spans="80:82" x14ac:dyDescent="0.55000000000000004">
      <c r="CB93" s="55">
        <v>23559</v>
      </c>
      <c r="CC93" s="56">
        <f t="shared" si="8"/>
        <v>736</v>
      </c>
      <c r="CD93" s="56">
        <f t="shared" si="8"/>
        <v>3615.64</v>
      </c>
    </row>
    <row r="94" spans="80:82" x14ac:dyDescent="0.55000000000000004">
      <c r="CB94" s="55">
        <v>23590</v>
      </c>
      <c r="CC94" s="56">
        <f t="shared" si="8"/>
        <v>688</v>
      </c>
      <c r="CD94" s="56">
        <f t="shared" si="8"/>
        <v>3432.7799999999997</v>
      </c>
    </row>
    <row r="95" spans="80:82" x14ac:dyDescent="0.55000000000000004">
      <c r="CB95" s="55">
        <v>23621</v>
      </c>
      <c r="CC95" s="56">
        <f t="shared" si="8"/>
        <v>660</v>
      </c>
      <c r="CD95" s="56">
        <f t="shared" si="8"/>
        <v>3220.2599999999998</v>
      </c>
    </row>
    <row r="96" spans="80:82" x14ac:dyDescent="0.55000000000000004">
      <c r="CB96" s="55">
        <v>23651</v>
      </c>
      <c r="CC96" s="56">
        <f t="shared" si="8"/>
        <v>1220</v>
      </c>
      <c r="CD96" s="56">
        <f t="shared" si="8"/>
        <v>5570.5</v>
      </c>
    </row>
    <row r="97" spans="80:82" x14ac:dyDescent="0.55000000000000004">
      <c r="CB97" s="55">
        <v>23682</v>
      </c>
      <c r="CC97" s="56">
        <f t="shared" si="8"/>
        <v>1796</v>
      </c>
      <c r="CD97" s="56">
        <f t="shared" si="8"/>
        <v>7885.0300000000007</v>
      </c>
    </row>
    <row r="98" spans="80:82" x14ac:dyDescent="0.55000000000000004">
      <c r="CB98" s="55">
        <v>23712</v>
      </c>
      <c r="CC98" s="56">
        <f t="shared" si="8"/>
        <v>1104</v>
      </c>
      <c r="CD98" s="56">
        <f t="shared" si="8"/>
        <v>5104.3700000000008</v>
      </c>
    </row>
    <row r="101" spans="80:82" x14ac:dyDescent="0.55000000000000004">
      <c r="CB101" s="53" t="s">
        <v>46</v>
      </c>
      <c r="CC101" s="58" t="s">
        <v>26</v>
      </c>
      <c r="CD101" s="58"/>
    </row>
    <row r="102" spans="80:82" ht="22.2" x14ac:dyDescent="0.55000000000000004">
      <c r="CB102" s="61"/>
      <c r="CC102" s="54" t="s">
        <v>49</v>
      </c>
      <c r="CD102" s="54" t="s">
        <v>50</v>
      </c>
    </row>
    <row r="103" spans="80:82" x14ac:dyDescent="0.55000000000000004">
      <c r="CB103" s="55">
        <v>23377</v>
      </c>
      <c r="CC103" s="56">
        <f>BT4</f>
        <v>80309.11</v>
      </c>
      <c r="CD103" s="56">
        <f>BU4</f>
        <v>250532.57</v>
      </c>
    </row>
    <row r="104" spans="80:82" x14ac:dyDescent="0.55000000000000004">
      <c r="CB104" s="55">
        <v>23408</v>
      </c>
      <c r="CC104" s="56">
        <f t="shared" ref="CC104:CD114" si="9">BT5</f>
        <v>83219.77</v>
      </c>
      <c r="CD104" s="56">
        <f t="shared" si="9"/>
        <v>335476.98</v>
      </c>
    </row>
    <row r="105" spans="80:82" x14ac:dyDescent="0.55000000000000004">
      <c r="CB105" s="55">
        <v>23437</v>
      </c>
      <c r="CC105" s="56">
        <f t="shared" si="9"/>
        <v>111286.3</v>
      </c>
      <c r="CD105" s="56">
        <f t="shared" si="9"/>
        <v>456143.68</v>
      </c>
    </row>
    <row r="106" spans="80:82" x14ac:dyDescent="0.55000000000000004">
      <c r="CB106" s="55">
        <v>23468</v>
      </c>
      <c r="CC106" s="56">
        <f t="shared" si="9"/>
        <v>86480.6</v>
      </c>
      <c r="CD106" s="56">
        <f t="shared" si="9"/>
        <v>374441.07</v>
      </c>
    </row>
    <row r="107" spans="80:82" x14ac:dyDescent="0.55000000000000004">
      <c r="CB107" s="55">
        <v>23498</v>
      </c>
      <c r="CC107" s="56">
        <f t="shared" si="9"/>
        <v>93258.13</v>
      </c>
      <c r="CD107" s="56">
        <f t="shared" si="9"/>
        <v>386664.98000000004</v>
      </c>
    </row>
    <row r="108" spans="80:82" x14ac:dyDescent="0.55000000000000004">
      <c r="CB108" s="55">
        <v>23529</v>
      </c>
      <c r="CC108" s="56">
        <f t="shared" si="9"/>
        <v>88756.4</v>
      </c>
      <c r="CD108" s="56">
        <f t="shared" si="9"/>
        <v>362066.23000000004</v>
      </c>
    </row>
    <row r="109" spans="80:82" x14ac:dyDescent="0.55000000000000004">
      <c r="CB109" s="55">
        <v>23559</v>
      </c>
      <c r="CC109" s="56">
        <f t="shared" si="9"/>
        <v>107296.93</v>
      </c>
      <c r="CD109" s="56">
        <f t="shared" si="9"/>
        <v>443170.14999999997</v>
      </c>
    </row>
    <row r="110" spans="80:82" x14ac:dyDescent="0.55000000000000004">
      <c r="CB110" s="55">
        <v>23590</v>
      </c>
      <c r="CC110" s="56">
        <f t="shared" si="9"/>
        <v>119316.14</v>
      </c>
      <c r="CD110" s="56">
        <f t="shared" si="9"/>
        <v>471262.94000000006</v>
      </c>
    </row>
    <row r="111" spans="80:82" x14ac:dyDescent="0.55000000000000004">
      <c r="CB111" s="55">
        <v>23621</v>
      </c>
      <c r="CC111" s="56">
        <f t="shared" si="9"/>
        <v>105052.25</v>
      </c>
      <c r="CD111" s="56">
        <f t="shared" si="9"/>
        <v>426527.24</v>
      </c>
    </row>
    <row r="112" spans="80:82" x14ac:dyDescent="0.55000000000000004">
      <c r="CB112" s="55">
        <v>23651</v>
      </c>
      <c r="CC112" s="56">
        <f t="shared" si="9"/>
        <v>106709.52</v>
      </c>
      <c r="CD112" s="56">
        <f t="shared" si="9"/>
        <v>422039.57</v>
      </c>
    </row>
    <row r="113" spans="80:82" x14ac:dyDescent="0.55000000000000004">
      <c r="CB113" s="55">
        <v>23682</v>
      </c>
      <c r="CC113" s="56">
        <f t="shared" si="9"/>
        <v>86228.62</v>
      </c>
      <c r="CD113" s="56">
        <f t="shared" si="9"/>
        <v>345168.22</v>
      </c>
    </row>
    <row r="114" spans="80:82" x14ac:dyDescent="0.55000000000000004">
      <c r="CB114" s="55">
        <v>23712</v>
      </c>
      <c r="CC114" s="56">
        <f t="shared" si="9"/>
        <v>81209.89</v>
      </c>
      <c r="CD114" s="56">
        <f t="shared" si="9"/>
        <v>319508.01</v>
      </c>
    </row>
    <row r="117" spans="80:82" x14ac:dyDescent="0.55000000000000004">
      <c r="CB117" s="53" t="s">
        <v>46</v>
      </c>
      <c r="CC117" s="60" t="s">
        <v>27</v>
      </c>
      <c r="CD117" s="58"/>
    </row>
    <row r="118" spans="80:82" ht="22.2" x14ac:dyDescent="0.55000000000000004">
      <c r="CB118" s="61"/>
      <c r="CC118" s="54" t="s">
        <v>49</v>
      </c>
      <c r="CD118" s="54" t="s">
        <v>50</v>
      </c>
    </row>
    <row r="119" spans="80:82" x14ac:dyDescent="0.55000000000000004">
      <c r="CB119" s="55">
        <v>23377</v>
      </c>
      <c r="CC119" s="56">
        <f>BV4</f>
        <v>21757.53</v>
      </c>
      <c r="CD119" s="56">
        <f>BW4</f>
        <v>98007.700000000012</v>
      </c>
    </row>
    <row r="120" spans="80:82" x14ac:dyDescent="0.55000000000000004">
      <c r="CB120" s="55">
        <v>23408</v>
      </c>
      <c r="CC120" s="56">
        <f t="shared" ref="CC120:CD130" si="10">BV5</f>
        <v>28296.31</v>
      </c>
      <c r="CD120" s="56">
        <f t="shared" si="10"/>
        <v>123391.97</v>
      </c>
    </row>
    <row r="121" spans="80:82" x14ac:dyDescent="0.55000000000000004">
      <c r="CB121" s="55">
        <v>23437</v>
      </c>
      <c r="CC121" s="56">
        <f t="shared" si="10"/>
        <v>34358.929999999993</v>
      </c>
      <c r="CD121" s="56">
        <f t="shared" si="10"/>
        <v>147746.71</v>
      </c>
    </row>
    <row r="122" spans="80:82" x14ac:dyDescent="0.55000000000000004">
      <c r="CB122" s="55">
        <v>23468</v>
      </c>
      <c r="CC122" s="56">
        <f t="shared" si="10"/>
        <v>28554.329999999998</v>
      </c>
      <c r="CD122" s="56">
        <f t="shared" si="10"/>
        <v>122960.97</v>
      </c>
    </row>
    <row r="123" spans="80:82" x14ac:dyDescent="0.55000000000000004">
      <c r="CB123" s="55">
        <v>23498</v>
      </c>
      <c r="CC123" s="56">
        <f t="shared" si="10"/>
        <v>29738.519999999997</v>
      </c>
      <c r="CD123" s="56">
        <f t="shared" si="10"/>
        <v>123603.73000000001</v>
      </c>
    </row>
    <row r="124" spans="80:82" x14ac:dyDescent="0.55000000000000004">
      <c r="CB124" s="55">
        <v>23529</v>
      </c>
      <c r="CC124" s="56">
        <f t="shared" si="10"/>
        <v>27009.149999999998</v>
      </c>
      <c r="CD124" s="56">
        <f t="shared" si="10"/>
        <v>116320.18</v>
      </c>
    </row>
    <row r="125" spans="80:82" x14ac:dyDescent="0.55000000000000004">
      <c r="CB125" s="55">
        <v>23559</v>
      </c>
      <c r="CC125" s="56">
        <f t="shared" si="10"/>
        <v>30691.47</v>
      </c>
      <c r="CD125" s="56">
        <f t="shared" si="10"/>
        <v>130789.98000000001</v>
      </c>
    </row>
    <row r="126" spans="80:82" x14ac:dyDescent="0.55000000000000004">
      <c r="CB126" s="55">
        <v>23590</v>
      </c>
      <c r="CC126" s="56">
        <f t="shared" si="10"/>
        <v>31328.880000000001</v>
      </c>
      <c r="CD126" s="56">
        <f t="shared" si="10"/>
        <v>129232.53</v>
      </c>
    </row>
    <row r="127" spans="80:82" x14ac:dyDescent="0.55000000000000004">
      <c r="CB127" s="55">
        <v>23621</v>
      </c>
      <c r="CC127" s="56">
        <f t="shared" si="10"/>
        <v>31638.1</v>
      </c>
      <c r="CD127" s="56">
        <f t="shared" si="10"/>
        <v>128870.85</v>
      </c>
    </row>
    <row r="128" spans="80:82" x14ac:dyDescent="0.55000000000000004">
      <c r="CB128" s="55">
        <v>23651</v>
      </c>
      <c r="CC128" s="56">
        <f t="shared" si="10"/>
        <v>30272.78</v>
      </c>
      <c r="CD128" s="56">
        <f t="shared" si="10"/>
        <v>126949.82999999999</v>
      </c>
    </row>
    <row r="129" spans="80:82" x14ac:dyDescent="0.55000000000000004">
      <c r="CB129" s="55">
        <v>23682</v>
      </c>
      <c r="CC129" s="56">
        <f t="shared" si="10"/>
        <v>26337.24</v>
      </c>
      <c r="CD129" s="56">
        <f t="shared" si="10"/>
        <v>108059.28</v>
      </c>
    </row>
    <row r="130" spans="80:82" x14ac:dyDescent="0.55000000000000004">
      <c r="CB130" s="55">
        <v>23712</v>
      </c>
      <c r="CC130" s="56">
        <f t="shared" si="10"/>
        <v>25671.07</v>
      </c>
      <c r="CD130" s="56">
        <f t="shared" si="10"/>
        <v>104748.18000000001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landscape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2564-บิลค่าไฟฟ้า</vt:lpstr>
      <vt:lpstr>'2564-บิลค่าไฟฟ้า'!Print_Titles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2022-10-22T14:24:51Z</cp:lastPrinted>
  <dcterms:created xsi:type="dcterms:W3CDTF">2019-06-17T11:45:57Z</dcterms:created>
  <dcterms:modified xsi:type="dcterms:W3CDTF">2023-05-15T04:00:29Z</dcterms:modified>
</cp:coreProperties>
</file>