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21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drawings/drawing22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25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5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INNOVATION\01 ข้อเสนอ\21_แม่โจ้\ตรวจรับรองรายงาน\"/>
    </mc:Choice>
  </mc:AlternateContent>
  <xr:revisionPtr revIDLastSave="0" documentId="13_ncr:1_{965EA498-5E56-462D-94E2-F2ADE0E89D8D}" xr6:coauthVersionLast="45" xr6:coauthVersionMax="45" xr10:uidLastSave="{00000000-0000-0000-0000-000000000000}"/>
  <bookViews>
    <workbookView xWindow="-120" yWindow="-120" windowWidth="20730" windowHeight="11310" tabRatio="881" firstSheet="51" activeTab="16" xr2:uid="{00000000-000D-0000-FFFF-FFFF00000000}"/>
  </bookViews>
  <sheets>
    <sheet name="ปก" sheetId="1" r:id="rId1"/>
    <sheet name="คำรับรอง" sheetId="65" r:id="rId2"/>
    <sheet name="สารบัญ" sheetId="3" r:id="rId3"/>
    <sheet name="ข้อมูลเบื้องต้น" sheetId="4" r:id="rId4"/>
    <sheet name="ขั้นตอน1" sheetId="7" r:id="rId5"/>
    <sheet name="คำสั่งแต่งตั้ง" sheetId="67" r:id="rId6"/>
    <sheet name="วิธีการเผยแพร่" sheetId="86" r:id="rId7"/>
    <sheet name="เอกสารเผยแพร่" sheetId="87" r:id="rId8"/>
    <sheet name="ขั้นตอน2" sheetId="8" r:id="rId9"/>
    <sheet name="ขั้นตอน3" sheetId="9" r:id="rId10"/>
    <sheet name="เอกสารเผยแพร่นโยบาย" sheetId="81" r:id="rId11"/>
    <sheet name="ขั้นตอน4 " sheetId="101" r:id="rId12"/>
    <sheet name="4.1.1 ข้อมูลการใช้อาคาร_62" sheetId="5" r:id="rId13"/>
    <sheet name="ข้อมูลการใช้อาคารรายเดือน_62" sheetId="139" r:id="rId14"/>
    <sheet name="หม้อแปลงปัจจุบัน" sheetId="10" r:id="rId15"/>
    <sheet name="ไฟฟ้าปี 62" sheetId="38" r:id="rId16"/>
    <sheet name="สัดส่วนไฟฟ้า 62" sheetId="41" r:id="rId17"/>
    <sheet name="SEC(พื้นที่) 62" sheetId="42" r:id="rId18"/>
    <sheet name="ประเมินระดับเครื่องจักร" sheetId="17" r:id="rId19"/>
    <sheet name="ประเมินระดับเครื่องจักร-1" sheetId="108" r:id="rId20"/>
    <sheet name="ข้อมูลไฟฟ้าเครื่องจักร" sheetId="18" r:id="rId21"/>
    <sheet name="ขั้นตอนที่ 5" sheetId="125" r:id="rId22"/>
    <sheet name="มาตรการและเป้าหมาย" sheetId="19" r:id="rId23"/>
    <sheet name="แผนไฟฟ้า" sheetId="21" r:id="rId24"/>
    <sheet name="มาตรการไฟฟ้า1-1" sheetId="63" r:id="rId25"/>
    <sheet name="มาตรการไฟฟ้า1-2" sheetId="131" r:id="rId26"/>
    <sheet name="วิธีการคำนวณไฟฟ้า1" sheetId="132" r:id="rId27"/>
    <sheet name="แผนการฝึกอบรม" sheetId="25" r:id="rId28"/>
    <sheet name="เพิ่มเติมเผยแพร่ฝึกอบรม" sheetId="51" r:id="rId29"/>
    <sheet name="เพิ่มเติมเผยแพร่ฝึกอบรม (2)" sheetId="126" r:id="rId30"/>
    <sheet name="ขั้นตอนที่ 6" sheetId="26" r:id="rId31"/>
    <sheet name="ผลมาตรการปี63" sheetId="127" r:id="rId32"/>
    <sheet name="ผลการตรวจสอบ-วิเคราะห์ไฟฟ้า" sheetId="27" r:id="rId33"/>
    <sheet name="ภาพ+คำนวณผลไฟฟ้า1" sheetId="135" r:id="rId34"/>
    <sheet name="การคำนวณด้านไฟฟ้า" sheetId="128" r:id="rId35"/>
    <sheet name="ผลการติดตามแผนฝีกอบรม" sheetId="30" r:id="rId36"/>
    <sheet name="ผลการติดตามแผนกิจกรรม" sheetId="121" r:id="rId37"/>
    <sheet name="6.3.1 ข้อมูลการใช้อาคาร_63" sheetId="138" r:id="rId38"/>
    <sheet name="ข้อมูลการใช้อาคารรายเดือน_63" sheetId="6" r:id="rId39"/>
    <sheet name="6.3.2) ไฟฟ้าปี 63" sheetId="140" r:id="rId40"/>
    <sheet name="กราฟพลังงาน" sheetId="154" r:id="rId41"/>
    <sheet name="6.3.5) สัดส่วนไฟฟ้า 63" sheetId="143" r:id="rId42"/>
    <sheet name="กราฟสัดส่วนการใช้พลังงาน" sheetId="149" r:id="rId43"/>
    <sheet name="SEC (ทุกกรณี) (2)" sheetId="145" r:id="rId44"/>
    <sheet name="กราฟSEC (ทุกกรณี)" sheetId="150" r:id="rId45"/>
    <sheet name="ขั้นตอน7" sheetId="29" r:id="rId46"/>
    <sheet name="เพิ่มเติมเผยแพร่ผู้ตรวจประเมินฯ" sheetId="84" r:id="rId47"/>
    <sheet name="ผลตรวจประเมิน-1" sheetId="31" r:id="rId48"/>
    <sheet name="ผลตรวจประเมิน-2" sheetId="97" r:id="rId49"/>
    <sheet name="ผลตรวจประเมิน-3" sheetId="98" r:id="rId50"/>
    <sheet name="ขั้นตอน8" sheetId="32" r:id="rId51"/>
    <sheet name="เอกสารบันทึกวาระการประชุม (2)" sheetId="160" r:id="rId52"/>
    <sheet name="สรุปผลการทบทวน" sheetId="33" r:id="rId53"/>
    <sheet name="การเผยแพร่" sheetId="50" r:id="rId54"/>
    <sheet name="ภาคผนวก" sheetId="107" r:id="rId55"/>
    <sheet name="ภาคผนวก ก." sheetId="156" r:id="rId56"/>
    <sheet name="ผ (ก.1)" sheetId="155" r:id="rId57"/>
    <sheet name="ภาคผนวก ข" sheetId="157" r:id="rId58"/>
    <sheet name="ภาคผนวก ข-1" sheetId="158" r:id="rId59"/>
    <sheet name="ภาคผนวก ข-2" sheetId="159" r:id="rId60"/>
  </sheets>
  <externalReferences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Toc212100815" localSheetId="4">คำสั่งแต่งตั้ง!#REF!</definedName>
    <definedName name="a" localSheetId="37">#REF!</definedName>
    <definedName name="a" localSheetId="39">#REF!</definedName>
    <definedName name="a" localSheetId="41">#REF!</definedName>
    <definedName name="a" localSheetId="43">#REF!</definedName>
    <definedName name="a" localSheetId="13">#REF!</definedName>
    <definedName name="a" localSheetId="51">#REF!</definedName>
    <definedName name="a">#REF!</definedName>
    <definedName name="afasdfaf" localSheetId="37">#REF!</definedName>
    <definedName name="afasdfaf" localSheetId="39">#REF!</definedName>
    <definedName name="afasdfaf" localSheetId="41">#REF!</definedName>
    <definedName name="afasdfaf" localSheetId="43">#REF!</definedName>
    <definedName name="afasdfaf" localSheetId="13">#REF!</definedName>
    <definedName name="afasdfaf" localSheetId="51">#REF!</definedName>
    <definedName name="afasdfaf">#REF!</definedName>
    <definedName name="AllFotory" localSheetId="37">#REF!</definedName>
    <definedName name="AllFotory" localSheetId="39">#REF!</definedName>
    <definedName name="AllFotory" localSheetId="41">#REF!</definedName>
    <definedName name="AllFotory" localSheetId="43">#REF!</definedName>
    <definedName name="AllFotory" localSheetId="13">#REF!</definedName>
    <definedName name="AllFotory" localSheetId="51">#REF!</definedName>
    <definedName name="AllFotory">#REF!</definedName>
    <definedName name="allGroup" localSheetId="37">#REF!</definedName>
    <definedName name="allGroup" localSheetId="39">#REF!</definedName>
    <definedName name="allGroup" localSheetId="41">#REF!</definedName>
    <definedName name="allGroup" localSheetId="43">#REF!</definedName>
    <definedName name="allGroup" localSheetId="13">#REF!</definedName>
    <definedName name="allGroup" localSheetId="51">#REF!</definedName>
    <definedName name="allGroup">#REF!</definedName>
    <definedName name="bld">[1]EE!$A$2</definedName>
    <definedName name="com">[1]EE!$A$3</definedName>
    <definedName name="ddd" localSheetId="37">#REF!</definedName>
    <definedName name="ddd" localSheetId="39">#REF!</definedName>
    <definedName name="ddd" localSheetId="41">#REF!</definedName>
    <definedName name="ddd" localSheetId="43">#REF!</definedName>
    <definedName name="ddd" localSheetId="13">#REF!</definedName>
    <definedName name="ddd" localSheetId="51">#REF!</definedName>
    <definedName name="ddd">#REF!</definedName>
    <definedName name="eeeee" localSheetId="37">#REF!</definedName>
    <definedName name="eeeee" localSheetId="39">#REF!</definedName>
    <definedName name="eeeee" localSheetId="41">#REF!</definedName>
    <definedName name="eeeee" localSheetId="43">#REF!</definedName>
    <definedName name="eeeee" localSheetId="13">#REF!</definedName>
    <definedName name="eeeee" localSheetId="51">#REF!</definedName>
    <definedName name="eeeee">#REF!</definedName>
    <definedName name="Excel_BuiltIn_Print_Area_17" localSheetId="37">#REF!</definedName>
    <definedName name="Excel_BuiltIn_Print_Area_17" localSheetId="39">#REF!</definedName>
    <definedName name="Excel_BuiltIn_Print_Area_17" localSheetId="41">#REF!</definedName>
    <definedName name="Excel_BuiltIn_Print_Area_17" localSheetId="43">#REF!</definedName>
    <definedName name="Excel_BuiltIn_Print_Area_17" localSheetId="13">#REF!</definedName>
    <definedName name="Excel_BuiltIn_Print_Area_17" localSheetId="51">#REF!</definedName>
    <definedName name="Excel_BuiltIn_Print_Area_17">#REF!</definedName>
    <definedName name="F_Fuel_HEAT_V" localSheetId="37">#REF!</definedName>
    <definedName name="F_Fuel_HEAT_V" localSheetId="39">#REF!</definedName>
    <definedName name="F_Fuel_HEAT_V" localSheetId="41">#REF!</definedName>
    <definedName name="F_Fuel_HEAT_V" localSheetId="43">#REF!</definedName>
    <definedName name="F_Fuel_HEAT_V" localSheetId="13">#REF!</definedName>
    <definedName name="F_Fuel_HEAT_V" localSheetId="51">#REF!</definedName>
    <definedName name="F_Fuel_HEAT_V">#REF!</definedName>
    <definedName name="F_Group" localSheetId="37">#REF!</definedName>
    <definedName name="F_Group" localSheetId="39">#REF!</definedName>
    <definedName name="F_Group" localSheetId="41">#REF!</definedName>
    <definedName name="F_Group" localSheetId="43">#REF!</definedName>
    <definedName name="F_Group" localSheetId="13">#REF!</definedName>
    <definedName name="F_Group" localSheetId="51">#REF!</definedName>
    <definedName name="F_Group">#REF!</definedName>
    <definedName name="fac" localSheetId="37">#REF!</definedName>
    <definedName name="fac" localSheetId="39">#REF!</definedName>
    <definedName name="fac" localSheetId="41">#REF!</definedName>
    <definedName name="fac" localSheetId="43">#REF!</definedName>
    <definedName name="fac" localSheetId="13">#REF!</definedName>
    <definedName name="fac" localSheetId="51">#REF!</definedName>
    <definedName name="fac">#REF!</definedName>
    <definedName name="Foctory" localSheetId="37">#REF!</definedName>
    <definedName name="Foctory" localSheetId="39">#REF!</definedName>
    <definedName name="Foctory" localSheetId="41">#REF!</definedName>
    <definedName name="Foctory" localSheetId="43">#REF!</definedName>
    <definedName name="Foctory" localSheetId="13">#REF!</definedName>
    <definedName name="Foctory" localSheetId="51">#REF!</definedName>
    <definedName name="Foctory">#REF!</definedName>
    <definedName name="ListFBR" localSheetId="37">#REF!</definedName>
    <definedName name="ListFBR" localSheetId="39">#REF!</definedName>
    <definedName name="ListFBR" localSheetId="41">#REF!</definedName>
    <definedName name="ListFBR" localSheetId="43">#REF!</definedName>
    <definedName name="ListFBR" localSheetId="13">#REF!</definedName>
    <definedName name="ListFBR" localSheetId="51">#REF!</definedName>
    <definedName name="ListFBR">#REF!</definedName>
    <definedName name="_xlnm.Print_Area" localSheetId="12">'4.1.1 ข้อมูลการใช้อาคาร_62'!$A$1:$K$102</definedName>
    <definedName name="_xlnm.Print_Area" localSheetId="37">'6.3.1 ข้อมูลการใช้อาคาร_63'!$A$1:$K$68</definedName>
    <definedName name="_xlnm.Print_Area" localSheetId="39">'6.3.2) ไฟฟ้าปี 63'!$A$1:$L$29</definedName>
    <definedName name="_xlnm.Print_Area" localSheetId="41">'6.3.5) สัดส่วนไฟฟ้า 63'!$A$1:$E$12</definedName>
    <definedName name="_xlnm.Print_Area" localSheetId="43">'SEC (ทุกกรณี) (2)'!$A$1:$R$25</definedName>
    <definedName name="_xlnm.Print_Area" localSheetId="17">'SEC(พื้นที่) 62'!$A$1:$J$25</definedName>
    <definedName name="_xlnm.Print_Area" localSheetId="44">'กราฟSEC (ทุกกรณี)'!$A$1:$O$15</definedName>
    <definedName name="_xlnm.Print_Area" localSheetId="40">กราฟพลังงาน!$A$1:$N$31</definedName>
    <definedName name="_xlnm.Print_Area" localSheetId="42">กราฟสัดส่วนการใช้พลังงาน!$A$1:$L$35</definedName>
    <definedName name="_xlnm.Print_Area" localSheetId="34">การคำนวณด้านไฟฟ้า!$B$2:$M$37</definedName>
    <definedName name="_xlnm.Print_Area" localSheetId="53">การเผยแพร่!$A$1:$I$37</definedName>
    <definedName name="_xlnm.Print_Area" localSheetId="13">ข้อมูลการใช้อาคารรายเดือน_62!$A$1:$H$21</definedName>
    <definedName name="_xlnm.Print_Area" localSheetId="38">ข้อมูลการใช้อาคารรายเดือน_63!$A$1:$H$21</definedName>
    <definedName name="_xlnm.Print_Area" localSheetId="8">ขั้นตอน2!$A$1:$G$19</definedName>
    <definedName name="_xlnm.Print_Area" localSheetId="50">ขั้นตอน8!$A$1:$M$21</definedName>
    <definedName name="_xlnm.Print_Area" localSheetId="30">'ขั้นตอนที่ 6'!$A$1:$F$34</definedName>
    <definedName name="_xlnm.Print_Area" localSheetId="1">คำรับรอง!$A$1:$H$32</definedName>
    <definedName name="_xlnm.Print_Area" localSheetId="0">ปก!$A$1:$I$30</definedName>
    <definedName name="_xlnm.Print_Area" localSheetId="32">'ผลการตรวจสอบ-วิเคราะห์ไฟฟ้า'!$A$1:$K$21</definedName>
    <definedName name="_xlnm.Print_Area" localSheetId="36">ผลการติดตามแผนกิจกรรม!$A$1:$G$35</definedName>
    <definedName name="_xlnm.Print_Area" localSheetId="35">ผลการติดตามแผนฝีกอบรม!$A$1:$H$37</definedName>
    <definedName name="_xlnm.Print_Area" localSheetId="47">'ผลตรวจประเมิน-1'!$A$1:$G$23</definedName>
    <definedName name="_xlnm.Print_Area" localSheetId="49">'ผลตรวจประเมิน-3'!$A$1:$G$20</definedName>
    <definedName name="_xlnm.Print_Area" localSheetId="31">ผลมาตรการปี63!$A$1:$I$20</definedName>
    <definedName name="_xlnm.Print_Area" localSheetId="46">เพิ่มเติมเผยแพร่ผู้ตรวจประเมินฯ!$A$1:$J$37</definedName>
    <definedName name="_xlnm.Print_Area" localSheetId="28">เพิ่มเติมเผยแพร่ฝึกอบรม!$A$1:$I$33</definedName>
    <definedName name="_xlnm.Print_Area" localSheetId="29">'เพิ่มเติมเผยแพร่ฝึกอบรม (2)'!$A$1:$I$16</definedName>
    <definedName name="_xlnm.Print_Area" localSheetId="15">'ไฟฟ้าปี 62'!$A$1:$L$29</definedName>
    <definedName name="_xlnm.Print_Area" localSheetId="55">'ภาคผนวก ก.'!$A$1:$G$14</definedName>
    <definedName name="_xlnm.Print_Area" localSheetId="57">'ภาคผนวก ข'!$A$1:$G$513</definedName>
    <definedName name="_xlnm.Print_Area" localSheetId="58">'ภาคผนวก ข-1'!$A$1:$H$966</definedName>
    <definedName name="_xlnm.Print_Area" localSheetId="59">'ภาคผนวก ข-2'!$A$1:$G$540</definedName>
    <definedName name="_xlnm.Print_Area" localSheetId="33">'ภาพ+คำนวณผลไฟฟ้า1'!$A$1:$I$38</definedName>
    <definedName name="_xlnm.Print_Area" localSheetId="24">'มาตรการไฟฟ้า1-1'!$A$1:$M$29</definedName>
    <definedName name="_xlnm.Print_Area" localSheetId="25">'มาตรการไฟฟ้า1-2'!$A$1:$H$30</definedName>
    <definedName name="_xlnm.Print_Area" localSheetId="22">มาตรการและเป้าหมาย!$A$1:$N$19</definedName>
    <definedName name="_xlnm.Print_Area" localSheetId="6">วิธีการเผยแพร่!$A$1:$J$26</definedName>
    <definedName name="_xlnm.Print_Area" localSheetId="16">'สัดส่วนไฟฟ้า 62'!$A$1:$E$12</definedName>
    <definedName name="_xlnm.Print_Area" localSheetId="2">สารบัญ!$A$1:$J$21</definedName>
    <definedName name="_xlnm.Print_Area" localSheetId="14">หม้อแปลงปัจจุบัน!$A$1:$L$21</definedName>
    <definedName name="_xlnm.Print_Area" localSheetId="51">'เอกสารบันทึกวาระการประชุม (2)'!$A$1:$I$1343</definedName>
    <definedName name="_xlnm.Print_Area" localSheetId="7">เอกสารเผยแพร่!$A$1:$I$16</definedName>
    <definedName name="_xlnm.Print_Area" localSheetId="10">เอกสารเผยแพร่นโยบาย!$A$1:$J$34</definedName>
    <definedName name="qac">[2]EE!$A$2</definedName>
    <definedName name="sdsd" localSheetId="37">#REF!</definedName>
    <definedName name="sdsd" localSheetId="39">#REF!</definedName>
    <definedName name="sdsd" localSheetId="41">#REF!</definedName>
    <definedName name="sdsd" localSheetId="43">#REF!</definedName>
    <definedName name="sdsd" localSheetId="13">#REF!</definedName>
    <definedName name="sdsd" localSheetId="51">#REF!</definedName>
    <definedName name="sdsd">#REF!</definedName>
    <definedName name="ss">[3]fas!$B$2:$B$167</definedName>
    <definedName name="tbl_Factory" localSheetId="37">#REF!</definedName>
    <definedName name="tbl_Factory" localSheetId="39">#REF!</definedName>
    <definedName name="tbl_Factory" localSheetId="41">#REF!</definedName>
    <definedName name="tbl_Factory" localSheetId="43">#REF!</definedName>
    <definedName name="tbl_Factory" localSheetId="13">#REF!</definedName>
    <definedName name="tbl_Factory" localSheetId="51">#REF!</definedName>
    <definedName name="tbl_Factory">#REF!</definedName>
    <definedName name="tbl_FactoryResult" localSheetId="37">#REF!</definedName>
    <definedName name="tbl_FactoryResult" localSheetId="39">#REF!</definedName>
    <definedName name="tbl_FactoryResult" localSheetId="41">#REF!</definedName>
    <definedName name="tbl_FactoryResult" localSheetId="43">#REF!</definedName>
    <definedName name="tbl_FactoryResult" localSheetId="13">#REF!</definedName>
    <definedName name="tbl_FactoryResult" localSheetId="51">#REF!</definedName>
    <definedName name="tbl_FactoryResult">#REF!</definedName>
    <definedName name="wrn.sheet2." localSheetId="51" hidden="1">{#N/A,#N/A,FALSE,"Sheet2"}</definedName>
    <definedName name="wrn.sheet2." hidden="1">{#N/A,#N/A,FALSE,"Sheet2"}</definedName>
    <definedName name="ค่าความร้อน" localSheetId="37">#REF!</definedName>
    <definedName name="ค่าความร้อน" localSheetId="39">#REF!</definedName>
    <definedName name="ค่าความร้อน" localSheetId="41">#REF!</definedName>
    <definedName name="ค่าความร้อน" localSheetId="43">#REF!</definedName>
    <definedName name="ค่าความร้อน" localSheetId="13">#REF!</definedName>
    <definedName name="ค่าความร้อน" localSheetId="51">#REF!</definedName>
    <definedName name="ค่าความร้อน">#REF!</definedName>
    <definedName name="เชื้อเพลิง" localSheetId="37">#REF!</definedName>
    <definedName name="เชื้อเพลิง" localSheetId="39">#REF!</definedName>
    <definedName name="เชื้อเพลิง" localSheetId="41">#REF!</definedName>
    <definedName name="เชื้อเพลิง" localSheetId="43">#REF!</definedName>
    <definedName name="เชื้อเพลิง" localSheetId="13">#REF!</definedName>
    <definedName name="เชื้อเพลิง" localSheetId="51">#REF!</definedName>
    <definedName name="เชื้อเพลิง">#REF!</definedName>
    <definedName name="ดฟแ2">[2]EE!$A$2</definedName>
    <definedName name="ตาราง_การจัดทำรายงาน_Feedback_Report_รอบ_ปี_51_53_หน้าที่ของผู้ที่เกี่ยวข้อง" localSheetId="37">#REF!</definedName>
    <definedName name="ตาราง_การจัดทำรายงาน_Feedback_Report_รอบ_ปี_51_53_หน้าที่ของผู้ที่เกี่ยวข้อง" localSheetId="39">#REF!</definedName>
    <definedName name="ตาราง_การจัดทำรายงาน_Feedback_Report_รอบ_ปี_51_53_หน้าที่ของผู้ที่เกี่ยวข้อง" localSheetId="41">#REF!</definedName>
    <definedName name="ตาราง_การจัดทำรายงาน_Feedback_Report_รอบ_ปี_51_53_หน้าที่ของผู้ที่เกี่ยวข้อง" localSheetId="43">#REF!</definedName>
    <definedName name="ตาราง_การจัดทำรายงาน_Feedback_Report_รอบ_ปี_51_53_หน้าที่ของผู้ที่เกี่ยวข้อง" localSheetId="13">#REF!</definedName>
    <definedName name="ตาราง_การจัดทำรายงาน_Feedback_Report_รอบ_ปี_51_53_หน้าที่ของผู้ที่เกี่ยวข้อง" localSheetId="51">#REF!</definedName>
    <definedName name="ตาราง_การจัดทำรายงาน_Feedback_Report_รอบ_ปี_51_53_หน้าที่ของผู้ที่เกี่ยวข้อง">#REF!</definedName>
    <definedName name="แฟด">[2]EE!$A$2</definedName>
    <definedName name="สถาพข้อมูล" localSheetId="37">#REF!</definedName>
    <definedName name="สถาพข้อมูล" localSheetId="39">#REF!</definedName>
    <definedName name="สถาพข้อมูล" localSheetId="41">#REF!</definedName>
    <definedName name="สถาพข้อมูล" localSheetId="43">#REF!</definedName>
    <definedName name="สถาพข้อมูล" localSheetId="13">#REF!</definedName>
    <definedName name="สถาพข้อมูล" localSheetId="51">#REF!</definedName>
    <definedName name="สถาพข้อมูล">#REF!</definedName>
  </definedNames>
  <calcPr calcId="181029"/>
  <fileRecoveryPr repairLoad="1"/>
</workbook>
</file>

<file path=xl/calcChain.xml><?xml version="1.0" encoding="utf-8"?>
<calcChain xmlns="http://schemas.openxmlformats.org/spreadsheetml/2006/main">
  <c r="B7" i="19" l="1"/>
  <c r="N8" i="155" l="1"/>
  <c r="N10" i="155" s="1"/>
  <c r="N12" i="155" s="1"/>
  <c r="F12" i="155"/>
  <c r="H12" i="155"/>
  <c r="L14" i="128" l="1"/>
  <c r="L15" i="128" s="1"/>
  <c r="F4" i="121" l="1"/>
  <c r="F14" i="30"/>
  <c r="F6" i="30"/>
  <c r="B14" i="30"/>
  <c r="B6" i="30"/>
  <c r="B4" i="121"/>
  <c r="B5" i="27"/>
  <c r="D3" i="135" s="1"/>
  <c r="B27" i="26"/>
  <c r="B19" i="26"/>
  <c r="B11" i="26"/>
  <c r="K12" i="132" l="1"/>
  <c r="K13" i="132" s="1"/>
  <c r="L16" i="63" s="1"/>
  <c r="L14" i="63" l="1"/>
  <c r="L15" i="63" s="1"/>
  <c r="H18" i="18" l="1"/>
  <c r="H19" i="18"/>
  <c r="H20" i="18"/>
  <c r="H21" i="18"/>
  <c r="H22" i="18"/>
  <c r="H23" i="18"/>
  <c r="H24" i="18"/>
  <c r="H25" i="18"/>
  <c r="H26" i="18"/>
  <c r="H27" i="18"/>
  <c r="H17" i="18"/>
  <c r="H28" i="18" l="1"/>
  <c r="H30" i="18" s="1"/>
  <c r="P5" i="149"/>
  <c r="I21" i="140"/>
  <c r="H21" i="140"/>
  <c r="G21" i="140"/>
  <c r="F21" i="140"/>
  <c r="E21" i="140"/>
  <c r="I20" i="140"/>
  <c r="H20" i="140"/>
  <c r="G20" i="140"/>
  <c r="F20" i="140"/>
  <c r="L6" i="127" s="1"/>
  <c r="E20" i="140"/>
  <c r="L19" i="140"/>
  <c r="K19" i="140"/>
  <c r="J19" i="140"/>
  <c r="L18" i="140"/>
  <c r="K18" i="140"/>
  <c r="J18" i="140"/>
  <c r="L17" i="140"/>
  <c r="K17" i="140"/>
  <c r="J17" i="140"/>
  <c r="L16" i="140"/>
  <c r="K16" i="140"/>
  <c r="J16" i="140"/>
  <c r="L15" i="140"/>
  <c r="K15" i="140"/>
  <c r="J15" i="140"/>
  <c r="L14" i="140"/>
  <c r="K14" i="140"/>
  <c r="J14" i="140"/>
  <c r="L13" i="140"/>
  <c r="K13" i="140"/>
  <c r="J13" i="140"/>
  <c r="L12" i="140"/>
  <c r="K12" i="140"/>
  <c r="J12" i="140"/>
  <c r="L11" i="140"/>
  <c r="K11" i="140"/>
  <c r="J11" i="140"/>
  <c r="L10" i="140"/>
  <c r="K10" i="140"/>
  <c r="J10" i="140"/>
  <c r="L9" i="140"/>
  <c r="K9" i="140"/>
  <c r="J9" i="140"/>
  <c r="L8" i="140"/>
  <c r="K8" i="140"/>
  <c r="K21" i="140" s="1"/>
  <c r="J8" i="140"/>
  <c r="H13" i="138"/>
  <c r="H27" i="138"/>
  <c r="J57" i="138"/>
  <c r="H57" i="138"/>
  <c r="G57" i="138"/>
  <c r="F57" i="138"/>
  <c r="E57" i="138"/>
  <c r="D57" i="138"/>
  <c r="C57" i="138"/>
  <c r="B57" i="138"/>
  <c r="J56" i="138"/>
  <c r="H56" i="138"/>
  <c r="G56" i="138"/>
  <c r="F56" i="138"/>
  <c r="E56" i="138"/>
  <c r="D56" i="138"/>
  <c r="C56" i="138"/>
  <c r="B56" i="138"/>
  <c r="J55" i="138"/>
  <c r="H55" i="138"/>
  <c r="G55" i="138"/>
  <c r="F55" i="138"/>
  <c r="E55" i="138"/>
  <c r="D55" i="138"/>
  <c r="C55" i="138"/>
  <c r="B55" i="138"/>
  <c r="J54" i="138"/>
  <c r="H54" i="138"/>
  <c r="G54" i="138"/>
  <c r="F54" i="138"/>
  <c r="E54" i="138"/>
  <c r="D54" i="138"/>
  <c r="C54" i="138"/>
  <c r="B54" i="138"/>
  <c r="J53" i="138"/>
  <c r="H53" i="138"/>
  <c r="G53" i="138"/>
  <c r="F53" i="138"/>
  <c r="E53" i="138"/>
  <c r="D53" i="138"/>
  <c r="C53" i="138"/>
  <c r="B53" i="138"/>
  <c r="J52" i="138"/>
  <c r="H52" i="138"/>
  <c r="G52" i="138"/>
  <c r="F52" i="138"/>
  <c r="E52" i="138"/>
  <c r="D52" i="138"/>
  <c r="C52" i="138"/>
  <c r="B52" i="138"/>
  <c r="J51" i="138"/>
  <c r="H51" i="138"/>
  <c r="G51" i="138"/>
  <c r="F51" i="138"/>
  <c r="E51" i="138"/>
  <c r="D51" i="138"/>
  <c r="C51" i="138"/>
  <c r="B51" i="138"/>
  <c r="J50" i="138"/>
  <c r="H50" i="138"/>
  <c r="G50" i="138"/>
  <c r="F50" i="138"/>
  <c r="E50" i="138"/>
  <c r="D50" i="138"/>
  <c r="C50" i="138"/>
  <c r="B50" i="138"/>
  <c r="J49" i="138"/>
  <c r="H49" i="138"/>
  <c r="G49" i="138"/>
  <c r="F49" i="138"/>
  <c r="E49" i="138"/>
  <c r="D49" i="138"/>
  <c r="C49" i="138"/>
  <c r="B49" i="138"/>
  <c r="J48" i="138"/>
  <c r="H48" i="138"/>
  <c r="G48" i="138"/>
  <c r="F48" i="138"/>
  <c r="E48" i="138"/>
  <c r="D48" i="138"/>
  <c r="C48" i="138"/>
  <c r="B48" i="138"/>
  <c r="J47" i="138"/>
  <c r="H47" i="138"/>
  <c r="G47" i="138"/>
  <c r="F47" i="138"/>
  <c r="E47" i="138"/>
  <c r="D47" i="138"/>
  <c r="C47" i="138"/>
  <c r="B47" i="138"/>
  <c r="J46" i="138"/>
  <c r="H46" i="138"/>
  <c r="G46" i="138"/>
  <c r="F46" i="138"/>
  <c r="E46" i="138"/>
  <c r="D46" i="138"/>
  <c r="C46" i="138"/>
  <c r="B46" i="138"/>
  <c r="J45" i="138"/>
  <c r="H45" i="138"/>
  <c r="G45" i="138"/>
  <c r="F45" i="138"/>
  <c r="E45" i="138"/>
  <c r="D45" i="138"/>
  <c r="C45" i="138"/>
  <c r="B45" i="138"/>
  <c r="J44" i="138"/>
  <c r="H44" i="138"/>
  <c r="G44" i="138"/>
  <c r="F44" i="138"/>
  <c r="E44" i="138"/>
  <c r="D44" i="138"/>
  <c r="C44" i="138"/>
  <c r="B44" i="138"/>
  <c r="J43" i="138"/>
  <c r="H43" i="138"/>
  <c r="G43" i="138"/>
  <c r="F43" i="138"/>
  <c r="E43" i="138"/>
  <c r="D43" i="138"/>
  <c r="C43" i="138"/>
  <c r="B43" i="138"/>
  <c r="J42" i="138"/>
  <c r="H42" i="138"/>
  <c r="G42" i="138"/>
  <c r="F42" i="138"/>
  <c r="E42" i="138"/>
  <c r="D42" i="138"/>
  <c r="C42" i="138"/>
  <c r="B42" i="138"/>
  <c r="J41" i="138"/>
  <c r="H41" i="138"/>
  <c r="G41" i="138"/>
  <c r="F41" i="138"/>
  <c r="E41" i="138"/>
  <c r="D41" i="138"/>
  <c r="C41" i="138"/>
  <c r="B41" i="138"/>
  <c r="J40" i="138"/>
  <c r="H40" i="138"/>
  <c r="G40" i="138"/>
  <c r="F40" i="138"/>
  <c r="E40" i="138"/>
  <c r="D40" i="138"/>
  <c r="C40" i="138"/>
  <c r="B40" i="138"/>
  <c r="J39" i="138"/>
  <c r="H39" i="138"/>
  <c r="G39" i="138"/>
  <c r="F39" i="138"/>
  <c r="E39" i="138"/>
  <c r="D39" i="138"/>
  <c r="C39" i="138"/>
  <c r="B39" i="138"/>
  <c r="J38" i="138"/>
  <c r="H38" i="138"/>
  <c r="G38" i="138"/>
  <c r="F38" i="138"/>
  <c r="E38" i="138"/>
  <c r="D38" i="138"/>
  <c r="C38" i="138"/>
  <c r="B38" i="138"/>
  <c r="J37" i="138"/>
  <c r="H37" i="138"/>
  <c r="G37" i="138"/>
  <c r="F37" i="138"/>
  <c r="E37" i="138"/>
  <c r="D37" i="138"/>
  <c r="C37" i="138"/>
  <c r="B37" i="138"/>
  <c r="J36" i="138"/>
  <c r="H36" i="138"/>
  <c r="G36" i="138"/>
  <c r="F36" i="138"/>
  <c r="E36" i="138"/>
  <c r="D36" i="138"/>
  <c r="C36" i="138"/>
  <c r="B36" i="138"/>
  <c r="J35" i="138"/>
  <c r="H35" i="138"/>
  <c r="G35" i="138"/>
  <c r="F35" i="138"/>
  <c r="E35" i="138"/>
  <c r="D35" i="138"/>
  <c r="C35" i="138"/>
  <c r="B35" i="138"/>
  <c r="J34" i="138"/>
  <c r="H34" i="138"/>
  <c r="G34" i="138"/>
  <c r="F34" i="138"/>
  <c r="E34" i="138"/>
  <c r="D34" i="138"/>
  <c r="C34" i="138"/>
  <c r="B34" i="138"/>
  <c r="J33" i="138"/>
  <c r="H33" i="138"/>
  <c r="G33" i="138"/>
  <c r="F33" i="138"/>
  <c r="E33" i="138"/>
  <c r="D33" i="138"/>
  <c r="C33" i="138"/>
  <c r="B33" i="138"/>
  <c r="J32" i="138"/>
  <c r="H32" i="138"/>
  <c r="G32" i="138"/>
  <c r="F32" i="138"/>
  <c r="E32" i="138"/>
  <c r="D32" i="138"/>
  <c r="C32" i="138"/>
  <c r="B32" i="138"/>
  <c r="J31" i="138"/>
  <c r="H31" i="138"/>
  <c r="G31" i="138"/>
  <c r="F31" i="138"/>
  <c r="E31" i="138"/>
  <c r="D31" i="138"/>
  <c r="C31" i="138"/>
  <c r="B31" i="138"/>
  <c r="J30" i="138"/>
  <c r="H30" i="138"/>
  <c r="G30" i="138"/>
  <c r="F30" i="138"/>
  <c r="E30" i="138"/>
  <c r="D30" i="138"/>
  <c r="C30" i="138"/>
  <c r="B30" i="138"/>
  <c r="J29" i="138"/>
  <c r="H29" i="138"/>
  <c r="G29" i="138"/>
  <c r="F29" i="138"/>
  <c r="E29" i="138"/>
  <c r="D29" i="138"/>
  <c r="C29" i="138"/>
  <c r="B29" i="138"/>
  <c r="J28" i="138"/>
  <c r="H28" i="138"/>
  <c r="G28" i="138"/>
  <c r="F28" i="138"/>
  <c r="E28" i="138"/>
  <c r="D28" i="138"/>
  <c r="C28" i="138"/>
  <c r="B28" i="138"/>
  <c r="J27" i="138"/>
  <c r="G27" i="138"/>
  <c r="F27" i="138"/>
  <c r="E27" i="138"/>
  <c r="D27" i="138"/>
  <c r="C27" i="138"/>
  <c r="B27" i="138"/>
  <c r="J26" i="138"/>
  <c r="H26" i="138"/>
  <c r="G26" i="138"/>
  <c r="F26" i="138"/>
  <c r="E26" i="138"/>
  <c r="D26" i="138"/>
  <c r="C26" i="138"/>
  <c r="B26" i="138"/>
  <c r="J25" i="138"/>
  <c r="H25" i="138"/>
  <c r="G25" i="138"/>
  <c r="F25" i="138"/>
  <c r="E25" i="138"/>
  <c r="D25" i="138"/>
  <c r="C25" i="138"/>
  <c r="B25" i="138"/>
  <c r="J24" i="138"/>
  <c r="H24" i="138"/>
  <c r="G24" i="138"/>
  <c r="F24" i="138"/>
  <c r="E24" i="138"/>
  <c r="D24" i="138"/>
  <c r="C24" i="138"/>
  <c r="B24" i="138"/>
  <c r="J23" i="138"/>
  <c r="H23" i="138"/>
  <c r="G23" i="138"/>
  <c r="F23" i="138"/>
  <c r="E23" i="138"/>
  <c r="D23" i="138"/>
  <c r="C23" i="138"/>
  <c r="B23" i="138"/>
  <c r="J22" i="138"/>
  <c r="H22" i="138"/>
  <c r="G22" i="138"/>
  <c r="F22" i="138"/>
  <c r="E22" i="138"/>
  <c r="D22" i="138"/>
  <c r="C22" i="138"/>
  <c r="B22" i="138"/>
  <c r="J21" i="138"/>
  <c r="H21" i="138"/>
  <c r="G21" i="138"/>
  <c r="F21" i="138"/>
  <c r="E21" i="138"/>
  <c r="D21" i="138"/>
  <c r="C21" i="138"/>
  <c r="B21" i="138"/>
  <c r="J20" i="138"/>
  <c r="H20" i="138"/>
  <c r="G20" i="138"/>
  <c r="F20" i="138"/>
  <c r="E20" i="138"/>
  <c r="D20" i="138"/>
  <c r="C20" i="138"/>
  <c r="B20" i="138"/>
  <c r="J19" i="138"/>
  <c r="H19" i="138"/>
  <c r="G19" i="138"/>
  <c r="F19" i="138"/>
  <c r="E19" i="138"/>
  <c r="D19" i="138"/>
  <c r="C19" i="138"/>
  <c r="B19" i="138"/>
  <c r="J18" i="138"/>
  <c r="H18" i="138"/>
  <c r="G18" i="138"/>
  <c r="F18" i="138"/>
  <c r="E18" i="138"/>
  <c r="D18" i="138"/>
  <c r="C18" i="138"/>
  <c r="B18" i="138"/>
  <c r="J17" i="138"/>
  <c r="H17" i="138"/>
  <c r="G17" i="138"/>
  <c r="F17" i="138"/>
  <c r="E17" i="138"/>
  <c r="D17" i="138"/>
  <c r="C17" i="138"/>
  <c r="B17" i="138"/>
  <c r="J16" i="138"/>
  <c r="H16" i="138"/>
  <c r="G16" i="138"/>
  <c r="F16" i="138"/>
  <c r="E16" i="138"/>
  <c r="D16" i="138"/>
  <c r="C16" i="138"/>
  <c r="B16" i="138"/>
  <c r="J15" i="138"/>
  <c r="H15" i="138"/>
  <c r="G15" i="138"/>
  <c r="F15" i="138"/>
  <c r="E15" i="138"/>
  <c r="D15" i="138"/>
  <c r="C15" i="138"/>
  <c r="B15" i="138"/>
  <c r="J14" i="138"/>
  <c r="H14" i="138"/>
  <c r="G14" i="138"/>
  <c r="F14" i="138"/>
  <c r="E14" i="138"/>
  <c r="D14" i="138"/>
  <c r="C14" i="138"/>
  <c r="B14" i="138"/>
  <c r="J13" i="138"/>
  <c r="G13" i="138"/>
  <c r="F13" i="138"/>
  <c r="E13" i="138"/>
  <c r="D13" i="138"/>
  <c r="C13" i="138"/>
  <c r="B13" i="138"/>
  <c r="J12" i="138"/>
  <c r="H12" i="138"/>
  <c r="G12" i="138"/>
  <c r="F12" i="138"/>
  <c r="E12" i="138"/>
  <c r="D12" i="138"/>
  <c r="C12" i="138"/>
  <c r="B12" i="138"/>
  <c r="J11" i="138"/>
  <c r="H11" i="138"/>
  <c r="G11" i="138"/>
  <c r="F11" i="138"/>
  <c r="E11" i="138"/>
  <c r="D11" i="138"/>
  <c r="C11" i="138"/>
  <c r="B11" i="138"/>
  <c r="J10" i="138"/>
  <c r="H10" i="138"/>
  <c r="G10" i="138"/>
  <c r="F10" i="138"/>
  <c r="E10" i="138"/>
  <c r="D10" i="138"/>
  <c r="C10" i="138"/>
  <c r="B10" i="138"/>
  <c r="J21" i="18" l="1"/>
  <c r="J26" i="18"/>
  <c r="J9" i="18"/>
  <c r="J13" i="18"/>
  <c r="J17" i="18"/>
  <c r="J22" i="18"/>
  <c r="J6" i="18"/>
  <c r="J10" i="18"/>
  <c r="J14" i="18"/>
  <c r="J27" i="18"/>
  <c r="J18" i="18"/>
  <c r="J23" i="18"/>
  <c r="J7" i="18"/>
  <c r="J11" i="18"/>
  <c r="J15" i="18"/>
  <c r="J25" i="18"/>
  <c r="J21" i="140"/>
  <c r="L21" i="140"/>
  <c r="J20" i="18"/>
  <c r="J24" i="18"/>
  <c r="J8" i="18"/>
  <c r="J12" i="18"/>
  <c r="J16" i="18"/>
  <c r="J19" i="18"/>
  <c r="J28" i="18"/>
  <c r="I28" i="138"/>
  <c r="K28" i="138" s="1"/>
  <c r="H59" i="138"/>
  <c r="D9" i="6" s="1"/>
  <c r="I31" i="138"/>
  <c r="K31" i="138" s="1"/>
  <c r="I32" i="138"/>
  <c r="K32" i="138" s="1"/>
  <c r="I14" i="138"/>
  <c r="K14" i="138" s="1"/>
  <c r="I15" i="138"/>
  <c r="K15" i="138" s="1"/>
  <c r="I16" i="138"/>
  <c r="K16" i="138" s="1"/>
  <c r="I17" i="138"/>
  <c r="K17" i="138" s="1"/>
  <c r="I18" i="138"/>
  <c r="K18" i="138" s="1"/>
  <c r="I20" i="138"/>
  <c r="K20" i="138" s="1"/>
  <c r="I25" i="138"/>
  <c r="K25" i="138" s="1"/>
  <c r="I12" i="138"/>
  <c r="K12" i="138" s="1"/>
  <c r="I26" i="138"/>
  <c r="K26" i="138" s="1"/>
  <c r="I13" i="138"/>
  <c r="K13" i="138" s="1"/>
  <c r="I37" i="138"/>
  <c r="K37" i="138" s="1"/>
  <c r="I38" i="138"/>
  <c r="K38" i="138" s="1"/>
  <c r="I39" i="138"/>
  <c r="I40" i="138"/>
  <c r="K40" i="138" s="1"/>
  <c r="I41" i="138"/>
  <c r="K41" i="138" s="1"/>
  <c r="I42" i="138"/>
  <c r="K42" i="138" s="1"/>
  <c r="I43" i="138"/>
  <c r="K43" i="138" s="1"/>
  <c r="I44" i="138"/>
  <c r="K44" i="138" s="1"/>
  <c r="I45" i="138"/>
  <c r="K45" i="138" s="1"/>
  <c r="I46" i="138"/>
  <c r="K46" i="138" s="1"/>
  <c r="I47" i="138"/>
  <c r="K47" i="138" s="1"/>
  <c r="I48" i="138"/>
  <c r="K48" i="138" s="1"/>
  <c r="I49" i="138"/>
  <c r="K49" i="138" s="1"/>
  <c r="I50" i="138"/>
  <c r="K50" i="138" s="1"/>
  <c r="I51" i="138"/>
  <c r="K51" i="138" s="1"/>
  <c r="I52" i="138"/>
  <c r="K52" i="138" s="1"/>
  <c r="I57" i="138"/>
  <c r="K57" i="138" s="1"/>
  <c r="I24" i="138"/>
  <c r="K24" i="138" s="1"/>
  <c r="K39" i="138"/>
  <c r="I36" i="138"/>
  <c r="K36" i="138" s="1"/>
  <c r="I56" i="138"/>
  <c r="K56" i="138" s="1"/>
  <c r="J59" i="138"/>
  <c r="I19" i="138"/>
  <c r="K19" i="138" s="1"/>
  <c r="I21" i="138"/>
  <c r="K21" i="138" s="1"/>
  <c r="I22" i="138"/>
  <c r="K22" i="138" s="1"/>
  <c r="I23" i="138"/>
  <c r="K23" i="138" s="1"/>
  <c r="I53" i="138"/>
  <c r="K53" i="138" s="1"/>
  <c r="I54" i="138"/>
  <c r="K54" i="138" s="1"/>
  <c r="I55" i="138"/>
  <c r="K55" i="138" s="1"/>
  <c r="G59" i="138"/>
  <c r="C9" i="6" s="1"/>
  <c r="I11" i="138"/>
  <c r="K11" i="138" s="1"/>
  <c r="I27" i="138"/>
  <c r="K27" i="138" s="1"/>
  <c r="I29" i="138"/>
  <c r="K29" i="138" s="1"/>
  <c r="I30" i="138"/>
  <c r="K30" i="138" s="1"/>
  <c r="I33" i="138"/>
  <c r="K33" i="138" s="1"/>
  <c r="I34" i="138"/>
  <c r="K34" i="138" s="1"/>
  <c r="I35" i="138"/>
  <c r="K35" i="138" s="1"/>
  <c r="I10" i="138"/>
  <c r="L11" i="128" l="1"/>
  <c r="L16" i="128" s="1"/>
  <c r="K9" i="132"/>
  <c r="I59" i="138"/>
  <c r="M59" i="138" s="1"/>
  <c r="K10" i="138"/>
  <c r="K59" i="138" s="1"/>
  <c r="G20" i="10"/>
  <c r="M14" i="63" l="1"/>
  <c r="K14" i="132"/>
  <c r="M15" i="63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G57" i="5"/>
  <c r="G56" i="5"/>
  <c r="I56" i="5" s="1"/>
  <c r="K56" i="5" s="1"/>
  <c r="G55" i="5"/>
  <c r="I55" i="5" s="1"/>
  <c r="K55" i="5" s="1"/>
  <c r="G54" i="5"/>
  <c r="G53" i="5"/>
  <c r="I53" i="5" s="1"/>
  <c r="K53" i="5" s="1"/>
  <c r="G52" i="5"/>
  <c r="I52" i="5" s="1"/>
  <c r="G51" i="5"/>
  <c r="I51" i="5" s="1"/>
  <c r="G50" i="5"/>
  <c r="I50" i="5" s="1"/>
  <c r="K50" i="5" s="1"/>
  <c r="G49" i="5"/>
  <c r="G48" i="5"/>
  <c r="I48" i="5" s="1"/>
  <c r="K48" i="5" s="1"/>
  <c r="G47" i="5"/>
  <c r="I47" i="5" s="1"/>
  <c r="K47" i="5" s="1"/>
  <c r="G46" i="5"/>
  <c r="I46" i="5" s="1"/>
  <c r="K46" i="5" s="1"/>
  <c r="G45" i="5"/>
  <c r="G44" i="5"/>
  <c r="I44" i="5" s="1"/>
  <c r="K44" i="5" s="1"/>
  <c r="G43" i="5"/>
  <c r="I43" i="5" s="1"/>
  <c r="K43" i="5" s="1"/>
  <c r="G42" i="5"/>
  <c r="G41" i="5"/>
  <c r="I41" i="5" s="1"/>
  <c r="G40" i="5"/>
  <c r="I40" i="5" s="1"/>
  <c r="K40" i="5" s="1"/>
  <c r="G39" i="5"/>
  <c r="I39" i="5" s="1"/>
  <c r="K39" i="5" s="1"/>
  <c r="G38" i="5"/>
  <c r="I38" i="5" s="1"/>
  <c r="K38" i="5" s="1"/>
  <c r="G37" i="5"/>
  <c r="G36" i="5"/>
  <c r="I36" i="5" s="1"/>
  <c r="K36" i="5" s="1"/>
  <c r="G35" i="5"/>
  <c r="I35" i="5" s="1"/>
  <c r="G34" i="5"/>
  <c r="I34" i="5" s="1"/>
  <c r="G33" i="5"/>
  <c r="I33" i="5" s="1"/>
  <c r="K33" i="5" s="1"/>
  <c r="G32" i="5"/>
  <c r="I32" i="5" s="1"/>
  <c r="G31" i="5"/>
  <c r="I31" i="5" s="1"/>
  <c r="K31" i="5" s="1"/>
  <c r="G30" i="5"/>
  <c r="I30" i="5" s="1"/>
  <c r="K30" i="5" s="1"/>
  <c r="G29" i="5"/>
  <c r="I29" i="5" s="1"/>
  <c r="K29" i="5" s="1"/>
  <c r="G28" i="5"/>
  <c r="I28" i="5" s="1"/>
  <c r="K28" i="5" s="1"/>
  <c r="G27" i="5"/>
  <c r="I27" i="5" s="1"/>
  <c r="G26" i="5"/>
  <c r="I26" i="5" s="1"/>
  <c r="G25" i="5"/>
  <c r="I25" i="5" s="1"/>
  <c r="K25" i="5" s="1"/>
  <c r="G24" i="5"/>
  <c r="I24" i="5" s="1"/>
  <c r="G23" i="5"/>
  <c r="I23" i="5" s="1"/>
  <c r="K23" i="5" s="1"/>
  <c r="G22" i="5"/>
  <c r="I22" i="5" s="1"/>
  <c r="G21" i="5"/>
  <c r="I21" i="5" s="1"/>
  <c r="K21" i="5" s="1"/>
  <c r="G20" i="5"/>
  <c r="I20" i="5" s="1"/>
  <c r="G19" i="5"/>
  <c r="I19" i="5" s="1"/>
  <c r="G18" i="5"/>
  <c r="I18" i="5" s="1"/>
  <c r="G17" i="5"/>
  <c r="I17" i="5" s="1"/>
  <c r="K17" i="5" s="1"/>
  <c r="G16" i="5"/>
  <c r="I16" i="5" s="1"/>
  <c r="G15" i="5"/>
  <c r="I15" i="5" s="1"/>
  <c r="G14" i="5"/>
  <c r="I14" i="5" s="1"/>
  <c r="G13" i="5"/>
  <c r="I13" i="5" s="1"/>
  <c r="G11" i="5"/>
  <c r="G12" i="5"/>
  <c r="G10" i="5"/>
  <c r="I10" i="5" s="1"/>
  <c r="K10" i="5" s="1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E11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0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D10" i="5"/>
  <c r="C11" i="5"/>
  <c r="C10" i="5"/>
  <c r="B11" i="5"/>
  <c r="B10" i="5"/>
  <c r="M16" i="63" l="1"/>
  <c r="I57" i="5"/>
  <c r="K57" i="5" s="1"/>
  <c r="I42" i="5"/>
  <c r="K42" i="5" s="1"/>
  <c r="K32" i="5"/>
  <c r="I49" i="5"/>
  <c r="K49" i="5" s="1"/>
  <c r="I45" i="5"/>
  <c r="K45" i="5" s="1"/>
  <c r="I54" i="5"/>
  <c r="K54" i="5" s="1"/>
  <c r="K13" i="5"/>
  <c r="K24" i="5"/>
  <c r="K41" i="5"/>
  <c r="H58" i="5"/>
  <c r="D9" i="139" s="1"/>
  <c r="D10" i="139" s="1"/>
  <c r="D11" i="139" s="1"/>
  <c r="D12" i="139" s="1"/>
  <c r="D13" i="139" s="1"/>
  <c r="D14" i="139" s="1"/>
  <c r="D15" i="139" s="1"/>
  <c r="D16" i="139" s="1"/>
  <c r="D17" i="139" s="1"/>
  <c r="D18" i="139" s="1"/>
  <c r="D19" i="139" s="1"/>
  <c r="D20" i="139" s="1"/>
  <c r="K35" i="5"/>
  <c r="I37" i="5"/>
  <c r="K37" i="5" s="1"/>
  <c r="K27" i="5"/>
  <c r="K51" i="5"/>
  <c r="K26" i="5"/>
  <c r="I11" i="5"/>
  <c r="K11" i="5" s="1"/>
  <c r="K52" i="5"/>
  <c r="I12" i="5"/>
  <c r="K12" i="5" s="1"/>
  <c r="K20" i="5"/>
  <c r="K14" i="5"/>
  <c r="K22" i="5"/>
  <c r="K15" i="5"/>
  <c r="K16" i="5"/>
  <c r="K18" i="5"/>
  <c r="K34" i="5"/>
  <c r="K19" i="5"/>
  <c r="G58" i="5"/>
  <c r="C9" i="139" s="1"/>
  <c r="C10" i="139" s="1"/>
  <c r="J58" i="5"/>
  <c r="F6" i="4"/>
  <c r="F5" i="4"/>
  <c r="E3" i="65" s="1"/>
  <c r="F4" i="4"/>
  <c r="I21" i="38"/>
  <c r="H21" i="38"/>
  <c r="G21" i="38"/>
  <c r="F21" i="38"/>
  <c r="E21" i="38"/>
  <c r="L19" i="38"/>
  <c r="K19" i="38"/>
  <c r="J19" i="38"/>
  <c r="L18" i="38"/>
  <c r="K18" i="38"/>
  <c r="J18" i="38"/>
  <c r="L17" i="38"/>
  <c r="K17" i="38"/>
  <c r="J17" i="38"/>
  <c r="L16" i="38"/>
  <c r="K16" i="38"/>
  <c r="J16" i="38"/>
  <c r="L15" i="38"/>
  <c r="K15" i="38"/>
  <c r="J15" i="38"/>
  <c r="L14" i="38"/>
  <c r="K14" i="38"/>
  <c r="J14" i="38"/>
  <c r="L13" i="38"/>
  <c r="K13" i="38"/>
  <c r="J13" i="38"/>
  <c r="L12" i="38"/>
  <c r="K12" i="38"/>
  <c r="J12" i="38"/>
  <c r="L11" i="38"/>
  <c r="K11" i="38"/>
  <c r="J11" i="38"/>
  <c r="L10" i="38"/>
  <c r="K10" i="38"/>
  <c r="J10" i="38"/>
  <c r="L9" i="38"/>
  <c r="K9" i="38"/>
  <c r="J9" i="38"/>
  <c r="L8" i="38"/>
  <c r="K8" i="38"/>
  <c r="J8" i="38"/>
  <c r="L18" i="63"/>
  <c r="K16" i="63"/>
  <c r="F12" i="27" s="1"/>
  <c r="B11" i="143"/>
  <c r="B10" i="143" s="1"/>
  <c r="O8" i="140"/>
  <c r="D12" i="27"/>
  <c r="D11" i="127"/>
  <c r="D9" i="127"/>
  <c r="D5" i="127"/>
  <c r="H20" i="38"/>
  <c r="H10" i="155"/>
  <c r="F10" i="155"/>
  <c r="H8" i="155"/>
  <c r="F8" i="155"/>
  <c r="M7" i="19"/>
  <c r="M10" i="19" s="1"/>
  <c r="E20" i="38"/>
  <c r="F21" i="139"/>
  <c r="L10" i="145"/>
  <c r="N10" i="145" s="1"/>
  <c r="L11" i="145"/>
  <c r="N11" i="145" s="1"/>
  <c r="L12" i="145"/>
  <c r="N12" i="145" s="1"/>
  <c r="L13" i="145"/>
  <c r="N13" i="145" s="1"/>
  <c r="L14" i="145"/>
  <c r="N14" i="145" s="1"/>
  <c r="L15" i="145"/>
  <c r="N15" i="145" s="1"/>
  <c r="L16" i="145"/>
  <c r="N16" i="145" s="1"/>
  <c r="L17" i="145"/>
  <c r="N17" i="145" s="1"/>
  <c r="L18" i="145"/>
  <c r="N18" i="145" s="1"/>
  <c r="L19" i="145"/>
  <c r="N19" i="145" s="1"/>
  <c r="L20" i="145"/>
  <c r="N20" i="145" s="1"/>
  <c r="L9" i="145"/>
  <c r="J3" i="140"/>
  <c r="F3" i="140"/>
  <c r="C3" i="140"/>
  <c r="C10" i="42"/>
  <c r="E10" i="42" s="1"/>
  <c r="C11" i="42"/>
  <c r="C12" i="42"/>
  <c r="C13" i="42"/>
  <c r="C14" i="42"/>
  <c r="C15" i="42"/>
  <c r="E15" i="42" s="1"/>
  <c r="C16" i="42"/>
  <c r="C17" i="42"/>
  <c r="C18" i="42"/>
  <c r="C19" i="42"/>
  <c r="C20" i="42"/>
  <c r="C9" i="42"/>
  <c r="E9" i="42" s="1"/>
  <c r="F3" i="38"/>
  <c r="J3" i="38"/>
  <c r="C3" i="38"/>
  <c r="X33" i="149"/>
  <c r="W33" i="149"/>
  <c r="X32" i="149"/>
  <c r="W32" i="149"/>
  <c r="X31" i="149"/>
  <c r="W31" i="149"/>
  <c r="Y21" i="149"/>
  <c r="X21" i="149"/>
  <c r="Y20" i="149"/>
  <c r="X20" i="149"/>
  <c r="Y19" i="149"/>
  <c r="X19" i="149"/>
  <c r="Y18" i="149"/>
  <c r="X18" i="149"/>
  <c r="Y17" i="149"/>
  <c r="X17" i="149"/>
  <c r="Y16" i="149"/>
  <c r="X16" i="149"/>
  <c r="Y15" i="149"/>
  <c r="X15" i="149"/>
  <c r="G10" i="143"/>
  <c r="G9" i="143"/>
  <c r="G8" i="143"/>
  <c r="G7" i="143"/>
  <c r="R4" i="149"/>
  <c r="H21" i="139"/>
  <c r="G21" i="139"/>
  <c r="D10" i="6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E9" i="6"/>
  <c r="K9" i="145" s="1"/>
  <c r="B4" i="135"/>
  <c r="B3" i="135"/>
  <c r="G7" i="41"/>
  <c r="G8" i="41"/>
  <c r="G9" i="41"/>
  <c r="O8" i="38"/>
  <c r="F20" i="38"/>
  <c r="G20" i="38"/>
  <c r="F21" i="6"/>
  <c r="G21" i="6"/>
  <c r="H21" i="6"/>
  <c r="I10" i="19"/>
  <c r="K10" i="19"/>
  <c r="E15" i="19"/>
  <c r="F15" i="19"/>
  <c r="G15" i="19"/>
  <c r="I15" i="19"/>
  <c r="K15" i="19"/>
  <c r="M15" i="19"/>
  <c r="D14" i="155"/>
  <c r="I20" i="38"/>
  <c r="C8" i="143"/>
  <c r="C9" i="143"/>
  <c r="E15" i="145"/>
  <c r="C9" i="145"/>
  <c r="E10" i="145"/>
  <c r="C10" i="143"/>
  <c r="C7" i="143"/>
  <c r="R5" i="149"/>
  <c r="R6" i="149" s="1"/>
  <c r="C10" i="6"/>
  <c r="C15" i="145"/>
  <c r="C20" i="145" l="1"/>
  <c r="E20" i="42"/>
  <c r="E20" i="145" s="1"/>
  <c r="C12" i="145"/>
  <c r="E12" i="42"/>
  <c r="E12" i="145" s="1"/>
  <c r="C19" i="145"/>
  <c r="E19" i="42"/>
  <c r="E19" i="145" s="1"/>
  <c r="C11" i="145"/>
  <c r="E11" i="42"/>
  <c r="E11" i="145" s="1"/>
  <c r="L21" i="145"/>
  <c r="N9" i="145"/>
  <c r="C18" i="145"/>
  <c r="E18" i="42"/>
  <c r="E18" i="145" s="1"/>
  <c r="C14" i="145"/>
  <c r="E14" i="42"/>
  <c r="E14" i="145" s="1"/>
  <c r="P4" i="149"/>
  <c r="L5" i="127"/>
  <c r="J30" i="18"/>
  <c r="C16" i="145"/>
  <c r="E16" i="42"/>
  <c r="E16" i="145" s="1"/>
  <c r="O9" i="145"/>
  <c r="C17" i="145"/>
  <c r="E17" i="42"/>
  <c r="E17" i="145" s="1"/>
  <c r="C13" i="145"/>
  <c r="E13" i="42"/>
  <c r="E13" i="145" s="1"/>
  <c r="N7" i="19"/>
  <c r="O8" i="155"/>
  <c r="O10" i="155" s="1"/>
  <c r="O12" i="155" s="1"/>
  <c r="G7" i="19"/>
  <c r="G10" i="19" s="1"/>
  <c r="N10" i="19" s="1"/>
  <c r="H12" i="27"/>
  <c r="K12" i="27" s="1"/>
  <c r="E7" i="19"/>
  <c r="E10" i="19" s="1"/>
  <c r="G11" i="143"/>
  <c r="E9" i="145"/>
  <c r="P6" i="149"/>
  <c r="C11" i="143"/>
  <c r="K58" i="5"/>
  <c r="L22" i="145"/>
  <c r="E10" i="6"/>
  <c r="K10" i="145" s="1"/>
  <c r="O10" i="145" s="1"/>
  <c r="C11" i="6"/>
  <c r="I58" i="5"/>
  <c r="M58" i="5" s="1"/>
  <c r="C21" i="42"/>
  <c r="E21" i="42" s="1"/>
  <c r="L21" i="38"/>
  <c r="C17" i="19" s="1"/>
  <c r="C10" i="145"/>
  <c r="C22" i="42"/>
  <c r="E22" i="42" s="1"/>
  <c r="J21" i="38"/>
  <c r="K21" i="38"/>
  <c r="B11" i="41"/>
  <c r="B10" i="41" s="1"/>
  <c r="G10" i="41" s="1"/>
  <c r="G11" i="41" s="1"/>
  <c r="G21" i="19"/>
  <c r="E9" i="139"/>
  <c r="B9" i="42" s="1"/>
  <c r="F9" i="42" s="1"/>
  <c r="C11" i="139"/>
  <c r="E10" i="139"/>
  <c r="B10" i="42" s="1"/>
  <c r="F10" i="42" s="1"/>
  <c r="N21" i="145" l="1"/>
  <c r="N22" i="145"/>
  <c r="M5" i="127"/>
  <c r="N5" i="127"/>
  <c r="O5" i="127" s="1"/>
  <c r="G5" i="127" s="1"/>
  <c r="E21" i="145"/>
  <c r="E22" i="145"/>
  <c r="C12" i="6"/>
  <c r="E11" i="6"/>
  <c r="K11" i="145" s="1"/>
  <c r="O11" i="145" s="1"/>
  <c r="C21" i="145"/>
  <c r="C22" i="145"/>
  <c r="C8" i="41"/>
  <c r="C7" i="41"/>
  <c r="C9" i="41"/>
  <c r="C10" i="41"/>
  <c r="B9" i="145"/>
  <c r="F9" i="145" s="1"/>
  <c r="B10" i="145"/>
  <c r="F10" i="145" s="1"/>
  <c r="E11" i="139"/>
  <c r="B11" i="42" s="1"/>
  <c r="F11" i="42" s="1"/>
  <c r="C12" i="139"/>
  <c r="C13" i="6" l="1"/>
  <c r="E12" i="6"/>
  <c r="K12" i="145" s="1"/>
  <c r="O12" i="145" s="1"/>
  <c r="C11" i="41"/>
  <c r="B11" i="145"/>
  <c r="F11" i="145" s="1"/>
  <c r="E12" i="139"/>
  <c r="B12" i="42" s="1"/>
  <c r="F12" i="42" s="1"/>
  <c r="C13" i="139"/>
  <c r="E13" i="6" l="1"/>
  <c r="K13" i="145" s="1"/>
  <c r="O13" i="145" s="1"/>
  <c r="C14" i="6"/>
  <c r="C14" i="139"/>
  <c r="E13" i="139"/>
  <c r="B13" i="42" s="1"/>
  <c r="F13" i="42" s="1"/>
  <c r="B12" i="145"/>
  <c r="F12" i="145" s="1"/>
  <c r="C15" i="6" l="1"/>
  <c r="E14" i="6"/>
  <c r="K14" i="145" s="1"/>
  <c r="O14" i="145" s="1"/>
  <c r="B13" i="145"/>
  <c r="F13" i="145" s="1"/>
  <c r="C15" i="139"/>
  <c r="E14" i="139"/>
  <c r="B14" i="42" s="1"/>
  <c r="F14" i="42" s="1"/>
  <c r="C16" i="6" l="1"/>
  <c r="E15" i="6"/>
  <c r="K15" i="145" s="1"/>
  <c r="O15" i="145" s="1"/>
  <c r="B14" i="145"/>
  <c r="F14" i="145" s="1"/>
  <c r="C16" i="139"/>
  <c r="E15" i="139"/>
  <c r="B15" i="42" s="1"/>
  <c r="F15" i="42" s="1"/>
  <c r="E16" i="6" l="1"/>
  <c r="K16" i="145" s="1"/>
  <c r="O16" i="145" s="1"/>
  <c r="C17" i="6"/>
  <c r="B15" i="145"/>
  <c r="F15" i="145" s="1"/>
  <c r="E16" i="139"/>
  <c r="B16" i="42" s="1"/>
  <c r="F16" i="42" s="1"/>
  <c r="C17" i="139"/>
  <c r="C18" i="6" l="1"/>
  <c r="E17" i="6"/>
  <c r="K17" i="145" s="1"/>
  <c r="O17" i="145" s="1"/>
  <c r="E17" i="139"/>
  <c r="B17" i="42" s="1"/>
  <c r="F17" i="42" s="1"/>
  <c r="C18" i="139"/>
  <c r="B16" i="145"/>
  <c r="F16" i="145" s="1"/>
  <c r="C19" i="6" l="1"/>
  <c r="E18" i="6"/>
  <c r="K18" i="145" s="1"/>
  <c r="O18" i="145" s="1"/>
  <c r="E18" i="139"/>
  <c r="B18" i="42" s="1"/>
  <c r="F18" i="42" s="1"/>
  <c r="C19" i="139"/>
  <c r="B17" i="145"/>
  <c r="F17" i="145" s="1"/>
  <c r="E19" i="6" l="1"/>
  <c r="K19" i="145" s="1"/>
  <c r="O19" i="145" s="1"/>
  <c r="C20" i="6"/>
  <c r="E20" i="6" s="1"/>
  <c r="K20" i="145" s="1"/>
  <c r="O20" i="145" s="1"/>
  <c r="E19" i="139"/>
  <c r="B19" i="42" s="1"/>
  <c r="F19" i="42" s="1"/>
  <c r="C20" i="139"/>
  <c r="E20" i="139" s="1"/>
  <c r="B20" i="42" s="1"/>
  <c r="F20" i="42" s="1"/>
  <c r="F22" i="42" s="1"/>
  <c r="B18" i="145"/>
  <c r="F18" i="145" s="1"/>
  <c r="O22" i="145" l="1"/>
  <c r="T22" i="145"/>
  <c r="L8" i="127" s="1"/>
  <c r="K21" i="145"/>
  <c r="K22" i="145"/>
  <c r="B21" i="42"/>
  <c r="B22" i="42"/>
  <c r="B20" i="145"/>
  <c r="F20" i="145" s="1"/>
  <c r="B19" i="145"/>
  <c r="F19" i="145" s="1"/>
  <c r="L9" i="127" l="1"/>
  <c r="G7" i="127" s="1"/>
  <c r="F22" i="145"/>
  <c r="K25" i="42"/>
  <c r="B21" i="145"/>
  <c r="B22" i="145"/>
  <c r="J9" i="125" l="1"/>
  <c r="J10" i="125" l="1"/>
  <c r="G9" i="125" s="1"/>
  <c r="D7" i="127" s="1"/>
  <c r="G12" i="27"/>
  <c r="J12" i="27" s="1"/>
  <c r="F7" i="19"/>
  <c r="F10" i="19" s="1"/>
  <c r="L7" i="19" l="1"/>
  <c r="L10" i="19" s="1"/>
  <c r="M8" i="155"/>
  <c r="M10" i="155" s="1"/>
  <c r="M12" i="155" s="1"/>
  <c r="G7" i="155"/>
  <c r="G8" i="155" l="1"/>
  <c r="G9" i="155"/>
  <c r="G10" i="155" s="1"/>
  <c r="G11" i="155"/>
  <c r="G12" i="155" s="1"/>
</calcChain>
</file>

<file path=xl/sharedStrings.xml><?xml version="1.0" encoding="utf-8"?>
<sst xmlns="http://schemas.openxmlformats.org/spreadsheetml/2006/main" count="1421" uniqueCount="776">
  <si>
    <t>และแผนการฝึกอบรมและกิจกรรมเพื่อส่งเสริมการอนุรักษ์พลังงาน</t>
  </si>
  <si>
    <t>ค่าพิกัด</t>
  </si>
  <si>
    <t>ค่าตัวประกอบภาระ (เปอร์เซ็นต์) =          ปริมาณพลังงานไฟฟ้า (กิโลวัตต์-ชั่วโมง)</t>
  </si>
  <si>
    <t xml:space="preserve">                     ค่าพลังไฟฟ้าสูงสุด (กิโลวัตต์) x 24 (ชม./วัน) X จำนวนวันในแต่ละเดือน (วัน)</t>
  </si>
  <si>
    <t>อาคาร (รายละเอียดจำนวนอาคาร แสดงในภาคผนวก ก.)</t>
  </si>
  <si>
    <t>ห้อง (รายละเอียดจำนวนห้องพักที่จำหน่ายได้ แสดงในภาคผนวก ก.)</t>
  </si>
  <si>
    <t xml:space="preserve">   การประเมินสถานภาพการจัดการพลังงานภายในองค์กรต่อเนื่องทุกๆปี จะทำให้ทราบสถานภาพการจัดการพลังงานที่มีการเปลี่ยนแปลงได้ดียิ่งขึ้น</t>
  </si>
  <si>
    <t>ใบคำรับรองการจัดทำรายงานการจัดการพลังงาน</t>
  </si>
  <si>
    <t xml:space="preserve">      วันที่............../...................../.................</t>
  </si>
  <si>
    <t xml:space="preserve">              วันที่........../................../..............</t>
  </si>
  <si>
    <t>สารบัญ</t>
  </si>
  <si>
    <t>หน้า</t>
  </si>
  <si>
    <t>ข้อมูลเบื้องต้น</t>
  </si>
  <si>
    <t>ข้อมูลด้านการจัดการพลังงาน</t>
  </si>
  <si>
    <t xml:space="preserve">       ขั้นตอนที่ 1</t>
  </si>
  <si>
    <t>คณะทำงานด้านการจัดการพลังงาน</t>
  </si>
  <si>
    <t xml:space="preserve">       ขั้นตอนที่ 2</t>
  </si>
  <si>
    <t>การประเมินสถานภาพการจัดการพลังงานเบื้องต้น</t>
  </si>
  <si>
    <t xml:space="preserve">       ขั้นตอนที่ 3</t>
  </si>
  <si>
    <t>นโยบายอนุรักษ์พลังงาน</t>
  </si>
  <si>
    <t xml:space="preserve">       ขั้นตอนที่ 4</t>
  </si>
  <si>
    <t>การประเมินศักยภาพการอนุรักษ์พลังงาน</t>
  </si>
  <si>
    <t xml:space="preserve">       ขั้นตอนที่ 5</t>
  </si>
  <si>
    <t>การกำหนดเป้าหมายและแผนอนุรักษ์พลังงาน</t>
  </si>
  <si>
    <t xml:space="preserve">       ขั้นตอนที่ 6</t>
  </si>
  <si>
    <t xml:space="preserve">      ขั้นตอนที่ 7</t>
  </si>
  <si>
    <t>การตรวจติดตามและประเมินการจัดการพลังงาน</t>
  </si>
  <si>
    <t xml:space="preserve">      ขั้นตอนที่ 8</t>
  </si>
  <si>
    <t>การทบทวน วิเคราะห์และแก้ไขข้อบกพร่องของการจัดการพลังงาน</t>
  </si>
  <si>
    <t xml:space="preserve">     1.   ประธานคณะทำงานด้านการจัดการพลังงาน</t>
  </si>
  <si>
    <t xml:space="preserve">     2.   ผู้รับผิดชอบด้านพลังงาน</t>
  </si>
  <si>
    <t xml:space="preserve">                         ทะเบียนเลขที่.....................</t>
  </si>
  <si>
    <t xml:space="preserve">                    วันที่............/................./..............</t>
  </si>
  <si>
    <t xml:space="preserve">                         (.................................................)</t>
  </si>
  <si>
    <t>เวลาทำงาน</t>
  </si>
  <si>
    <t>ชั่วโมง/วัน</t>
  </si>
  <si>
    <t>วัน/ปี</t>
  </si>
  <si>
    <t xml:space="preserve">ชื่อนิติบุคคล: </t>
  </si>
  <si>
    <t>TSIC - ID:</t>
  </si>
  <si>
    <t>เลขที่</t>
  </si>
  <si>
    <t>ถนน</t>
  </si>
  <si>
    <t>ตำบล</t>
  </si>
  <si>
    <t>อำเภอ</t>
  </si>
  <si>
    <t>จังหวัด</t>
  </si>
  <si>
    <t>รหัสไปรษณีย์</t>
  </si>
  <si>
    <t>โทรศัพท์</t>
  </si>
  <si>
    <t>โทรสาร</t>
  </si>
  <si>
    <t>เดือน</t>
  </si>
  <si>
    <t>ผู้รับผิดชอบด้านพลังงาน</t>
  </si>
  <si>
    <t>ลำดับที่</t>
  </si>
  <si>
    <t>ชื่อ - นามสกุล</t>
  </si>
  <si>
    <t>คุณสมบัติ***</t>
  </si>
  <si>
    <t>ทะเบียนเลขที่</t>
  </si>
  <si>
    <t>***คุณสมบัติผู้รับผิดชอบด้านพลังงาน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</si>
  <si>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</si>
  <si>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</si>
  <si>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</si>
  <si>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</si>
  <si>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</si>
  <si>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</si>
  <si>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</si>
  <si>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</si>
  <si>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</si>
  <si>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</si>
  <si>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</si>
  <si>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</si>
  <si>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ขั้นตอนที่ 1</t>
  </si>
  <si>
    <t>การจัดองค์กร</t>
  </si>
  <si>
    <t>การกระตุ้นและสร้างแรงจูงใจ</t>
  </si>
  <si>
    <t>ระบบข้อมูลข่าวสาร</t>
  </si>
  <si>
    <t>ประชาสัมพันธ์</t>
  </si>
  <si>
    <t>การลงทุน</t>
  </si>
  <si>
    <t>3.1 นโยบายอนุรักษ์พลังงานขององค์กร</t>
  </si>
  <si>
    <t>3.2 การเผยแพร่นโยบายอนุรักษ์พลังงาน</t>
  </si>
  <si>
    <t>การประเมินศักยภาพการอนุรักษ์พลังงานขององค์กรแบ่งออกได้เป็น 3 ระดับ คือ</t>
  </si>
  <si>
    <t>(ก) การประเมินระดับองค์กร</t>
  </si>
  <si>
    <t>(ค) การประเมินระดับเครื่องจักร/อุปกรณ์</t>
  </si>
  <si>
    <t>โดยมีแนวทางดำเนินการดังต่อไปนี้</t>
  </si>
  <si>
    <t>หม้อแปลงไฟฟ้า</t>
  </si>
  <si>
    <t>หมายเลข</t>
  </si>
  <si>
    <t>ผู้ใช้ไฟฟ้า</t>
  </si>
  <si>
    <t>เครื่องวัดไฟฟ้า</t>
  </si>
  <si>
    <t>ประเภท</t>
  </si>
  <si>
    <t>อัตรา</t>
  </si>
  <si>
    <t>การใช้ไฟฟ้า</t>
  </si>
  <si>
    <t>ขนาด</t>
  </si>
  <si>
    <t>kVA</t>
  </si>
  <si>
    <t>จำนวน</t>
  </si>
  <si>
    <t>ตัว</t>
  </si>
  <si>
    <t xml:space="preserve">     ปกติ</t>
  </si>
  <si>
    <t xml:space="preserve">     TOD</t>
  </si>
  <si>
    <t xml:space="preserve">    TOU</t>
  </si>
  <si>
    <t xml:space="preserve">    ปกติ</t>
  </si>
  <si>
    <t xml:space="preserve">    TOD</t>
  </si>
  <si>
    <t>รวม</t>
  </si>
  <si>
    <t>พลังไฟฟ้าสูงสุด</t>
  </si>
  <si>
    <t>P</t>
  </si>
  <si>
    <t>(กิโลวัตต์)</t>
  </si>
  <si>
    <t>PP/OP1</t>
  </si>
  <si>
    <t>OP/OP2</t>
  </si>
  <si>
    <t>ค่าใช้จ่าย</t>
  </si>
  <si>
    <t>(บาท)</t>
  </si>
  <si>
    <t>พลังงานไฟฟ้า</t>
  </si>
  <si>
    <t>ปริมาณ</t>
  </si>
  <si>
    <t>(กิโลวัตต์-ชั่วโมง)</t>
  </si>
  <si>
    <t xml:space="preserve">     ค่าไฟฟ้าเฉลี่ย    (บาท/กิโลวัตต์-ชั่วโมง)</t>
  </si>
  <si>
    <t>เฉลี่ย</t>
  </si>
  <si>
    <t>หมายเหตุ:</t>
  </si>
  <si>
    <t>กรณีอัตรา ปกติ ให้กรอกค่าพลังงานไฟฟ้าสูงสุด (On Peak) ในช่อง P</t>
  </si>
  <si>
    <t>กรณีอัตรา TOD: P หมายถึง On Peak / PP หมายถึง Partial Peak / OP หมายถึง Off Peak</t>
  </si>
  <si>
    <t>กรณีอัตรา TOU: P หมายถึง Peak / OP1 หมายถึง Off Peak1 / OP2 หมายถึง Off Peak2</t>
  </si>
  <si>
    <t>ชนิด</t>
  </si>
  <si>
    <t>(เมกะจูล)</t>
  </si>
  <si>
    <t>บาท</t>
  </si>
  <si>
    <t>หมายเหตุ</t>
  </si>
  <si>
    <t>หน่วย</t>
  </si>
  <si>
    <t>ระบบ</t>
  </si>
  <si>
    <t>การใช้พลังงานไฟฟ้า</t>
  </si>
  <si>
    <t>กิโลวัตต์-ชั่วโมง/ปี</t>
  </si>
  <si>
    <t>ร้อยละ</t>
  </si>
  <si>
    <t>แสงสว่าง</t>
  </si>
  <si>
    <t>อื่นๆ</t>
  </si>
  <si>
    <t>ปริมาณพลังงานที่ใช้</t>
  </si>
  <si>
    <t>ไฟฟ้า</t>
  </si>
  <si>
    <t>ความร้อน</t>
  </si>
  <si>
    <t>ค่าการใช้พลังงานจำเพาะ (SEC)</t>
  </si>
  <si>
    <t xml:space="preserve">     หมายเหตุ:</t>
  </si>
  <si>
    <t>พิกัด</t>
  </si>
  <si>
    <t>มาตรการ</t>
  </si>
  <si>
    <t>เป้าหมายการประหยัด</t>
  </si>
  <si>
    <t>กิโลวัตต์</t>
  </si>
  <si>
    <t>บาท/ปี</t>
  </si>
  <si>
    <t>เชื้อเพลิง</t>
  </si>
  <si>
    <t>ปริมาณ (หน่วย/ปี)</t>
  </si>
  <si>
    <t>ด้านความร้อน</t>
  </si>
  <si>
    <t>ด้านไฟฟ้า</t>
  </si>
  <si>
    <t xml:space="preserve">2. อัตราค่าไฟฟ้าเฉลี่ย </t>
  </si>
  <si>
    <t>3. อัตราค่าเชื้อเพลิง</t>
  </si>
  <si>
    <t>วัตถุประสงค์</t>
  </si>
  <si>
    <t>ระยะเวลา</t>
  </si>
  <si>
    <t>เริ่มต้น</t>
  </si>
  <si>
    <t>(เดือน/ปี)</t>
  </si>
  <si>
    <t>สิ้นสุด</t>
  </si>
  <si>
    <t>ผู้รับผิดชอบ</t>
  </si>
  <si>
    <t>รายละเอียดมาตรการอนุรักษ์พลังงาน</t>
  </si>
  <si>
    <t>(สำหรับมาตรการด้านไฟฟ้า)</t>
  </si>
  <si>
    <t>1)</t>
  </si>
  <si>
    <t>มาตรการลำดับที่:</t>
  </si>
  <si>
    <t>2)</t>
  </si>
  <si>
    <t>ชื่อมาตรการ:</t>
  </si>
  <si>
    <t>3)</t>
  </si>
  <si>
    <t>ผู้รับผิดชอบมาตรการ:</t>
  </si>
  <si>
    <t>ตำแหน่ง</t>
  </si>
  <si>
    <t>4)</t>
  </si>
  <si>
    <t>อุปกรณ์ที่ปรับปรุง:</t>
  </si>
  <si>
    <t>5)</t>
  </si>
  <si>
    <t>6)</t>
  </si>
  <si>
    <t>สถานที่ปรับปรุง:</t>
  </si>
  <si>
    <t>7)</t>
  </si>
  <si>
    <t>สาเหตุการปรับปรุง:</t>
  </si>
  <si>
    <t>ปี</t>
  </si>
  <si>
    <t>8)</t>
  </si>
  <si>
    <t>9)</t>
  </si>
  <si>
    <t>10)</t>
  </si>
  <si>
    <t>11)</t>
  </si>
  <si>
    <t>เงินลงทุนทั้งหมด</t>
  </si>
  <si>
    <t>12)</t>
  </si>
  <si>
    <t>ระยะเวลาคืนทุน</t>
  </si>
  <si>
    <t>13)</t>
  </si>
  <si>
    <t>รายละเอียดการดำเนินการปรับปรุง:</t>
  </si>
  <si>
    <t>14)</t>
  </si>
  <si>
    <t>วิธีการตรวจสอบผลการประหยัดหลังปรับปรุง</t>
  </si>
  <si>
    <t>สถานภาพการดำเนินการ</t>
  </si>
  <si>
    <t xml:space="preserve">          ดำเนินการตามแผน</t>
  </si>
  <si>
    <t xml:space="preserve">          ไม่ได้ดำเนินการ เนื่องจาก</t>
  </si>
  <si>
    <t xml:space="preserve">         ล่าช้า เนื่องจาก</t>
  </si>
  <si>
    <t>สำหรับมาตรการด้านไฟฟ้า</t>
  </si>
  <si>
    <t>ระยะเวลาดำเนินการ</t>
  </si>
  <si>
    <t>ตามแผน</t>
  </si>
  <si>
    <t>ดำเนินการ</t>
  </si>
  <si>
    <t>ที่เกิดขึ้นจริง</t>
  </si>
  <si>
    <t>เงินลงทุน</t>
  </si>
  <si>
    <t>ลงทุนจริง</t>
  </si>
  <si>
    <t>ผลการอนุรักษ์พลังงาน</t>
  </si>
  <si>
    <t>ตามเป้าหมาย</t>
  </si>
  <si>
    <t>จากจำนวนทั้งหมด:</t>
  </si>
  <si>
    <t>หมายเหตุ: ระบุมาตรการเรียงตามลำดับ โดยกรอก 1 แผ่น ต่อ 1 มาตรการ</t>
  </si>
  <si>
    <t>7.1 คณะผู้ตรวจประเมินการจัดการพลังงานภายในองค์กร</t>
  </si>
  <si>
    <t>1. คณะทำงานด้านการจัดการพลังงาน</t>
  </si>
  <si>
    <t>3. นโยบายอนุรักษ์พลังงาน</t>
  </si>
  <si>
    <t>4. การประเมินศักยภาพการอนุรักษ์พลังงาน</t>
  </si>
  <si>
    <t>ครั้งที่</t>
  </si>
  <si>
    <t>ขั้นตอน</t>
  </si>
  <si>
    <t>ผลการทบทวน</t>
  </si>
  <si>
    <t>เหมาะสม</t>
  </si>
  <si>
    <t>ควรปรับปรุง</t>
  </si>
  <si>
    <t>แนวทางการปรับปรุง</t>
  </si>
  <si>
    <t>2. การประเมินสถานภาพการจัดการพลังงานเบื้องต้น</t>
  </si>
  <si>
    <t>5. การกำหนดเป้าหมายและแผนอนุรักษ์พลังงาน</t>
  </si>
  <si>
    <t>7. การตรวจติดตามและประเมินการจัดการพลังงาน</t>
  </si>
  <si>
    <t>การดำเนินการตามแผนอนุรักษ์พลังงาน การตรวจสอบและ</t>
  </si>
  <si>
    <t>วิเคราะห์การปฏิบัติตามเป้าหมายและแผนอนุรักษ์พลังงาน</t>
  </si>
  <si>
    <t>ระดับคะแนน</t>
  </si>
  <si>
    <t>ระบบที่ใช้พลังงาน</t>
  </si>
  <si>
    <t xml:space="preserve">จำนวน </t>
  </si>
  <si>
    <t>ขั้นตอนที่ 5</t>
  </si>
  <si>
    <t>1. ร้อยละผลประหยัด คิดเทียบจากข้อมูลการใช้พลังงานรวมในปีที่ผ่านมา</t>
  </si>
  <si>
    <t>ใส่เอกสารวาระการประชุมทบทวนการจัดการพลังงาน</t>
  </si>
  <si>
    <t>รายงาน</t>
  </si>
  <si>
    <t>วัน/เดือน</t>
  </si>
  <si>
    <t>หมายเลขผู้ใช้ไฟฟ้า</t>
  </si>
  <si>
    <t>หมายเลขเครื่องวัดไฟฟ้า</t>
  </si>
  <si>
    <t>อัตราการใช้ไฟฟ้า</t>
  </si>
  <si>
    <t>หน่วยเชื้อเพลิง</t>
  </si>
  <si>
    <t>ชั่วโมง
ใช้งาน
เฉลี่ย/ปี</t>
  </si>
  <si>
    <t xml:space="preserve">    ชื่อเครื่องจักร/อุปกรณ์หลัก</t>
  </si>
  <si>
    <t>ระยะ
เวลา
คืนทุน (ปี)</t>
  </si>
  <si>
    <t>เงินลงทุน
(บาท)</t>
  </si>
  <si>
    <t>รวมด้านไฟฟ้า</t>
  </si>
  <si>
    <t>รวมด้านความร้อน</t>
  </si>
  <si>
    <t>ลำดับ
ที่</t>
  </si>
  <si>
    <t>ร้อยละ
ผลประหยัด</t>
  </si>
  <si>
    <t>สถานภาพ
การดำเนินการ</t>
  </si>
  <si>
    <t>ความคิดเห็นและข้อเสนอแนะ :</t>
  </si>
  <si>
    <t>ปัญหาและอุปสรรคที่เกิดขึ้นระหว่างดำเนินการ :</t>
  </si>
  <si>
    <t>จำนวน
ผู้เข้าอบรม</t>
  </si>
  <si>
    <t>7.2 การเผยแพร่คณะผู้ตรวจประเมินการจัดการพลังงานภายในองค์กร</t>
  </si>
  <si>
    <t>6. การดำเนินการตามแผนอนุรักษ์พลังงาน การตรวจสอบและวิเคราะห์การปฏิบัติตามเป้าหมายและแผนอนุรักษ์พลังงาน</t>
  </si>
  <si>
    <t>จำนวนอุปกรณ์ที่ปรับปรุง:</t>
  </si>
  <si>
    <t xml:space="preserve">ชื่ออาคารควบคุม: </t>
  </si>
  <si>
    <t>ที่อยู่อาคาร</t>
  </si>
  <si>
    <t xml:space="preserve">           สำนักงาน</t>
  </si>
  <si>
    <t xml:space="preserve">          โรงแรม</t>
  </si>
  <si>
    <t xml:space="preserve">          โรงพยาบาล</t>
  </si>
  <si>
    <t xml:space="preserve">จำนวนอาคารทั้งหมด : </t>
  </si>
  <si>
    <t>สำหรับอาคารประเภทโรงแรม</t>
  </si>
  <si>
    <t>จำนวนห้องพักทั้งหมด</t>
  </si>
  <si>
    <t>สำหรับอาคารประเภทโรงพยาบาล</t>
  </si>
  <si>
    <t>จำนวนเตียงคนไข้ในทั้งหมด</t>
  </si>
  <si>
    <t>ชื่ออาคาร</t>
  </si>
  <si>
    <t>ปี พ.ศ. 
ที่เปิดใช้งาน</t>
  </si>
  <si>
    <t>พื้นที่ทั้งหมดของอาคาร (ตารางเมตร)</t>
  </si>
  <si>
    <t>(1) พื้นที่ใช้สอย</t>
  </si>
  <si>
    <t>ปรับอากาศ</t>
  </si>
  <si>
    <t>ไม่ปรับอากาศ</t>
  </si>
  <si>
    <t>(2)
พื้นที่จอดรถ
ในตัวอาคาร</t>
  </si>
  <si>
    <t xml:space="preserve">การจัดการพลังงาน </t>
  </si>
  <si>
    <t>ระบุกลุ่มอาคารควบคุม ดังนี้</t>
  </si>
  <si>
    <t>สำหรับอาคารทุกประเภท</t>
  </si>
  <si>
    <t>การใช้ประโยชน์พื้นที่ใช้สอยที่ใช้งานจริง</t>
  </si>
  <si>
    <t>สำหรับอาคารประเภท</t>
  </si>
  <si>
    <t>โรงแรม</t>
  </si>
  <si>
    <t>โรงพยาบาล</t>
  </si>
  <si>
    <t>พื้นที่ปรับอากาศ</t>
  </si>
  <si>
    <t>(ตารางเมตร)</t>
  </si>
  <si>
    <t>พื้นที่ไม่ปรับอากาศ</t>
  </si>
  <si>
    <t>จำนวนห้องพักที่จำหน่ายได้</t>
  </si>
  <si>
    <t>(ห้อง-วัน)</t>
  </si>
  <si>
    <t>จำนวนคนไข้นอก</t>
  </si>
  <si>
    <t>(คน)</t>
  </si>
  <si>
    <t>จำนวนคนไข้ใน</t>
  </si>
  <si>
    <t>(เตียง-วัน)</t>
  </si>
  <si>
    <t>ใส่เอกสารแสดงประกาศนโยบายอนุรักษ์พลังงาน</t>
  </si>
  <si>
    <t>ค่าไฟฟ้ารวม
 (บาท)</t>
  </si>
  <si>
    <t>ค่าตัวประกอบภาระ (เปอร์เซ็นต์)</t>
  </si>
  <si>
    <t>กรณีอาคารมีเครื่องวัดไฟฟ้ามากกว่า 1 เครื่อง ให้เพิ่มจำนวนตารางแสดงข้อมูลการใช้ไฟฟ้าตามจำนวนของเครื่องวัดไฟฟ้า</t>
  </si>
  <si>
    <t>ปรับอากาศแบบรวมศูนย์</t>
  </si>
  <si>
    <t>4.2 การประเมินระดับการบริการ</t>
  </si>
  <si>
    <t>พื้นที่ใช้สอยที่ใช้งานจริง (ตารางเมตร)</t>
  </si>
  <si>
    <t>(เมกะจูล/ตารางเมตร)</t>
  </si>
  <si>
    <t>พื้นที่ใช้สอยที่ใช้งานจริง
(ตารางเมตร)</t>
  </si>
  <si>
    <t>4.3 การประเมินระดับเครื่องจักร/อุปกรณ์หลัก</t>
  </si>
  <si>
    <t>เงินลงทุน (บาท)</t>
  </si>
  <si>
    <t>7.3 ผลการตรวจประเมินภายในองค์กร</t>
  </si>
  <si>
    <t>ข้อบกพร่องที่ตรวจพบ</t>
  </si>
  <si>
    <t xml:space="preserve">     3.   เจ้าของอาคารควบคุม</t>
  </si>
  <si>
    <t>ข้อมูลทั่วไป</t>
  </si>
  <si>
    <t>จำนวนพนักงาน</t>
  </si>
  <si>
    <t>จดหมายอิเล็กทรอนิกส์</t>
  </si>
  <si>
    <t xml:space="preserve">          </t>
  </si>
  <si>
    <t xml:space="preserve">                         </t>
  </si>
  <si>
    <t xml:space="preserve">           </t>
  </si>
  <si>
    <t xml:space="preserve">  </t>
  </si>
  <si>
    <t>(ก)</t>
  </si>
  <si>
    <t>(ข)</t>
  </si>
  <si>
    <t>(ค)</t>
  </si>
  <si>
    <t>เป็นผู้สำเร็จการฝึกอบรมด้านการอนุรักษ์พลังงานหรือการฝึกอบรมที่มีวัตถุประสงค์คล้ายคลึงกันที่อธิบดีให้ความเห็นชอบ</t>
  </si>
  <si>
    <t>(ง)</t>
  </si>
  <si>
    <t>เป็นผู้สำเร็จการฝึกอบรมหลักสูตรผู้รับผิดชอบด้านพลังงานอาวุโส ที่อธิบดีให้ความเห็นชอบ</t>
  </si>
  <si>
    <t>(จ)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</si>
  <si>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</t>
  </si>
  <si>
    <t>อนุรักษ์พลังงาน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</si>
  <si>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ซึ่งจัดโดยกรมพัฒนาพลังงานทดแทนและอนุรักษ์พลังงาน</t>
  </si>
  <si>
    <t>พลังงานตามการรับรองของเจ้าของโรงงานควบคุมหรือเจ้าของอาคารควบคุม</t>
  </si>
  <si>
    <t xml:space="preserve">      </t>
  </si>
  <si>
    <t xml:space="preserve">ติดประกาศ </t>
  </si>
  <si>
    <t>โปสเตอร์</t>
  </si>
  <si>
    <t>จำนวนติดประกาศ ….. แห่ง</t>
  </si>
  <si>
    <t xml:space="preserve">เอกสารเผยแพร่                                      </t>
  </si>
  <si>
    <t>เสียงตามสาย</t>
  </si>
  <si>
    <t>แผ่นพับ/วารสาร .....ฉบับ</t>
  </si>
  <si>
    <t>สัปดาห์ละ ….. ครั้ง  ช่วงเวลา…...</t>
  </si>
  <si>
    <t xml:space="preserve">   </t>
  </si>
  <si>
    <t>การประชุมพนักงาน</t>
  </si>
  <si>
    <t>จำนวนผู้ได้รับ ….. คน</t>
  </si>
  <si>
    <t xml:space="preserve">สัปดาห์ละ ….. ครั้ง </t>
  </si>
  <si>
    <t>ระดับของผู้ได้รับ…….</t>
  </si>
  <si>
    <t>มีนโยบายการจัดการพลังงานจากฝ่ายบริหารและถือเป็นส่วนหนึ่งของนโยบายของบริษัท</t>
  </si>
  <si>
    <t>มีการจัดองค์กรและเป็นโครงสร้างส่วนหนึ่งของฝ่ายบริหารกำหนดหน้าที่ความรับผิดชอบไว้ชัดเจน</t>
  </si>
  <si>
    <t>มีนโยบายและมีการสนับสนุนเป็นครั้งคราวจากฝ่ายบริหาร</t>
  </si>
  <si>
    <t>คณะกรรมการอนุรักษ์พลังงานเป็นช่องทางหลักในการดำเนินงาน</t>
  </si>
  <si>
    <t>คณะกรรมการเฉพาะกิจเป็นผู้ดำเนินการ</t>
  </si>
  <si>
    <t>จัดฝึกอบรมให้พนักงานรับทราบเป็นครั้งคราว</t>
  </si>
  <si>
    <t>ลงทุนโดยดูมาตรการที่มีระยะเวลาคุ้มทุนเร็ว</t>
  </si>
  <si>
    <t>ไม่มีแนวทางปฏิบัติที่ทำไว้เป็นลายลักษณ์อักษร</t>
  </si>
  <si>
    <t>ผู้รับผิดชอบด้านพลังงานมีขอบเขตหน้าที่ความรับผิดชอบจำกัด</t>
  </si>
  <si>
    <t>มีการสรุปรายงานด้านค่าใช้จ่ายการใช้พลังงานเพื่อใช้กันภายในฝ่ายวิศวกรรม</t>
  </si>
  <si>
    <t>แจ้งให้พนักงานทราบอย่างไม่เป็นทางการเพื่อส่งเสริมการใช้พลังงานอย่างมีประสิทธิภาพ</t>
  </si>
  <si>
    <t>พิจารณาเฉพาะมาตรการที่ลงทุนต่ำ</t>
  </si>
  <si>
    <t>ไม่มีนโยบายที่ ชัดเจน</t>
  </si>
  <si>
    <t>ไม่มีผู้รับผิดชอบด้านพลังงาน</t>
  </si>
  <si>
    <t>ไม่มีการติดต่อกับผู้ใช้พลังงาน</t>
  </si>
  <si>
    <t>ไม่มีระบบรวบรวมข้อมูลและบัญชีการใช้พลังงาน</t>
  </si>
  <si>
    <t>ไม่มีการสนับสนุนการประหยัดพลังงาน</t>
  </si>
  <si>
    <t>นโยบายการอนุรักษ์พลังงาน</t>
  </si>
  <si>
    <t>กำหนดเป้าหมายที่ครอบคลุม ติดตามผล หาข้อผิดพลาดประเมินผล และควบคุมการใช้งบประมาณ</t>
  </si>
  <si>
    <t>ประชาสัมพันธ์คุณค่าของการประหยัดพลังงาน และผลการดำเนินงานของการจัดการพลังงาน</t>
  </si>
  <si>
    <t>จัดสรรงบประมาณโดยละเอียด โดยพิจารณาถึงความสำคัญของโครงการ</t>
  </si>
  <si>
    <t>ใช้ระยะเวลา คุ้มทุนเป็นหลักในการพิจารณาการลงทุน</t>
  </si>
  <si>
    <t>ไม่มีการกำหนดนโยบายที่ชัดเจน โดยผู้บริหารหรือผู้รับผิดชอบด้านพลังงาน</t>
  </si>
  <si>
    <t>มีผู้รับผิดชอบด้านพลังงานรายงานต่อคณะกรรมการเฉพาะกิจ แต่สายงานบังคับบัญชาไม่ชัดเจน</t>
  </si>
  <si>
    <t>มีการติดต่ออย่างไม่เป็นทางการระหว่างวิศวกรกับผู้ใช้พลังงาน (พนักงาน)</t>
  </si>
  <si>
    <t>ผู้รับผิดชอบด้านพลังงานรายงานโดยตรงต่อคณะ กรรมการจัดการพลังงาน ซึ่งประกอบด้วยหัวหน้าฝ่ายต่างๆ</t>
  </si>
  <si>
    <t>ให้พนักงานรับทราบโครงการอนุรักษ์พลังงาน และให้มีการประชา สัมพันธ์อย่างสม่ำเสมอ</t>
  </si>
  <si>
    <t>ทำรายงานติดตามประเมิน ผล โดยดูจากมิเตอร์ให้คณะ กรรมการเฉพาะกิจเข้ามาเกี่ยวข้องกับการตั้งงบประ มาณ</t>
  </si>
  <si>
    <t>ไม่มีการลงทุนใดๆในการปรับปรุงประสิทธิภาพ การใช้พลังงาน</t>
  </si>
  <si>
    <t>เผยแพร่และดำเนินการดังต่อไปนี้</t>
  </si>
  <si>
    <t>20</t>
  </si>
  <si>
    <t>วิธีการ</t>
  </si>
  <si>
    <t>ประเมิน</t>
  </si>
  <si>
    <t>ตรวจวัด</t>
  </si>
  <si>
    <t>(1)  พื้นที่ใช้สอยสำหรับโรงแรม ได้แก่ ส่วนบริการห้องพัก พื้นที่ส่วนสาธารณะ ส่วนบริการด้านหน้า และส่วนบริการด้านหลัง</t>
  </si>
  <si>
    <t>หมายเหตุ  :</t>
  </si>
  <si>
    <t>การกำหนดเป้าหมาย</t>
  </si>
  <si>
    <t>ค่าเป้าหมาย</t>
  </si>
  <si>
    <t>ร้อยละที่ลดลงของปริมาณพลังงานที่ใช้เดิม</t>
  </si>
  <si>
    <t>คณะทำงานด้านการจัดการพลังงานได้ดำเนินการติดตามความก้าวหน้าของการปฏิบัติตามมาตรการและแผน</t>
  </si>
  <si>
    <t>อนุรักษ์พลังงนที่กำหนดไว้ โดยผลการดำเนินการสรุปได้ดังต่อไปนี้</t>
  </si>
  <si>
    <t>เป็นผู้ได้รับประกาศนียบัตรวิชาชีพชั้นสูงและมีประสบการณ์การทำงานในอาคารอย่างน้อยสามปีโดยมีผลงานด้านการอนุรักษ์</t>
  </si>
  <si>
    <t>เป็นผู้ได้รับปริญญาทางวิศวกรรมศาสตร์  หรือทางวิทยาศาสตร์ โดยมีผลงานด้านการอนุรักษ์พลังงานตามการรับรองของเจ้าของอาคารควบคุม</t>
  </si>
  <si>
    <t>วิธีการเผยแพร่คณะทำงานด้านการจัดการพลังงาน</t>
  </si>
  <si>
    <t>มีการประสานงานระหว่างผู้รับผิดชอบด้านพลังงาน และทีมงานทุก ระดับอย่าง สม่ำเสมอ</t>
  </si>
  <si>
    <t>ค่าการใช้พลังงานจำเพาะ (SEC) =ปริมาณพลังงานไฟฟ้า (กิโลวัตต์-ชั่วโมง) x 3.6 (เมกะจูล/กิโลวัตต์-ชั่วโมง)+ปริมาณพลังงานความร้อน (เมกะจูล)</t>
  </si>
  <si>
    <t>ค่าประสิทธิภาพหรือสมรรถนะ</t>
  </si>
  <si>
    <t>(ข) การประเมินระดับการบริการ</t>
  </si>
  <si>
    <t>ประเภทอาคาร</t>
  </si>
  <si>
    <t>แจ้งผลการใช้พลังงานจากมิเตอร์ย่อยให้แต่ละฝ่ายทราบ แต่ไม่มีการแจ้งถึงผลการประหยัด</t>
  </si>
  <si>
    <t xml:space="preserve">           สถานศึกษา</t>
  </si>
  <si>
    <t>เพื่อแสดงเจตจำนงและความมุ่งมั่นในการดำเนินการด้านการอนุรักษ์พลังงาน อาคารควบคุมได้กำหนด</t>
  </si>
  <si>
    <t>นโยบายอนุรักษ์พลังงานตามวัตถุประสงค์และเป้าหมายการอนุรักษ์พลังงาน ซึ่งสอดคล้องกับสถานภาพการใช้</t>
  </si>
  <si>
    <t>พลังงานและเหมาะสมกับอาคารควบคุม ดังต่อไปนี้</t>
  </si>
  <si>
    <t>ชื่อนิติบุคคล :</t>
  </si>
  <si>
    <t>ของอาคารควบคุม</t>
  </si>
  <si>
    <t xml:space="preserve">     การจัดการพลังงานให้เป็นไปตามที่กฎกระทรวงกำหนดทุกประการ</t>
  </si>
  <si>
    <t>ข้าพเจ้าในฐานะประธานคณะทำงานด้านการจัดการพลังงานของอาคารควบคุม ขอรับรองว่าได้ดำเนิน</t>
  </si>
  <si>
    <t xml:space="preserve">    ตำแหน่งผู้รับผิดชอบด้านพลังงานสามัญ</t>
  </si>
  <si>
    <t xml:space="preserve">           ตำแหน่งผู้รับผิดชอบด้านพลังงานอาวุโส</t>
  </si>
  <si>
    <t xml:space="preserve">                    ข้าพเจ้าในฐานะเจ้าของอาคารควบคุม/ผู้รับมอบอำนาจ ขอรับรองว่าได้ดำเนินการจัดการพลังงานให้</t>
  </si>
  <si>
    <t xml:space="preserve">   เป็นไปตามที่กฎกระทรวงกำหนดทุกประการ</t>
  </si>
  <si>
    <t>ภาคผนวก</t>
  </si>
  <si>
    <t>แผนก/ฝ่าย</t>
  </si>
  <si>
    <t xml:space="preserve">          ผู้รับผิดชอบด้านพลังงานสามัญ</t>
  </si>
  <si>
    <t xml:space="preserve">          ผู้รับผิดชอบด้านพลังงานอาวุโส</t>
  </si>
  <si>
    <t>ผู้รับผิดชอบด้านพลังงานสามัญ</t>
  </si>
  <si>
    <t>ผู้รับผิดชอบด้านพลังงานอาวุโส</t>
  </si>
  <si>
    <t>1.1 โครงสร้างคณะทำงานด้านการจัดการพลังงาน</t>
  </si>
  <si>
    <t>(ใส่ผังโครงสร้างคณะทำงานด้านการจัดการพลังงาน)</t>
  </si>
  <si>
    <t>(ใส่คำสั่งแต่งตั้งคณะทำงานด้านการจัดการพลังงาน)</t>
  </si>
  <si>
    <t>ผลการประเมินสถานภาพการจัดการพลังงานเบื้องต้น</t>
  </si>
  <si>
    <t xml:space="preserve">       เพื่อให้พนักงานทุกคนรับทราบและปฏิบัติตามนโยบายอนุรักษ์พลังงานของอาคารควบคุม จึงได้ดำเนินการ</t>
  </si>
  <si>
    <t xml:space="preserve">        วิธีการเผยแพร่นโยบายอนุรักษ์พลังงาน             </t>
  </si>
  <si>
    <t>อายุการใช้งาน (ปี)</t>
  </si>
  <si>
    <t>ปริมาณการใช้
พลังงานไฟฟ้า
(กิโลวัตต์-ชั่วโมง/ปี)</t>
  </si>
  <si>
    <t>สัดส่วนการ
ใช้พลังงาน
ในระบบ</t>
  </si>
  <si>
    <t>หมายเหตุ : ผู้รับผิดชอบ หมายถึง บุคคลที่รับผิดชอบมาตรการ</t>
  </si>
  <si>
    <t>การแต่งตั้งคณะผู้ตรวจประเมินการจัดการพลังงานภายในองค์กร</t>
  </si>
  <si>
    <t xml:space="preserve">     วิธีการเผยแพร่คณะผู้ตรวจประเมินการจัดการพลังงานภายในองค์กร</t>
  </si>
  <si>
    <t>8.1 การทบทวนการดำเนินงานการจัดการพลังงาน</t>
  </si>
  <si>
    <t>8.2 การเผยแพร่ผลการทบทวน วิเคราะห์ และแก้ไขข้อบกพร่องของการจัดการพลังงาน</t>
  </si>
  <si>
    <t xml:space="preserve">               </t>
  </si>
  <si>
    <t>ชื่ออาคารควบคุม :</t>
  </si>
  <si>
    <t>TSIC - ID :</t>
  </si>
  <si>
    <t xml:space="preserve">      เพื่อให้พนักงานทุกคนรับทราบ คำสั่งแต่งตั้งคณะทำงานด้านการจัดการพลังงาน โดยอาคารได้ดำเนินการเผยแพร่และดำเนินการดังต่อไปนี้</t>
  </si>
  <si>
    <t xml:space="preserve">    ตารางด้านบนได้</t>
  </si>
  <si>
    <t>3. การประเมินสถานภาพการจัดการพลังงานในภาพรวมของอาคารควบคุม หากทางอาคารมีวิธีการอื่นที่เหมาะสมกว่า ก็สามารถนำมาใช้แทน</t>
  </si>
  <si>
    <t>ใช้งานจริง</t>
  </si>
  <si>
    <t>การกำหนดเป้าหมายและแผนอนุรักษ์พลังงาน และแผนการฝึกอบรมและกิจกรรมเพื่อ</t>
  </si>
  <si>
    <t>ส่งเสริมการอนุรักษ์พลังงาน</t>
  </si>
  <si>
    <t>5.2 แผนการฝึกอบรม และกิจกรรมเพื่อส่งเสริมการอนุรักษ์พลังงาน</t>
  </si>
  <si>
    <t xml:space="preserve">     วิธีการเผยแพร่แผนฝึกอบรมและกิจกรรมเพื่อส่งเสริมการอนุรักษ์พลังงาน</t>
  </si>
  <si>
    <t>5.3 การเผยแพร่แผนฝึกอบรมและกิจกรรมเพื่อส่งเสริมการอนุรักษ์พลังงาน</t>
  </si>
  <si>
    <t xml:space="preserve">      เพื่อให้พนักงานทุกคนรับทราบและเข้าร่วมดำเนินการตามแผนฝึกอบรมและกิจกรรมเพื่อส่งเสริมการอนุรักษ์พลังงานขององค์กร โดยอาคารได้ดำเนินการเผยแพร่และดำเนินการดังต่อไปนี้</t>
  </si>
  <si>
    <t xml:space="preserve">          การปฏิบัติตามเป้าหมายและแผนอนุรักษ์พลังงาน และแผนการฝึกอบรม</t>
  </si>
  <si>
    <t xml:space="preserve">          และกิจกรรมเพื่อส่งเสริมการอนุรักษ์พลังงาน</t>
  </si>
  <si>
    <t>6.2 ผลการติดตามการดำเนินงานของแผนการฝึกอบรมและกิจกรรมเพื่อส่งเสริมการอนุรักษ์พลังงาน</t>
  </si>
  <si>
    <t xml:space="preserve"> เพื่อให้พนักงานทุกคนรับทราบ คำสั่งแต่งตั้งคณะผู้ตรวจประเมินการจัดการพลังงานภายในองค์กร 
โดยอาคารได้ดำเนินการเผยแพร่และดำเนินการดังต่อไปนี้</t>
  </si>
  <si>
    <t xml:space="preserve"> แบบประเมินการใช้พลังงานในเครื่องจักร/อุปกรณ์หลัก</t>
  </si>
  <si>
    <t>เครื่องจักร/อุปกรณ์หลัก</t>
  </si>
  <si>
    <t>ประเภทพลังงาน</t>
  </si>
  <si>
    <t xml:space="preserve">(1) ปริมาณการใช้พลังงาน </t>
  </si>
  <si>
    <t xml:space="preserve">(2) ชั่วโมงการใช้งาน </t>
  </si>
  <si>
    <t xml:space="preserve">(3) ศักยภาพการปรับปรุง </t>
  </si>
  <si>
    <t>คะแนนรวม  (1) x (2) x (3)</t>
  </si>
  <si>
    <t>ลำดับความสำคัญ</t>
  </si>
  <si>
    <t>น้อยที่สุด  (1 คะแนน)</t>
  </si>
  <si>
    <t>น้อย         (2 คะแนน)</t>
  </si>
  <si>
    <t>ปานกลาง (3 คะแนน)</t>
  </si>
  <si>
    <t>มาก          (4 คะแนน)</t>
  </si>
  <si>
    <t>มากที่สุด   (5 คะแนน)</t>
  </si>
  <si>
    <t>น้อย         (1 คะแนน)</t>
  </si>
  <si>
    <t>ปานกลาง (2 คะแนน)</t>
  </si>
  <si>
    <t>มาก         (3 คะแนน)</t>
  </si>
  <si>
    <t>มากที่สุด  (4 คะแนน)</t>
  </si>
  <si>
    <t>1. เครื่องจักร/อุปกรณ์หลัก ที่มีคะแนนรวมมาก ถือว่ามีความสำคัญในการนำไปกำหนดเป็นมาตรการอนุรักษ์พลังงาน</t>
  </si>
  <si>
    <t xml:space="preserve">                 </t>
  </si>
  <si>
    <t xml:space="preserve">2.  กรณีมีหลายแผนกให้เพิ่มตารางตามจำนวนแผนกที่มีการใช้พลังงาน  </t>
  </si>
  <si>
    <t>การค้นหาการใช้พลังงานที่มีนัยสำคัญในเครื่องจักร/อุปกรณ์หลัก อาคารควบคุมได้ดำเนินการโดยการ</t>
  </si>
  <si>
    <t>3.  แนวทางนี้เป็นข้อแนะนำเท่านั้น ท่านสามารถใช้วิธีการอื่นในการประเมินที่มีค่านี้ได้ เช่น การตรวจวัด การใช้งานจริง</t>
  </si>
  <si>
    <t>ลงชื่อ.................................................................</t>
  </si>
  <si>
    <t xml:space="preserve">      ลงชื่อ...........................................................</t>
  </si>
  <si>
    <t xml:space="preserve">                ลงชื่อ.........................................................</t>
  </si>
  <si>
    <r>
      <rPr>
        <b/>
        <sz val="16"/>
        <color indexed="8"/>
        <rFont val="TH SarabunPSK"/>
        <family val="2"/>
      </rPr>
      <t>รูปที่ 1-1</t>
    </r>
    <r>
      <rPr>
        <sz val="16"/>
        <color indexed="8"/>
        <rFont val="TH SarabunPSK"/>
        <family val="2"/>
      </rPr>
      <t xml:space="preserve">  ผังโครงสร้างคณะทำงานด้านการจัดการพลังงาน</t>
    </r>
  </si>
  <si>
    <r>
      <t>รูปที่ 1-2</t>
    </r>
    <r>
      <rPr>
        <sz val="16"/>
        <rFont val="TH SarabunPSK"/>
        <family val="2"/>
      </rPr>
      <t xml:space="preserve">  คำสั่งแต่งตั้งคณะทำงานด้านการจัดการพลังงาน</t>
    </r>
  </si>
  <si>
    <r>
      <rPr>
        <b/>
        <sz val="16"/>
        <color indexed="8"/>
        <rFont val="TH SarabunPSK"/>
        <family val="2"/>
      </rPr>
      <t>รูปที่ 1-3</t>
    </r>
    <r>
      <rPr>
        <sz val="16"/>
        <color indexed="8"/>
        <rFont val="TH SarabunPSK"/>
        <family val="2"/>
      </rPr>
      <t xml:space="preserve">  ภาพการเผยแพร่คณะทำงานด้านการจัดการพลังงาน</t>
    </r>
  </si>
  <si>
    <r>
      <t>ขั้นตอนที่ 2</t>
    </r>
    <r>
      <rPr>
        <b/>
        <sz val="20"/>
        <color indexed="8"/>
        <rFont val="TH SarabunPSK"/>
        <family val="2"/>
      </rPr>
      <t xml:space="preserve"> การประเมินสถานภาพการจัดการพลังงานเบื้องต้น</t>
    </r>
  </si>
  <si>
    <r>
      <rPr>
        <b/>
        <sz val="16"/>
        <color indexed="8"/>
        <rFont val="TH SarabunPSK"/>
        <family val="2"/>
      </rPr>
      <t>ตารางที่ 2.1</t>
    </r>
    <r>
      <rPr>
        <sz val="16"/>
        <color indexed="8"/>
        <rFont val="TH SarabunPSK"/>
        <family val="2"/>
      </rPr>
      <t xml:space="preserve"> การประเมินการจัดการพลังงานขององค์กร</t>
    </r>
  </si>
  <si>
    <r>
      <rPr>
        <b/>
        <u/>
        <sz val="20"/>
        <color indexed="8"/>
        <rFont val="TH SarabunPSK"/>
        <family val="2"/>
      </rPr>
      <t>ขั้นตอนที่ 3</t>
    </r>
    <r>
      <rPr>
        <b/>
        <sz val="20"/>
        <color indexed="8"/>
        <rFont val="TH SarabunPSK"/>
        <family val="2"/>
      </rPr>
      <t xml:space="preserve"> นโยบายอนุรักษ์พลังงาน</t>
    </r>
  </si>
  <si>
    <r>
      <rPr>
        <b/>
        <sz val="16"/>
        <rFont val="TH SarabunPSK"/>
        <family val="2"/>
      </rPr>
      <t xml:space="preserve">รูปที่ 3-1 </t>
    </r>
    <r>
      <rPr>
        <sz val="16"/>
        <rFont val="TH SarabunPSK"/>
        <family val="2"/>
      </rPr>
      <t>นโยบายอนุรักษ์พลังงาน</t>
    </r>
  </si>
  <si>
    <r>
      <rPr>
        <b/>
        <sz val="16"/>
        <color indexed="8"/>
        <rFont val="TH SarabunPSK"/>
        <family val="2"/>
      </rPr>
      <t>รูปที่ 3-2</t>
    </r>
    <r>
      <rPr>
        <sz val="16"/>
        <color indexed="8"/>
        <rFont val="TH SarabunPSK"/>
        <family val="2"/>
      </rPr>
      <t xml:space="preserve">  ภาพการเผยแพร่นโยบายอนุรักษ์พลังงาน</t>
    </r>
  </si>
  <si>
    <r>
      <rPr>
        <b/>
        <u/>
        <sz val="20"/>
        <color indexed="8"/>
        <rFont val="TH SarabunPSK"/>
        <family val="2"/>
      </rPr>
      <t>ขั้นตอนที่ 6</t>
    </r>
    <r>
      <rPr>
        <b/>
        <sz val="20"/>
        <color indexed="8"/>
        <rFont val="TH SarabunPSK"/>
        <family val="2"/>
      </rPr>
      <t xml:space="preserve"> การดำเนินการตามแผนอนุรักษ์พลังงาน การตรวจสอบและวิเคราะห์การ</t>
    </r>
  </si>
  <si>
    <r>
      <rPr>
        <b/>
        <sz val="16"/>
        <color indexed="8"/>
        <rFont val="TH SarabunPSK"/>
        <family val="2"/>
      </rPr>
      <t>ตารางที่ 6.</t>
    </r>
    <r>
      <rPr>
        <sz val="16"/>
        <color indexed="8"/>
        <rFont val="TH SarabunPSK"/>
        <family val="2"/>
      </rPr>
      <t>1 สรุปผลการติดตามการดำเนินการตามแผนอนุรักษ์พลังงาน</t>
    </r>
  </si>
  <si>
    <r>
      <rPr>
        <b/>
        <sz val="16"/>
        <color indexed="8"/>
        <rFont val="TH SarabunPSK"/>
        <family val="2"/>
      </rPr>
      <t>ตารางที่ 6.3</t>
    </r>
    <r>
      <rPr>
        <sz val="16"/>
        <color indexed="8"/>
        <rFont val="TH SarabunPSK"/>
        <family val="2"/>
      </rPr>
      <t xml:space="preserve"> ผลการตรวจสอบและวิเคราะห์การปฏิบัติตามเป้าหมายและแผนอนุรักษ์พลังงาน</t>
    </r>
  </si>
  <si>
    <r>
      <rPr>
        <b/>
        <u/>
        <sz val="20"/>
        <color indexed="8"/>
        <rFont val="TH SarabunPSK"/>
        <family val="2"/>
      </rPr>
      <t>ขั้นตอนที่ 7</t>
    </r>
    <r>
      <rPr>
        <b/>
        <sz val="20"/>
        <color indexed="8"/>
        <rFont val="TH SarabunPSK"/>
        <family val="2"/>
      </rPr>
      <t xml:space="preserve"> การตรวจติดตามและประเมินการจัดการพลังงาน</t>
    </r>
  </si>
  <si>
    <r>
      <rPr>
        <b/>
        <sz val="16"/>
        <color indexed="8"/>
        <rFont val="TH SarabunPSK"/>
        <family val="2"/>
      </rPr>
      <t>รูปที่ 7-1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</si>
  <si>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rPr>
        <b/>
        <sz val="16"/>
        <rFont val="TH SarabunPSK"/>
        <family val="2"/>
      </rPr>
      <t xml:space="preserve">รูปที่ 7-2 </t>
    </r>
    <r>
      <rPr>
        <sz val="16"/>
        <rFont val="TH SarabunPSK"/>
        <family val="2"/>
      </rPr>
      <t>เผยแพร่คำสั่งแต่งตั้งคณะผู้ตรวจประเมินการจัดการพลังงานภายในองค์กร</t>
    </r>
  </si>
  <si>
    <r>
      <rPr>
        <b/>
        <sz val="16"/>
        <color indexed="8"/>
        <rFont val="TH SarabunPSK"/>
        <family val="2"/>
      </rPr>
      <t>ตารางที่ 7.1</t>
    </r>
    <r>
      <rPr>
        <sz val="16"/>
        <color indexed="8"/>
        <rFont val="TH SarabunPSK"/>
        <family val="2"/>
      </rPr>
      <t xml:space="preserve"> การตรวจติดตามการดำเนินการจัดการพลังงาน  (ต่อ)</t>
    </r>
  </si>
  <si>
    <r>
      <rPr>
        <b/>
        <sz val="16"/>
        <color indexed="8"/>
        <rFont val="TH SarabunPSK"/>
        <family val="2"/>
      </rPr>
      <t xml:space="preserve">รูปที่ 8-1 </t>
    </r>
    <r>
      <rPr>
        <sz val="16"/>
        <color indexed="8"/>
        <rFont val="TH SarabunPSK"/>
        <family val="2"/>
      </rPr>
      <t>เอกสารวาระการประชุมทบทวนด้านการจัดการพลังงาน</t>
    </r>
  </si>
  <si>
    <r>
      <rPr>
        <b/>
        <sz val="14"/>
        <color indexed="8"/>
        <rFont val="TH SarabunPSK"/>
        <family val="2"/>
      </rPr>
      <t>รูปที่ 8-2</t>
    </r>
    <r>
      <rPr>
        <sz val="14"/>
        <color indexed="8"/>
        <rFont val="TH SarabunPSK"/>
        <family val="2"/>
      </rPr>
      <t xml:space="preserve">  ภาพการเผยแพร่ผลการทบทวน วิเคราะห์ และแก้ไขข้อบกพร่องของการจัดการพลังงาน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</si>
  <si>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</si>
  <si>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</si>
  <si>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</si>
  <si>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</si>
  <si>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</si>
  <si>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</si>
  <si>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</si>
  <si>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</si>
  <si>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</si>
  <si>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        อื่นๆ (ระบุ)  ....................................................</t>
  </si>
  <si>
    <t xml:space="preserve">                การค้นหาการใช้พลังงานที่มีนัยสำคัญในเครื่องจักร/อุปกรณ์หลัก อาคารควบคุมได้ดำเนินการโดยการตรวจวัดหา</t>
  </si>
  <si>
    <t>ข้อมูลปริมาณการใช้พลังงาน ชั่วโมงการทำงาน และวิเคราะห์หาค่าประสิทธิภาพและการสูญเสียพลังงานในแต่ละเครื่องจักร/</t>
  </si>
  <si>
    <t>อุปกรณ์หลักที่มีการใช้ในอาคารควบคุม ซึ่งมีผลสรุปได้ดังนี้</t>
  </si>
  <si>
    <t>อาคารควบคุมได้กำหนดเป้าหมายและแผนอนุรักษ์พลังงาน โดยมีรายละเอียดการดำเนินการดังต่อไปนี้</t>
  </si>
  <si>
    <t xml:space="preserve">          เพื่อให้พนักงานทุกคนรับทราบและติดตามผลการทบทวนวิเคราะห์ และแก้ไขข้อบกพร่องของการจัดการพลังงานขององค์กร โดยอาคารได้ดำเนินการเผยแพร่และดำเนินการดังต่อไปนี้</t>
  </si>
  <si>
    <t xml:space="preserve">          วิธีการเผยแพร่ผลการทบทวน วิเคราะห์ และแก้ไขข้อบกพร่องของการจัดการพลังงาน</t>
  </si>
  <si>
    <r>
      <t xml:space="preserve">           หมายเหตุ</t>
    </r>
    <r>
      <rPr>
        <sz val="14"/>
        <rFont val="TH SarabunPSK"/>
        <family val="2"/>
      </rPr>
      <t xml:space="preserve">  </t>
    </r>
  </si>
  <si>
    <t xml:space="preserve">         ตรวจวัดหาข้อมูลปริมาณการใช้พลังงาน ชั่วโมงการทำงาน และวิเคราะห์หาค่าประสิทธิภาพและการสูญเสียพลังงาน</t>
  </si>
  <si>
    <t xml:space="preserve">         ในแต่ละเครื่องจักร/อุปกรณ์หลักที่มีการใช้ในอาคารควบคุม ซึ่งมีผลสรุปได้ดังนี้</t>
  </si>
  <si>
    <t>กิจกรรม</t>
  </si>
  <si>
    <t>จำนวน
ผู้เข้ากิจกรรม</t>
  </si>
  <si>
    <t>หมายเหตุ : ผู้รับผิดชอบ หมายถึง บุคคลที่รับผิดชอบหลักสูตรฝึกอบรม</t>
  </si>
  <si>
    <t>หมายเหตุ : ผู้รับผิดชอบ หมายถึง บุคคลที่รับผิดชอบกิจกรรม</t>
  </si>
  <si>
    <t>หมายเหตุ : โปรดแนบสำเนาคำสั่งแต่งตั้งคณะทำงานด้านการจัดการพลังงาน และอำนาจหน้าที่ความรับผิดชอบ</t>
  </si>
  <si>
    <t xml:space="preserve">     หลักฐานหรือเอกสารต่างๆ ที่แสดงถึงการเผยแพร่คณะทำงานด้านการจัดการพลังงาน </t>
  </si>
  <si>
    <r>
      <t>2. ในกรณีที่อาคารควบคุมพัฒนาระบบการจัดการพลังงานในรอบที่สอง ในขั้นตอนนี้อาคารควบคุม</t>
    </r>
    <r>
      <rPr>
        <u/>
        <sz val="13"/>
        <rFont val="TH SarabunPSK"/>
        <family val="2"/>
      </rPr>
      <t xml:space="preserve">จะดำเนินการหรือไม่ดำเนินการก็ได้ </t>
    </r>
    <r>
      <rPr>
        <sz val="13"/>
        <rFont val="TH SarabunPSK"/>
        <family val="2"/>
      </rPr>
      <t>หากดำเนิน</t>
    </r>
  </si>
  <si>
    <t>หมายเหตุ : โปรดแนบสำเนาคำสั่งประกาศนโยบายอนุรักษ์พลังงาน</t>
  </si>
  <si>
    <t xml:space="preserve">หลักฐานหรือเอกสารต่างๆ ที่แสดงถึงการเผยแพร่นโยบายอนุรักษ์พลังงาน </t>
  </si>
  <si>
    <t>กลุ่ม
ผู้เข้าอบรม</t>
  </si>
  <si>
    <t>ชื่อหลักสูตรการฝึกอบรม</t>
  </si>
  <si>
    <t>ชื่อกิจกรรม
เพื่อส่งเสริม
การอนุรักษ์พลังงาน</t>
  </si>
  <si>
    <t>หมายเหตุ : โปรดแนบสำเนาคำสั่งแต่งตั้งคณะผู้ตรวจประเมินการจัดการพลังงานภายในองค์กร</t>
  </si>
  <si>
    <t xml:space="preserve">     หลักฐานหรือเอกสารต่างๆ ที่แสดงถึงการเผยแพร่คณะผู้ตรวจประเมินการจัดการพลังงานภายในองค์กร</t>
  </si>
  <si>
    <t>หมายเหตุ : กรณีอาคารดำเนินการทบทวนภายหลังเดือน ธันวาคม ให้ระบุเพิ่มเติม</t>
  </si>
  <si>
    <t xml:space="preserve">      หลักฐานหรือเอกสารต่างๆ ที่แสดงถึงการเผยแพร่ผลการทบทวน วิเคราะห์ และแก้ไขข้อบกพร่องของการจัดการพลังงาน</t>
  </si>
  <si>
    <t>คน</t>
  </si>
  <si>
    <t xml:space="preserve">5.1 การกำหนดเป้าหมายและแผนอนุรักษ์พลังงาน </t>
  </si>
  <si>
    <t xml:space="preserve">     เป้าหมายการอนุรักษ์พลังงาน </t>
  </si>
  <si>
    <t>กลุ่มผู้เข้าร่วมกิจกรรม</t>
  </si>
  <si>
    <t>จำนวนเข้าร่วมกิจกรรม</t>
  </si>
  <si>
    <t>หมายเหตุ : กรณีเลือกเป้าหมายการอนุรักษ์พลังงานเป็นค่าการใช้พลังงานต่อหน่วยบริการ และมีหลายบริการให้</t>
  </si>
  <si>
    <t>ระบุให้ครบตามบริการที่อาคารดำเนินการ</t>
  </si>
  <si>
    <t xml:space="preserve">     หลักฐานหรือเอกสารต่างๆ ที่แสดงถึงการเผยแพร่แผนฝึกอบรม</t>
  </si>
  <si>
    <t xml:space="preserve">     หลักฐานหรือเอกสารต่างๆ ที่แสดงถึงการเผยแพร่แผนกิจกรรมเพื่อส่งเสริมการอนุรักษ์พลังงาน</t>
  </si>
  <si>
    <t>การตรวจสอบการปฏิบัติตามเป้าหมายการอนุรักษ์พลังงาน</t>
  </si>
  <si>
    <t>การติดตามการดำเนินการ</t>
  </si>
  <si>
    <t>แผนการอนุรักษ์พลังงาน
ตามเป้าหมาย</t>
  </si>
  <si>
    <t>ผลการอนุรักษ์พลังงาน
ที่เกิดขึ้นจริง</t>
  </si>
  <si>
    <t>ที่ใช้เดิม</t>
  </si>
  <si>
    <t>ร้อยละที่ลดลงของปริมาณพลังงาน</t>
  </si>
  <si>
    <t>ระดับของค่าการใช้พลังงานต่อ</t>
  </si>
  <si>
    <t>หน่วยบริการที่ 1</t>
  </si>
  <si>
    <t>หน่วยบริการที่ 2</t>
  </si>
  <si>
    <t>หน่วยบริการที่ 3</t>
  </si>
  <si>
    <t xml:space="preserve">ครั้งที่ </t>
  </si>
  <si>
    <t>พ.ศ.</t>
  </si>
  <si>
    <t>1.2  การแต่งตั้งคณะทำงานด้านการจัดการพลังงาน และอำนาจหน้าที่ความรับผิดชอบ</t>
  </si>
  <si>
    <t>หลักสูตร</t>
  </si>
  <si>
    <t>(3)=(1)+(2)
รวม</t>
  </si>
  <si>
    <r>
      <t>กลุ่มที่ 1 (ขนาดเล็ก) :</t>
    </r>
    <r>
      <rPr>
        <sz val="14"/>
        <rFont val="TH SarabunPSK"/>
        <family val="2"/>
      </rPr>
      <t xml:space="preserve"> อาคารควบคุมที่ใช้เครื่องวัดไฟฟ้าหรือติดตั้งหม้อแปลงไฟฟ้ารวมกันน้อยกว่าสามพันกิโลวัตต์หรือสามพันห้าร้อยสามสิบกิโลโวลต์แอมแปร์หรืออาคารควบคุมที่ใช้พลังงานไฟฟ้า พลังงานความร้อนจากไอน้ำ หรือ พลังงานสิ้นเปลืองอื่นๆ โดยมีปริมาณพลังงานเทียบเท่าพลังงานไฟฟ้าต่ำกว่าหกสิบล้านเมกะจูล/ปี</t>
    </r>
  </si>
  <si>
    <r>
      <t xml:space="preserve">กลุ่มที่ 2 (ขนาดใหญ่) : </t>
    </r>
    <r>
      <rPr>
        <sz val="14"/>
        <rFont val="TH SarabunPSK"/>
        <family val="2"/>
      </rPr>
      <t>อาคารควบคุมที่ใช้เครื่องวัดไฟฟ้าหรือติดตั้งหม้อแปลงไฟฟ้ารวมกันตั้งแต่สามพันกิโลวัตต์หรือสามพันห้าร้อยสามสิบกิโลโวลต์แอมแปร์ขึ้นไปหรืออาคารควบคุมที่ใช้พลังงานไฟฟ้า พลังงานความร้อนจากไอน้ำ หรือพลังงานสิ้นเปลืองอื่นๆ  โดยมีปริมาณพลังงานเทียบเท่าพลังงานไฟฟ้าตั้งแต่หกสิบล้านเมกะจูล/ปีขึ้นไป</t>
    </r>
  </si>
  <si>
    <t>เตียง (รายละเอียดจำนวนเตียงคนไข้ใน แสดงในภาคผนวก ก.)</t>
  </si>
  <si>
    <t xml:space="preserve">          ศูนย์การค้า</t>
  </si>
  <si>
    <t>ปรับอากาศแบบแยกส่วน</t>
  </si>
  <si>
    <t>E : mail</t>
  </si>
  <si>
    <t>6.1 สรุปผลการติดตามการดำเนินการของมาตรการอนุรักษ์พลังงาน</t>
  </si>
  <si>
    <r>
      <t xml:space="preserve">ตารางที่ 6.2 </t>
    </r>
    <r>
      <rPr>
        <sz val="16"/>
        <rFont val="TH SarabunPSK"/>
        <family val="2"/>
      </rPr>
      <t xml:space="preserve"> สรุปผลการตรวจสอบการปฏิบัติตามเป้าหมายการอนุรักษ์พลังงาน</t>
    </r>
  </si>
  <si>
    <r>
      <rPr>
        <b/>
        <sz val="16"/>
        <rFont val="TH SarabunPSK"/>
        <family val="2"/>
      </rPr>
      <t>ตารางที่ 6.5</t>
    </r>
    <r>
      <rPr>
        <sz val="16"/>
        <rFont val="TH SarabunPSK"/>
        <family val="2"/>
      </rPr>
      <t xml:space="preserve"> สรุปสถานภาพการดำเนินงานตามหลักสูตรการฝึกอบรม</t>
    </r>
  </si>
  <si>
    <r>
      <rPr>
        <b/>
        <sz val="16"/>
        <rFont val="TH SarabunPSK"/>
        <family val="2"/>
      </rPr>
      <t>ตารางที่ 6.6</t>
    </r>
    <r>
      <rPr>
        <sz val="16"/>
        <rFont val="TH SarabunPSK"/>
        <family val="2"/>
      </rPr>
      <t xml:space="preserve"> สรุปสถานภาพการดำเนินงานตามกิจกรรมเพื่อส่งเสริมการอนุรักษ์พลังงาน</t>
    </r>
  </si>
  <si>
    <t>ต้องสอดคล้องกับที่แสดงในขั้นตอนที่ 5</t>
  </si>
  <si>
    <t>แสดงรายละเอียดการคำนวณที่มาผลประหยัดจริง</t>
  </si>
  <si>
    <r>
      <rPr>
        <b/>
        <u/>
        <sz val="20"/>
        <rFont val="TH SarabunPSK"/>
        <family val="2"/>
      </rPr>
      <t>ขั้นตอนที่ 4</t>
    </r>
    <r>
      <rPr>
        <b/>
        <sz val="20"/>
        <rFont val="TH SarabunPSK"/>
        <family val="2"/>
      </rPr>
      <t xml:space="preserve"> การประเมินศักยภาพการอนุรักษ์พลังงาน</t>
    </r>
  </si>
  <si>
    <r>
      <rPr>
        <b/>
        <u/>
        <sz val="20"/>
        <rFont val="TH SarabunPSK"/>
        <family val="2"/>
      </rPr>
      <t>ขั้นตอนที่ 8</t>
    </r>
    <r>
      <rPr>
        <b/>
        <sz val="20"/>
        <rFont val="TH SarabunPSK"/>
        <family val="2"/>
      </rPr>
      <t xml:space="preserve"> การทบทวน วิเคราะห์และแก้ไขข้อบกพร่องของการจัดการพลังงาน</t>
    </r>
  </si>
  <si>
    <t>ปี 2560</t>
  </si>
  <si>
    <t>ปี 2561</t>
  </si>
  <si>
    <t>ภาคผนวก ก. แผนการดำเนินการมาตรการอนุรักษ์พลังงานในระยะเวลา 3 ปีข้างหน้า</t>
  </si>
  <si>
    <t>ภาคผนวก ข. เอกสารประกอบอื่นๆ</t>
  </si>
  <si>
    <t>4.1.2) ข้อมูลระบบไฟฟ้า</t>
  </si>
  <si>
    <t>4.1.1.2) การใช้ประโยชน์พื้นที่ใช้สอยที่ใช้งานจริงในแต่ละเดือน</t>
  </si>
  <si>
    <t xml:space="preserve">    4.1.1.1) รายละเอียดการใช้งานอาคาร (สำหรับอาคารทุกประเภท)</t>
  </si>
  <si>
    <t>4.1.1) ข้อมูลการใช้อาคาร</t>
  </si>
  <si>
    <t>4.1) การประเมินระดับองค์กร</t>
  </si>
  <si>
    <t xml:space="preserve">การใช้พลังงานก่อนการปรับปรุง </t>
  </si>
  <si>
    <t>การใช้พลังงานหลังการปรับปรุง</t>
  </si>
  <si>
    <t>ผลประหยัด</t>
  </si>
  <si>
    <t>(ยกข้อมูลจากการคำนวณมาสรุปในตาราง)</t>
  </si>
  <si>
    <t>(สำหรับมาตรการด้านไฟฟ้า) (ต่อ)</t>
  </si>
  <si>
    <t xml:space="preserve">15) </t>
  </si>
  <si>
    <t>ภาพก่อนดำเนินการปรับปรุง</t>
  </si>
  <si>
    <t>รายละเอียดผลการดำเนินการที่เกิดขึ้นจริง</t>
  </si>
  <si>
    <t>ภาพหลังดำเนินการปรับปรุง</t>
  </si>
  <si>
    <t>ภาพ/หลักฐานแสดงการฝึกอบรม</t>
  </si>
  <si>
    <t>ภาพ/หลักฐานแสดงกิจกรรมเพื่อส่งเสริมการอนุรักษ์พลังงาน</t>
  </si>
  <si>
    <t xml:space="preserve">    6.3.1.1) รายละเอียดการใช้งานอาคาร (สำหรับอาคารทุกประเภท)</t>
  </si>
  <si>
    <t>6.3.1.2) การใช้ประโยชน์พื้นที่ใช้สอยที่ใช้งานจริงในแต่ละเดือน</t>
  </si>
  <si>
    <t>ภาคผนวก ก.</t>
  </si>
  <si>
    <t>ภาคผนวก ข.</t>
  </si>
  <si>
    <t>แผนการดำเนินการมาตรการอนุรักษ์พลังงานในระยะเวลา 3 ปีข้างหน้า</t>
  </si>
  <si>
    <t>เอกสารประกอบอื่นๆ</t>
  </si>
  <si>
    <t>ไฟฟ้า (MJ)</t>
  </si>
  <si>
    <t>ความร้อน (MJ)</t>
  </si>
  <si>
    <t>ปรับอากาศสำนักงาน*</t>
  </si>
  <si>
    <t>ทำความเย็น</t>
  </si>
  <si>
    <t>การผลิต</t>
  </si>
  <si>
    <t>อัดอากาศ</t>
  </si>
  <si>
    <t>หม้อไอน้ำ</t>
  </si>
  <si>
    <t>กราฟแสดงการเปรียบเทียบข้อมูลการใช้พลังงาน</t>
  </si>
  <si>
    <t>6.3.7) เปรียบเทียบค่าการใช้พลังงานจำเพาะ (SEC)</t>
  </si>
  <si>
    <t>6.3.7.1  ค่าการใช้พลังงานจำเพาะของพื้นที่ใช้สอย (ทุกกรณี)</t>
  </si>
  <si>
    <t>พลังงานรวม</t>
  </si>
  <si>
    <t>16) แสดงวิธีการคำนวณประกอบ</t>
  </si>
  <si>
    <t xml:space="preserve">       4.3.1 การประเมินศักยภาพของเครื่องจักร/อุปกรณ์ที่มีนัยสำคัญ เพื่อนำไปค้นหามาตรการอนุรักษ์พลังงาน</t>
  </si>
  <si>
    <t>การสูญเสียพลังงานไฟฟ้า (กิโลวัตต์-ชั่วโมง/ปี)</t>
  </si>
  <si>
    <r>
      <rPr>
        <b/>
        <sz val="16"/>
        <rFont val="TH SarabunPSK"/>
        <family val="2"/>
      </rPr>
      <t>รูปที่ 5-1</t>
    </r>
    <r>
      <rPr>
        <sz val="16"/>
        <rFont val="TH SarabunPSK"/>
        <family val="2"/>
      </rPr>
      <t xml:space="preserve"> ภาพก่อนดำเนินการปรับปรุง</t>
    </r>
  </si>
  <si>
    <r>
      <rPr>
        <b/>
        <sz val="16"/>
        <rFont val="TH SarabunPSK"/>
        <family val="2"/>
      </rPr>
      <t>รูปที่ 6-1</t>
    </r>
    <r>
      <rPr>
        <sz val="16"/>
        <rFont val="TH SarabunPSK"/>
        <family val="2"/>
      </rPr>
      <t xml:space="preserve"> หลังดำเนินการปรับปรุง</t>
    </r>
  </si>
  <si>
    <t>แผนอนุรักษ์พลังงานปี</t>
  </si>
  <si>
    <t>รวมผลประหยัดด้านไฟฟ้าปี 2564</t>
  </si>
  <si>
    <t>ภาคผนวก  ก.</t>
  </si>
  <si>
    <t>ตาราง ก.1 แผนการดำเนินการมาตรการอนุรักษ์พลังงานในระยะเวลา 3 ปีข้างหน้า</t>
  </si>
  <si>
    <t>ภาคผนวก  ข.</t>
  </si>
  <si>
    <t>กิโลวาร์</t>
  </si>
  <si>
    <t xml:space="preserve">4.2.1 ค่าการใช้พลังงานจำเพาะของพื้นที่ใช้สอย </t>
  </si>
  <si>
    <t>ระบบแสงสว่าง</t>
  </si>
  <si>
    <t>ระบบอื่นๆ</t>
  </si>
  <si>
    <t>Split Type</t>
  </si>
  <si>
    <t>ระดับของค่าการใช้พลังงานต่อหน่วยบริการที่ 1</t>
  </si>
  <si>
    <t>ระดับของค่าการใช้พลังงานต่อหน่วยบริการที่ 2</t>
  </si>
  <si>
    <t>ระดับของค่าการใช้พลังงานต่อหน่วยบริการที่ 3</t>
  </si>
  <si>
    <t xml:space="preserve">       </t>
  </si>
  <si>
    <t>(2)  พื้นที่ใช้สอยสำหรับโรงพยาบาล ได้แก่ พื้นที่ปรับอากาศและพื้นที่ไม่ปรับอากาศในบริเวณพื้นที่ทางการแพทย์ และการบริการที่เกี่ยวข้องกับการแพทย์ทั้งหมด โดยไม่รวมถึงหอพักแพทย์ หอพักพยาบาล ห้องเรียนนักศึกษาแพทย์</t>
  </si>
  <si>
    <t>(3)  จำนวนห้องพักที่จำหน่ายได้ในแต่ละเดือน หมายถึง ผลรวมของห้องพักที่ให้บริการคูณจำนวนวันที่ให้บริการ เช่น ห้องพักหมายเลข 1 มีผู้ใช้บริการในรอบ 1 เดือน รวมกันทั้งสิ้น 20 วัน หรือเท่ากับ 20 ห้อง-วัน/เดือน ห้องพัก</t>
  </si>
  <si>
    <t xml:space="preserve">       หมายเลข 2 มีผู้ใช้บริการในรอบ 1 เดือน รวมกันทั้งสิ้น 15 วัน หรือเท่ากับ 15 ห้อง-วัน/เดือน รวมจำนวนห้องพักที่จำหน่ายได้ในรอบ 1 เดือน รวมกันทั้งสิ้น  35 ห้อง-วัน/เดือน เป็นต้น </t>
  </si>
  <si>
    <t xml:space="preserve">(4)  จำนวนคนไข้ในแต่ละเดือน หมายถึง ผลรวมของเตียงคนไข้ในที่ให้บริการคูณจำนวนวันที่ให้บริการ เช่น เตียงหมายเลข 1 มีคนไข้ในใช้บริการในรอบ 1 เดือน รวมกันทั้งสิ้น 20 วัน หรือเท่ากับ 20 เตียง-วัน/เดือน </t>
  </si>
  <si>
    <t xml:space="preserve">      เตียงหมายเลข 2 มีคนไข้ในใช้บริการในรอบ 1 เดือน รวมกันทั้งสิ้น 15 วัน หรือเท่ากับ 15 เตียง-วัน/เดือน รวมจำนวนคนไข้ในใช้บริการในรอบ 1 เดือน รวมกันทั้งสิ้น  35 เตียง-วัน/เดือน เป็นต้น</t>
  </si>
  <si>
    <t>Power Factor</t>
  </si>
  <si>
    <t>Power Factor (PF) =         ค่าพลังไฟฟ้าสูงสุด (กิโลวัตต์)</t>
  </si>
  <si>
    <t xml:space="preserve">  ดำเนินการ
ตามแผน</t>
  </si>
  <si>
    <t xml:space="preserve">      ไม่ได้ดำเนินการ</t>
  </si>
  <si>
    <t>ล่าช้า</t>
  </si>
  <si>
    <r>
      <t>( kW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 xml:space="preserve"> ) +</t>
    </r>
    <r>
      <rPr>
        <vertAlign val="superscript"/>
        <sz val="14"/>
        <rFont val="TH SarabunPSK"/>
        <family val="2"/>
      </rPr>
      <t xml:space="preserve">  </t>
    </r>
    <r>
      <rPr>
        <sz val="14"/>
        <rFont val="TH SarabunPSK"/>
        <family val="2"/>
      </rPr>
      <t>(KVAR</t>
    </r>
    <r>
      <rPr>
        <vertAlign val="superscript"/>
        <sz val="14"/>
        <rFont val="TH SarabunPSK"/>
        <family val="2"/>
      </rPr>
      <t xml:space="preserve">2 </t>
    </r>
    <r>
      <rPr>
        <sz val="14"/>
        <rFont val="TH SarabunPSK"/>
        <family val="2"/>
      </rPr>
      <t>)</t>
    </r>
  </si>
  <si>
    <r>
      <t xml:space="preserve">รูปที่ 5-5 </t>
    </r>
    <r>
      <rPr>
        <sz val="16"/>
        <rFont val="TH SarabunPSK"/>
        <family val="2"/>
      </rPr>
      <t>ภาพการเผยแพร่แผนฝึกอบรม</t>
    </r>
  </si>
  <si>
    <r>
      <rPr>
        <b/>
        <sz val="16"/>
        <rFont val="TH SarabunPSK"/>
        <family val="2"/>
      </rPr>
      <t xml:space="preserve">รูปที่ 5-6 </t>
    </r>
    <r>
      <rPr>
        <sz val="16"/>
        <rFont val="TH SarabunPSK"/>
        <family val="2"/>
      </rPr>
      <t>ภาพการเผยแพร่แผนกิจกรรมส่งเสริมการอนุรักษ์พลังงาน</t>
    </r>
  </si>
  <si>
    <r>
      <rPr>
        <b/>
        <sz val="16"/>
        <color indexed="8"/>
        <rFont val="TH SarabunPSK"/>
        <family val="2"/>
      </rPr>
      <t>รูปที่ 6-5</t>
    </r>
    <r>
      <rPr>
        <sz val="16"/>
        <color indexed="8"/>
        <rFont val="TH SarabunPSK"/>
        <family val="2"/>
      </rPr>
      <t xml:space="preserve"> ภาพแสดงการฝึกอบรม</t>
    </r>
  </si>
  <si>
    <r>
      <rPr>
        <b/>
        <sz val="16"/>
        <color indexed="8"/>
        <rFont val="TH SarabunPSK"/>
        <family val="2"/>
      </rPr>
      <t xml:space="preserve">รูปที่ 6-6 </t>
    </r>
    <r>
      <rPr>
        <sz val="16"/>
        <color indexed="8"/>
        <rFont val="TH SarabunPSK"/>
        <family val="2"/>
      </rPr>
      <t>ภาพแสดงกิจกรรมเพื่อส่งเสริมการอนุรักษ์พลังงาน</t>
    </r>
  </si>
  <si>
    <t>หมายเหตุ : กรณีมีวิธีการเผยแพร่มากกว่า 2 วิธีการ อาคารสามารถเพิ่มจำนวนการแสดงเอกสาร หลักฐานรูปภาพต่างๆเพิ่มเติมให้ครบถ้วน</t>
  </si>
  <si>
    <t>ประจำปี 2563</t>
  </si>
  <si>
    <t>มหาวิทยาลัยแม่โจ้</t>
  </si>
  <si>
    <t>ศูนย์สัตวศาสตร์และเทคโนโลยี คณะสัตวศาสตร์และเทคโนโลยี</t>
  </si>
  <si>
    <t>85302-0098</t>
  </si>
  <si>
    <t xml:space="preserve">                 ทะเบียนเลขที่.......03431</t>
  </si>
  <si>
    <t xml:space="preserve"> -</t>
  </si>
  <si>
    <t>หนองหาร</t>
  </si>
  <si>
    <t>เชียงใหม่</t>
  </si>
  <si>
    <t>053-353830</t>
  </si>
  <si>
    <t xml:space="preserve">    053-875432</t>
  </si>
  <si>
    <t xml:space="preserve">    สันทราย</t>
  </si>
  <si>
    <t>อาคารเริ่มเปิดดำเนินการ เมื่อปี พ.ศ. 2545</t>
  </si>
  <si>
    <t>นายธนกร เคหา</t>
  </si>
  <si>
    <t>ผชอ.03431</t>
  </si>
  <si>
    <t>1. ข้อมูลการประเมินสถานภาพการจัดการพลังงานเบื้องต้นประเมินจาก....8.....แผนก  ของจำนวนทั้งหมด....8..แผนก หรือบุคลากรจำนวน....18....คน</t>
  </si>
  <si>
    <t xml:space="preserve">   จากทั้งหมด......75........คน คิดเป็นร้อยละ ....10...  </t>
  </si>
  <si>
    <t>9805-020004553162</t>
  </si>
  <si>
    <t>ü</t>
  </si>
  <si>
    <t>โรงงานผลิตอาหารสัตว์</t>
  </si>
  <si>
    <r>
      <t xml:space="preserve">          แผนก</t>
    </r>
    <r>
      <rPr>
        <sz val="15"/>
        <rFont val="TH SarabunPSK"/>
        <family val="2"/>
      </rPr>
      <t xml:space="preserve"> อาคารสถานที่/วิศวกรรม/ซ่อมบำรุง/ฟาร์ม</t>
    </r>
  </si>
  <si>
    <r>
      <t xml:space="preserve">วันที่ </t>
    </r>
    <r>
      <rPr>
        <sz val="15"/>
        <rFont val="TH SarabunPSK"/>
        <family val="2"/>
      </rPr>
      <t xml:space="preserve">   มกราคม 2563</t>
    </r>
  </si>
  <si>
    <r>
      <rPr>
        <b/>
        <sz val="16"/>
        <rFont val="TH SarabunPSK"/>
        <family val="2"/>
      </rPr>
      <t>ตารางที่ 5.2</t>
    </r>
    <r>
      <rPr>
        <sz val="16"/>
        <rFont val="TH SarabunPSK"/>
        <family val="2"/>
      </rPr>
      <t xml:space="preserve"> แผนอนุรักษ์พลังงานด้านไฟฟ้า ประจำปี 2563</t>
    </r>
  </si>
  <si>
    <r>
      <rPr>
        <b/>
        <sz val="16"/>
        <rFont val="TH SarabunPSK"/>
        <family val="2"/>
      </rPr>
      <t>ตารางที่ 5.1</t>
    </r>
    <r>
      <rPr>
        <sz val="16"/>
        <rFont val="TH SarabunPSK"/>
        <family val="2"/>
      </rPr>
      <t xml:space="preserve"> มาตรการและเป้าหมายในการดำเนินการอนุรักษ์พลังงาน ในรอบปี 2563</t>
    </r>
  </si>
  <si>
    <t>หลอดฟลูออเรสเซนต์(FL)</t>
  </si>
  <si>
    <t>หลอดคอมแพคฟลูออเรสเซนต์บัลลาสต์อิเล็คทรอนิกส์(PLC)</t>
  </si>
  <si>
    <t>หลอดเผาใส้(INC)</t>
  </si>
  <si>
    <t>หลอดคอมแพคฟลูออเรสเซนต์บัลลาสต์ภายนอก(PL)</t>
  </si>
  <si>
    <t>หลอดพาร์(PAR)</t>
  </si>
  <si>
    <t>หลอดประหยัดไฟ T5</t>
  </si>
  <si>
    <t>หลอดประหยัดไฟ ขั้วเกลียว (ฟาร์มเลี้ยงไก่กระดูกดำ)</t>
  </si>
  <si>
    <t>หลอดประหยัดไฟ ขั้วเกลียว (ไฟกิ่งถนนตามฟาร์ม)</t>
  </si>
  <si>
    <t>วัตต์</t>
  </si>
  <si>
    <t>Btu/hr</t>
  </si>
  <si>
    <t>3-15</t>
  </si>
  <si>
    <t>7-15</t>
  </si>
  <si>
    <t>5-15</t>
  </si>
  <si>
    <t>7-20</t>
  </si>
  <si>
    <t>5-20</t>
  </si>
  <si>
    <t>5-12</t>
  </si>
  <si>
    <t>7</t>
  </si>
  <si>
    <t>1-10</t>
  </si>
  <si>
    <r>
      <rPr>
        <b/>
        <sz val="16"/>
        <rFont val="TH SarabunPSK"/>
        <family val="2"/>
      </rPr>
      <t>ตารางที่ 5.4</t>
    </r>
    <r>
      <rPr>
        <sz val="16"/>
        <rFont val="TH SarabunPSK"/>
        <family val="2"/>
      </rPr>
      <t xml:space="preserve"> แผนการฝึกอบรมการอนุรักษ์พลังงาน ประจำปี 2563</t>
    </r>
  </si>
  <si>
    <r>
      <rPr>
        <b/>
        <sz val="16"/>
        <rFont val="TH SarabunPSK"/>
        <family val="2"/>
      </rPr>
      <t>ตารางที่ 5.5</t>
    </r>
    <r>
      <rPr>
        <sz val="16"/>
        <rFont val="TH SarabunPSK"/>
        <family val="2"/>
      </rPr>
      <t xml:space="preserve"> แผนกิจกรรมเพื่อส่งเสริมการอนุรักษ์พลังงาน ประจำปี 2563</t>
    </r>
  </si>
  <si>
    <t>6.3  ข้อมูลทางด้านพลังงานในรอบปี 2563</t>
  </si>
  <si>
    <t>6.3.1) ข้อมูลการใช้อาคารในรอบปี 2563</t>
  </si>
  <si>
    <r>
      <rPr>
        <b/>
        <sz val="16"/>
        <rFont val="TH SarabunPSK"/>
        <family val="2"/>
      </rPr>
      <t>ตารางที่ 6.7</t>
    </r>
    <r>
      <rPr>
        <sz val="16"/>
        <rFont val="TH SarabunPSK"/>
        <family val="2"/>
      </rPr>
      <t xml:space="preserve"> รายละเอียดการใช้งานอาคาร ในรอบปี 2563</t>
    </r>
  </si>
  <si>
    <t>SEC ปี 2562</t>
  </si>
  <si>
    <r>
      <t xml:space="preserve">                  ตารางที่ 4.8 </t>
    </r>
    <r>
      <rPr>
        <sz val="16"/>
        <rFont val="TH SarabunPSK"/>
        <family val="2"/>
      </rPr>
      <t>ปริมาณการใช้พลังงานต่อหน่วยพื้นที่ใช้สอยที่ใช้งานจริงในรอบปี 2562</t>
    </r>
  </si>
  <si>
    <r>
      <rPr>
        <b/>
        <sz val="16"/>
        <rFont val="TH SarabunPSK"/>
        <family val="2"/>
      </rPr>
      <t>ตารางที่ 4.6</t>
    </r>
    <r>
      <rPr>
        <sz val="16"/>
        <rFont val="TH SarabunPSK"/>
        <family val="2"/>
      </rPr>
      <t xml:space="preserve"> สัดส่วนการใช้พลังงานไฟฟ้าแยกตามระบบปี 2562</t>
    </r>
  </si>
  <si>
    <t>4.1.2.2) ข้อมูลปริมาณการใช้ไฟฟ้าในรอบปี 2562</t>
  </si>
  <si>
    <r>
      <rPr>
        <b/>
        <sz val="16"/>
        <rFont val="TH SarabunPSK"/>
        <family val="2"/>
      </rPr>
      <t>ตารางที่ 4.3</t>
    </r>
    <r>
      <rPr>
        <sz val="16"/>
        <rFont val="TH SarabunPSK"/>
        <family val="2"/>
      </rPr>
      <t xml:space="preserve"> ข้อมูลการใช้ไฟฟ้าในรอบปี 2562</t>
    </r>
  </si>
  <si>
    <r>
      <rPr>
        <b/>
        <sz val="16"/>
        <rFont val="TH SarabunPSK"/>
        <family val="2"/>
      </rPr>
      <t>ตารางที่ 4.1</t>
    </r>
    <r>
      <rPr>
        <sz val="16"/>
        <rFont val="TH SarabunPSK"/>
        <family val="2"/>
      </rPr>
      <t xml:space="preserve"> รายละเอียดการใช้งานอาคาร ในรอบปี 2562</t>
    </r>
  </si>
  <si>
    <r>
      <rPr>
        <b/>
        <sz val="16"/>
        <rFont val="TH SarabunPSK"/>
        <family val="2"/>
      </rPr>
      <t>รูปที่ 6-5</t>
    </r>
    <r>
      <rPr>
        <sz val="16"/>
        <rFont val="TH SarabunPSK"/>
        <family val="2"/>
      </rPr>
      <t xml:space="preserve">  กราฟแสดงข้อมูลเปรียบเทียบการใช้พลังงานไฟฟ้ารายเดือน ปี 2562 และปี 2563</t>
    </r>
  </si>
  <si>
    <r>
      <rPr>
        <b/>
        <sz val="16"/>
        <rFont val="TH SarabunPSK"/>
        <family val="2"/>
      </rPr>
      <t>ตารางที่ 6.9</t>
    </r>
    <r>
      <rPr>
        <sz val="16"/>
        <rFont val="TH SarabunPSK"/>
        <family val="2"/>
      </rPr>
      <t xml:space="preserve"> ข้อมูลการใช้ไฟฟ้าในรอบปี 2563</t>
    </r>
  </si>
  <si>
    <r>
      <rPr>
        <b/>
        <sz val="16"/>
        <rFont val="TH SarabunPSK"/>
        <family val="2"/>
      </rPr>
      <t>ตารางที่ 6.8</t>
    </r>
    <r>
      <rPr>
        <sz val="16"/>
        <rFont val="TH SarabunPSK"/>
        <family val="2"/>
      </rPr>
      <t xml:space="preserve"> รายละเอียดการใช้ประโยชน์พื้นที่ใช้สอยที่ใช้งานจริงในแต่ละเดือน ในรอบปี 2563</t>
    </r>
  </si>
  <si>
    <t>6.3.5) ข้อมูลสัดส่วนการใช้พลังงานไฟฟ้าในรอบปี 2563</t>
  </si>
  <si>
    <r>
      <rPr>
        <b/>
        <sz val="16"/>
        <rFont val="TH SarabunPSK"/>
        <family val="2"/>
      </rPr>
      <t>ตารางที่ 6.12</t>
    </r>
    <r>
      <rPr>
        <sz val="16"/>
        <rFont val="TH SarabunPSK"/>
        <family val="2"/>
      </rPr>
      <t xml:space="preserve"> สัดส่วนการใช้พลังงานไฟฟ้าแยกตามระบบปี 2563</t>
    </r>
  </si>
  <si>
    <t>ปี 2562</t>
  </si>
  <si>
    <t>ปี 2563</t>
  </si>
  <si>
    <r>
      <rPr>
        <b/>
        <sz val="18"/>
        <rFont val="TH SarabunPSK"/>
        <family val="2"/>
      </rPr>
      <t>รูปที่ 6-9</t>
    </r>
    <r>
      <rPr>
        <sz val="18"/>
        <rFont val="TH SarabunPSK"/>
        <family val="2"/>
      </rPr>
      <t xml:space="preserve"> กราฟแสดงข้อมูลเปรียบเทียบสัดส่วนการใช้พลังงานไฟฟ้า ปี 2562 และ 2563</t>
    </r>
  </si>
  <si>
    <r>
      <t xml:space="preserve">                  ตารางที่ 6.14 </t>
    </r>
    <r>
      <rPr>
        <sz val="16"/>
        <rFont val="TH SarabunPSK"/>
        <family val="2"/>
      </rPr>
      <t>ปริมาณการใช้พลังงานต่อหน่วยพื้นที่ใช้สอยที่ใช้งานจริงในรอบปี 2562 และปี 2563</t>
    </r>
  </si>
  <si>
    <r>
      <t xml:space="preserve">รูปที่ 6-11 </t>
    </r>
    <r>
      <rPr>
        <sz val="16"/>
        <rFont val="TH SarabunPSK"/>
        <family val="2"/>
      </rPr>
      <t>ค่าการใช้พลังงานจำเพาะของพื้นที่ใช้สอยในรอบปี 2562 และปี 2563</t>
    </r>
  </si>
  <si>
    <r>
      <rPr>
        <b/>
        <sz val="16"/>
        <rFont val="TH SarabunPSK"/>
        <family val="2"/>
      </rPr>
      <t>ตารางที่ 8.1</t>
    </r>
    <r>
      <rPr>
        <sz val="16"/>
        <rFont val="TH SarabunPSK"/>
        <family val="2"/>
      </rPr>
      <t xml:space="preserve"> การทบทวนการดำเนินงานการจัดการพลังงาน ประจำปี 2563</t>
    </r>
  </si>
  <si>
    <r>
      <rPr>
        <b/>
        <sz val="16"/>
        <rFont val="TH SarabunPSK"/>
        <family val="2"/>
      </rPr>
      <t>ตารางที่ 4.2</t>
    </r>
    <r>
      <rPr>
        <sz val="16"/>
        <rFont val="TH SarabunPSK"/>
        <family val="2"/>
      </rPr>
      <t xml:space="preserve"> รายละเอียดการใช้ประโยชน์พื้นที่ใช้สอยที่ใช้งานจริงในแต่ละเดือน ในรอบปี 2562</t>
    </r>
  </si>
  <si>
    <t>210.145.56</t>
  </si>
  <si>
    <t>4.1.5) ข้อมูลสัดส่วนการใช้พลังงานไฟฟ้าในรอบปี 2562</t>
  </si>
  <si>
    <t>สัดส่วนการใช้พลังงาน ปี 2562</t>
  </si>
  <si>
    <r>
      <rPr>
        <b/>
        <sz val="18"/>
        <rFont val="TH SarabunPSK"/>
        <family val="2"/>
      </rPr>
      <t>รูปที่ 6-8</t>
    </r>
    <r>
      <rPr>
        <sz val="18"/>
        <rFont val="TH SarabunPSK"/>
        <family val="2"/>
      </rPr>
      <t xml:space="preserve"> กราฟแสดงข้อมูลเปรียบเทียบสัดส่วนการใช้พลังงาน ปี 2562 และ 2563</t>
    </r>
  </si>
  <si>
    <r>
      <rPr>
        <b/>
        <sz val="16"/>
        <color indexed="8"/>
        <rFont val="TH SarabunPSK"/>
        <family val="2"/>
      </rPr>
      <t xml:space="preserve">ตารางที่ 4.11 </t>
    </r>
    <r>
      <rPr>
        <sz val="16"/>
        <color indexed="8"/>
        <rFont val="TH SarabunPSK"/>
        <family val="2"/>
      </rPr>
      <t>แบบบันทึกข้อมูลการใช้พลังงานไฟฟ้าที่มีนัยสำคัญของเครื่องจักร/อุปกรณ์หลัก ปี 2563</t>
    </r>
  </si>
  <si>
    <t>สัดส่วนการใช้พลังงาน ปี 2563</t>
  </si>
  <si>
    <t>kW/tr</t>
  </si>
  <si>
    <r>
      <t>W/m</t>
    </r>
    <r>
      <rPr>
        <vertAlign val="superscript"/>
        <sz val="12"/>
        <rFont val="AngsanaUPC"/>
        <family val="1"/>
      </rPr>
      <t>2</t>
    </r>
  </si>
  <si>
    <r>
      <t>W/m</t>
    </r>
    <r>
      <rPr>
        <vertAlign val="superscript"/>
        <sz val="12"/>
        <rFont val="AngsanaUPC"/>
        <family val="1"/>
      </rPr>
      <t>3</t>
    </r>
    <r>
      <rPr>
        <sz val="11"/>
        <color indexed="8"/>
        <rFont val="Tahoma"/>
        <family val="2"/>
        <charset val="222"/>
      </rPr>
      <t/>
    </r>
  </si>
  <si>
    <r>
      <t>W/m</t>
    </r>
    <r>
      <rPr>
        <vertAlign val="superscript"/>
        <sz val="12"/>
        <rFont val="AngsanaUPC"/>
        <family val="1"/>
      </rPr>
      <t>4</t>
    </r>
    <r>
      <rPr>
        <sz val="11"/>
        <color indexed="8"/>
        <rFont val="Tahoma"/>
        <family val="2"/>
        <charset val="222"/>
      </rPr>
      <t/>
    </r>
  </si>
  <si>
    <r>
      <t>W/m</t>
    </r>
    <r>
      <rPr>
        <vertAlign val="superscript"/>
        <sz val="12"/>
        <rFont val="AngsanaUPC"/>
        <family val="1"/>
      </rPr>
      <t>5</t>
    </r>
    <r>
      <rPr>
        <sz val="11"/>
        <color indexed="8"/>
        <rFont val="Tahoma"/>
        <family val="2"/>
        <charset val="222"/>
      </rPr>
      <t/>
    </r>
  </si>
  <si>
    <r>
      <t>W/m</t>
    </r>
    <r>
      <rPr>
        <vertAlign val="superscript"/>
        <sz val="12"/>
        <rFont val="AngsanaUPC"/>
        <family val="1"/>
      </rPr>
      <t>6</t>
    </r>
    <r>
      <rPr>
        <sz val="11"/>
        <color indexed="8"/>
        <rFont val="Tahoma"/>
        <family val="2"/>
        <charset val="222"/>
      </rPr>
      <t/>
    </r>
  </si>
  <si>
    <t>บำรุงรักษาเครื่องปรับอากาศแบบแยกส่วน</t>
  </si>
  <si>
    <t>อาคารเรียน และสำนักงาน</t>
  </si>
  <si>
    <t>เพื่อให้เครื่องปรับอากาศทำงานอย่างมีประสิทธิภาพ และยืดอายุการใช้งาน</t>
  </si>
  <si>
    <t>ธนกร เคหา</t>
  </si>
  <si>
    <t>นักวิชาการคอมพิวเตอร์</t>
  </si>
  <si>
    <t>เครื่องปรับอากาศแบบแยกส่วน</t>
  </si>
  <si>
    <t>ตรวจเช็คทำความสะอาด บำรุงรักษาเครื่องปรับอากาศแบบแยกส่วนตามระยะเวลา  ซึ่งดำเนินการโดย จ้างเหมา</t>
  </si>
  <si>
    <t>ปีละครั้งโดยการล้างใหญ่ อายุเครื่องปรับอากาศโดยเฉลี่ย 3-19 ปี จำนวณทั้งหมด 113 เครื่อง</t>
  </si>
  <si>
    <t xml:space="preserve">ซึ้งมีขนาดตั้งแต่ 9000 บีทียูจนถึง 150000 บีทียู สำหรับเครื่องที่ไม่มีการใช้งานหรือ ใช้งานน้อยมากใน 1 ปี </t>
  </si>
  <si>
    <t>จะสลับการบำรุงรักษาปีเว้นปี</t>
  </si>
  <si>
    <t>ประเมินผลประหยัดโดยการคำนวณ ตามสเป็ค และค่ามาตรฐานโดยรวม</t>
  </si>
  <si>
    <t>รายการข้อมูลประกอบการคำนวณ</t>
  </si>
  <si>
    <t>ตัวย่อ</t>
  </si>
  <si>
    <t>จำนวนเครื่องปรับอากาศ</t>
  </si>
  <si>
    <t>เครื่อง</t>
  </si>
  <si>
    <t>n</t>
  </si>
  <si>
    <t>kW</t>
  </si>
  <si>
    <t>W</t>
  </si>
  <si>
    <t>ชั่วโมง</t>
  </si>
  <si>
    <t>h</t>
  </si>
  <si>
    <t>แฟกเตอร์การทำงาน</t>
  </si>
  <si>
    <t>%</t>
  </si>
  <si>
    <t>F</t>
  </si>
  <si>
    <t>วัน</t>
  </si>
  <si>
    <t>D</t>
  </si>
  <si>
    <t>ผลประหยัดภายหลังการบำรุงรักษา</t>
  </si>
  <si>
    <t>S</t>
  </si>
  <si>
    <t>อัตราค่าไฟฟ้าโดยเฉลี่ยต่อหน่วย</t>
  </si>
  <si>
    <t>B</t>
  </si>
  <si>
    <t>การคำนวณ</t>
  </si>
  <si>
    <t>พลังงานที่ใช้ก่อนปรับปรุง;   n x W x h x D x (F/100)</t>
  </si>
  <si>
    <t>kWh/y</t>
  </si>
  <si>
    <t>Ei</t>
  </si>
  <si>
    <t>พลังงานที่สามารถประหยัดได้;  (S x Ei)/100</t>
  </si>
  <si>
    <t>Es</t>
  </si>
  <si>
    <t>คิดเป็นเงินที่ประหยัดได้;  (Es x B)</t>
  </si>
  <si>
    <t>Bs</t>
  </si>
  <si>
    <t>ค่าเฉลี่ย กำลังไฟฟ้าต่อเครื่อง</t>
  </si>
  <si>
    <t xml:space="preserve">ค่าเฉลี่ย ชั่วโมงใช้งานต่อวัน </t>
  </si>
  <si>
    <t>ค่าเฉลี่ยวันที่ใช้งานต่อปี</t>
  </si>
  <si>
    <t>บาท/กิโลวัตต์-ชั่วโมง (ปี 2562)</t>
  </si>
  <si>
    <t>บาท/(ระบุหน่วย) (ปี 2562)</t>
  </si>
  <si>
    <t>ค่าไฟรวมปี 62</t>
  </si>
  <si>
    <t>การอนุรักษ์พลังงานในอาคาร</t>
  </si>
  <si>
    <t>บุคลากรฯ,นักศึกษา,พนักงานเบทาโกร</t>
  </si>
  <si>
    <t>200 คน</t>
  </si>
  <si>
    <t>การใช้พลังงานและทรัพยากรอย่างมีประสิทธิภาพ</t>
  </si>
  <si>
    <t>นักศึกษา และบุคลากร</t>
  </si>
  <si>
    <t>50 คน</t>
  </si>
  <si>
    <t>ผศ.สพ.ญ.ดร.กฤดา ชูเกียรติศิริ,อ.ดร.จุฬากร ปานะถึก,โยธิน นันตา,ธนกร เคหา</t>
  </si>
  <si>
    <t>อ.ดร.อานนท์ ปะเสระกัง,ปริญญา วงศ์จักร์</t>
  </si>
  <si>
    <t xml:space="preserve">อื่นๆ (ระบุ) </t>
  </si>
  <si>
    <t>รณรงค์ลดการใช้พลังงานภายใต้โครงการรณรงค์งานด้านอนุรักษ์พลังงาน</t>
  </si>
  <si>
    <t>ผศ.สพ.ญ.ดร.กฤดา ชูเกียรติศิริ,ธนกร เคหา</t>
  </si>
  <si>
    <t xml:space="preserve"> ความพร้อมของนักศึกษา</t>
  </si>
  <si>
    <t>ที่ร่วมทำกิจกรรมและการถ่ายทอดกิจกรรม รวมถึง</t>
  </si>
  <si>
    <t>การแพร่ระบาดของไวรัสโควิด-2019</t>
  </si>
  <si>
    <t>sec_2563</t>
  </si>
  <si>
    <t>ไฟฟ้า-62</t>
  </si>
  <si>
    <t>ไฟฟ้า-63</t>
  </si>
  <si>
    <t>ค่าต่าง</t>
  </si>
  <si>
    <t>% ลด</t>
  </si>
  <si>
    <t>มีการถ่ายทอดสดผ่าระบบเครือข่าย เพื่อการป้องกันการแพร่ระบาดไวรัส COVID-19</t>
  </si>
  <si>
    <t>มีการถ่ายทอดสดผ่าระบบเครือข่าย เพื่อการป้องกันการแพร่ระบาดไวรัส COVID-20</t>
  </si>
  <si>
    <t>มีการบันทึก แชร์ผ่านยูทูป นับจำนวนผู้กดชอบและยอดการดูวีดีโอ เพื่อการป้องกันการแพร่ระบาดไวรัส COVID-20</t>
  </si>
  <si>
    <t>6 คน</t>
  </si>
  <si>
    <t>อื่นๆ (ระบุ) เว็บไซต์คณะฯ</t>
  </si>
  <si>
    <t>จำนวนติดประกาศ 7 แห่ง</t>
  </si>
  <si>
    <r>
      <t>(ข)</t>
    </r>
    <r>
      <rPr>
        <sz val="7"/>
        <rFont val="TH SarabunPSK"/>
        <family val="2"/>
      </rPr>
      <t>  </t>
    </r>
    <r>
      <rPr>
        <sz val="16"/>
        <rFont val="TH SarabunPSK"/>
        <family val="2"/>
      </rPr>
      <t>เว็บไซต์คณะฯ:www.as2.mju.ac.th</t>
    </r>
  </si>
  <si>
    <r>
      <t>(ก)</t>
    </r>
    <r>
      <rPr>
        <sz val="7"/>
        <rFont val="TH SarabunPSK"/>
        <family val="2"/>
      </rPr>
      <t>   ติดประกาศอาคาร,ฟาร์ม,หนังสือเวียน และบอร์ดต่างๆ</t>
    </r>
  </si>
  <si>
    <t>6.3.2) ข้อมูลปริมาณการใช้ไฟฟ้าในรอบปี 2563</t>
  </si>
  <si>
    <t>ถ่ายทอดสด อบรมออนไลน์</t>
  </si>
  <si>
    <t>จำนวนติดประกาศ …3.. แห่ง</t>
  </si>
  <si>
    <t>(ก) โต๊ะหนังสือเวียน,บอร์ดตามอาคาร-ฟาร์ม</t>
  </si>
  <si>
    <t>(ข)เว็บไซต์คณะฯ</t>
  </si>
  <si>
    <t>(ก) เว็บไซต์คณะฯ</t>
  </si>
  <si>
    <t>จำนวนติดประกาศ 6 แห่ง</t>
  </si>
  <si>
    <t>อื่นๆ (ระบุ) เว็บไซต์คณะฯและ หนังสือเวียนอิเล็กรทอนิกส์</t>
  </si>
  <si>
    <t>(ก)   ติดประกาศตามอาคาร,ฟาร์ม และบอร์ดประชาสัมพันธ์</t>
  </si>
  <si>
    <r>
      <t>(ข)</t>
    </r>
    <r>
      <rPr>
        <sz val="7"/>
        <rFont val="TH SarabunPSK"/>
        <family val="2"/>
      </rPr>
      <t xml:space="preserve">   </t>
    </r>
    <r>
      <rPr>
        <sz val="16"/>
        <rFont val="TH SarabunPSK"/>
        <family val="2"/>
      </rPr>
      <t>เว็บไซต์คณะฯ และหนังสือเวียนอิเล็กทรอนิกส์</t>
    </r>
  </si>
  <si>
    <t>(ก) ติดประกาศตามอาคาร,ฟาร์ม และบอร์ดประชาสัมพันธ์</t>
  </si>
  <si>
    <t>อื่นๆ (ระบุ) เว็บไซต์คณะฯ และหนังสือเวียนอิเล็กทรอนิกส์</t>
  </si>
  <si>
    <t xml:space="preserve">(ข)  เว็บไซต์คณะฯ </t>
  </si>
  <si>
    <t xml:space="preserve">                    ข้าพเจ้าในฐานะผู้รับผิดชอบด้านพลังงานของอาคารควบคุม ขอรับรองว่าได้ดำเนินการ</t>
  </si>
  <si>
    <t xml:space="preserve">     จัดการพลังงาน ให้เป็นไปตามที่กฎกระทรวงกำหนดทุกประการ</t>
  </si>
  <si>
    <t xml:space="preserve">(2)  พื้นที่ใช้สอยสำหรับโรงพยาบาล ได้แก่ พื้นที่ปรับอากาศและพื้นที่ไม่ปรับอากาศในบริเวณพื้นที่ทางการแพทย์ และการบริการที่เกี่ยวข้องกับการแพทย์ทั้งหมด โดยไม่รวมถึงหอพักแพทย์ หอพักพยาบาล </t>
  </si>
  <si>
    <t xml:space="preserve">      ห้องเรียนนักศึกษาแพทย์</t>
  </si>
  <si>
    <t>(3)  จำนวนห้องพักที่จำหน่ายได้ในแต่ละเดือน หมายถึง ผลรวมของห้องพักที่ให้บริการคูณจำนวนวันที่ให้บริการ เช่น ห้องพักหมายเลข 1 มีผู้ใช้บริการในรอบ 1 เดือน รวมกันทั้งสิ้น 20 วัน หรือเท่ากับ 20 ห้อง-วัน/</t>
  </si>
  <si>
    <t xml:space="preserve">       เดือน ห้องพัก หมายเลข 2 มีผู้ใช้บริการในรอบ 1 เดือน รวมกันทั้งสิ้น 15 วัน หรือเท่ากับ 15 ห้อง-วัน/เดือน รวมจำนวนห้องพักที่จำหน่ายได้ในรอบ 1 เดือน รวมกันทั้งสิ้น  35 ห้อง-วัน/เดือน เป็นต้น </t>
  </si>
  <si>
    <r>
      <t xml:space="preserve">                โรงงานควบคุมมีการทบทวนผลการดำเนินการด้านการจัดการพลังงานโดยได้มีการประชุมไปแล้ว ....(ระบุจำนวนครั้ง).... ครั้ง  </t>
    </r>
    <r>
      <rPr>
        <u/>
        <sz val="16"/>
        <rFont val="TH SarabunPSK"/>
        <family val="2"/>
      </rPr>
      <t>รวมทั้งได้นำข้อมูลที่ได้จากคณะผู้ตรวจประเมินการจัดการพลังงานภายในองค์กรมาใช้ร่วมในการปรับปรุงและแก้ไขข้อบกพร่องที่เกิดขึ้นจากการดำเนินการ (มีการลงนามในผลการตรวจประเมิณฯภายในองค์กร วันที่ 22 กุมภาพันธ์ 2564 ซึ่งเป็นวันที่ดำเนินการก่อนประชุมทบทวนฯ)</t>
    </r>
    <r>
      <rPr>
        <sz val="16"/>
        <rFont val="TH SarabunPSK"/>
        <family val="2"/>
      </rPr>
      <t xml:space="preserve"> โดยมีรายละเอียดดังต่อไปนี้</t>
    </r>
  </si>
  <si>
    <r>
      <rPr>
        <b/>
        <sz val="16"/>
        <rFont val="TH SarabunPSK"/>
        <family val="2"/>
      </rPr>
      <t>ตารางที่ 8.2</t>
    </r>
    <r>
      <rPr>
        <sz val="16"/>
        <rFont val="TH SarabunPSK"/>
        <family val="2"/>
      </rPr>
      <t xml:space="preserve"> สรุปผลการทบทวน วิเคราะห์ และแก้ไขข้อบกพร่องของการจัดการพลังงาน ประจำปี 2563</t>
    </r>
  </si>
  <si>
    <t>(ข) เว็บไซต์คณะฯ</t>
  </si>
  <si>
    <t>รวมผลประหยัดด้านไฟฟ้าปี 2565</t>
  </si>
  <si>
    <t>รวมผลประหยัดด้านไฟฟ้าปี 2566</t>
  </si>
  <si>
    <t>บาท/กิโลวัตต์-ชั่วโมง (ปี 2563)</t>
  </si>
  <si>
    <t>บาท/(ระบุหน่วย) (ปี 2563)</t>
  </si>
  <si>
    <t>รายงานโครงการกิจกรรมด้านพลังงาน</t>
  </si>
  <si>
    <t>ภาคผนวก  ข.-2</t>
  </si>
  <si>
    <t>ควรแสดงเส้นเป้าหมายที่อาคารต้องการ และเส้นการประเมิน ณ ปีปัจุบันให้ชัดเจน</t>
  </si>
  <si>
    <t>ควรมีการประเมินสถานภาพการจัดการพลังงานให้ครอบคลุมในบุคลากรอาคารควบคุมให้มากยิ่งขึ้น</t>
  </si>
  <si>
    <t>ตารางที่ 6.4 แสดงวิธีการคำนวณผลอนุรักษ์พลังงานที่เกิดขึ้นจริง (มาตรการด้านไฟฟ้า)</t>
  </si>
  <si>
    <t xml:space="preserve">                 (นายธนกร เคหา)</t>
  </si>
  <si>
    <t xml:space="preserve"> (ผู้ช่วยศาสตราจารย์ ดร.ประภากร ธาราฉาย)</t>
  </si>
  <si>
    <t xml:space="preserve">     (รองศาสตราจารย์ ดร.วีระพล ทองมา)</t>
  </si>
  <si>
    <t xml:space="preserve">     ตำแหน่ง อธิการบดีมหาวิทยาลัยแม่โจ้</t>
  </si>
  <si>
    <t>ปีที่ดำเนินการประเมิน พ.ศ    2563</t>
  </si>
  <si>
    <t>4.1.2.1) ข้อมูลหม้อแปลงไฟฟ้าปี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</si>
</sst>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_(* #,##0.00_);_(* \(#,##0.00\);_(* &quot;-&quot;??_);_(@_)"/>
    <numFmt numFmtId="188" formatCode="#,##0_ ;\-#,##0\ "/>
    <numFmt numFmtId="189" formatCode="#,##0.00_ ;\-#,##0.00\ "/>
    <numFmt numFmtId="190" formatCode="#,##0.00;[Red]#,##0.00"/>
    <numFmt numFmtId="191" formatCode="_(* #,##0_);_(* \(#,##0\);_(* &quot;-&quot;??_);_(@_)"/>
    <numFmt numFmtId="192" formatCode="_-* #,##0_-;\-* #,##0_-;_-* &quot;-&quot;??_-;_-@_-"/>
    <numFmt numFmtId="193" formatCode="0.0"/>
    <numFmt numFmtId="194" formatCode="_-* #,##0.0_-;\-* #,##0.0_-;_-* &quot;-&quot;??_-;_-@_-"/>
    <numFmt numFmtId="195" formatCode="_-* #,##0.0_-;\-* #,##0.0_-;_-* &quot;-&quot;?_-;_-@_-"/>
  </numFmts>
  <fonts count="92">
    <font>
      <sz val="11"/>
      <color theme="1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TH SarabunPSK"/>
      <family val="2"/>
    </font>
    <font>
      <b/>
      <sz val="36"/>
      <color indexed="8"/>
      <name val="TH SarabunPSK"/>
      <family val="2"/>
    </font>
    <font>
      <b/>
      <sz val="24"/>
      <color indexed="8"/>
      <name val="TH SarabunPSK"/>
      <family val="2"/>
    </font>
    <font>
      <sz val="20"/>
      <color indexed="8"/>
      <name val="TH SarabunPSK"/>
      <family val="2"/>
    </font>
    <font>
      <sz val="16"/>
      <color indexed="8"/>
      <name val="TH SarabunPSK"/>
      <family val="2"/>
    </font>
    <font>
      <b/>
      <u/>
      <sz val="22"/>
      <color indexed="8"/>
      <name val="TH SarabunPSK"/>
      <family val="2"/>
    </font>
    <font>
      <b/>
      <sz val="18"/>
      <color indexed="8"/>
      <name val="TH SarabunPSK"/>
      <family val="2"/>
    </font>
    <font>
      <b/>
      <u/>
      <sz val="18"/>
      <color indexed="8"/>
      <name val="TH SarabunPSK"/>
      <family val="2"/>
    </font>
    <font>
      <sz val="18"/>
      <color indexed="8"/>
      <name val="TH SarabunPSK"/>
      <family val="2"/>
    </font>
    <font>
      <u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20"/>
      <color indexed="8"/>
      <name val="TH SarabunPSK"/>
      <family val="2"/>
    </font>
    <font>
      <sz val="20"/>
      <color indexed="10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u/>
      <sz val="20"/>
      <color indexed="8"/>
      <name val="TH SarabunPSK"/>
      <family val="2"/>
    </font>
    <font>
      <b/>
      <sz val="14"/>
      <color indexed="8"/>
      <name val="TH SarabunPSK"/>
      <family val="2"/>
    </font>
    <font>
      <sz val="20"/>
      <color indexed="55"/>
      <name val="TH SarabunPSK"/>
      <family val="2"/>
    </font>
    <font>
      <b/>
      <sz val="22"/>
      <color indexed="18"/>
      <name val="TH SarabunPSK"/>
      <family val="2"/>
    </font>
    <font>
      <sz val="18"/>
      <color indexed="55"/>
      <name val="TH SarabunPSK"/>
      <family val="2"/>
    </font>
    <font>
      <b/>
      <sz val="16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"/>
      <color indexed="8"/>
      <name val="TH SarabunPSK"/>
      <family val="2"/>
    </font>
    <font>
      <sz val="7"/>
      <name val="TH SarabunPSK"/>
      <family val="2"/>
    </font>
    <font>
      <b/>
      <u/>
      <sz val="16"/>
      <color indexed="8"/>
      <name val="TH SarabunPSK"/>
      <family val="2"/>
    </font>
    <font>
      <b/>
      <sz val="16"/>
      <color indexed="10"/>
      <name val="TH SarabunPSK"/>
      <family val="2"/>
    </font>
    <font>
      <sz val="15"/>
      <name val="TH SarabunPSK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b/>
      <sz val="11"/>
      <name val="TH SarabunPSK"/>
      <family val="2"/>
    </font>
    <font>
      <sz val="20"/>
      <name val="TH SarabunPSK"/>
      <family val="2"/>
    </font>
    <font>
      <u/>
      <sz val="13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36"/>
      <name val="TH SarabunPSK"/>
      <family val="2"/>
    </font>
    <font>
      <b/>
      <sz val="26"/>
      <name val="TH SarabunPSK"/>
      <family val="2"/>
    </font>
    <font>
      <b/>
      <sz val="24"/>
      <name val="TH SarabunPSK"/>
      <family val="2"/>
    </font>
    <font>
      <b/>
      <i/>
      <sz val="16"/>
      <name val="TH SarabunPSK"/>
      <family val="2"/>
    </font>
    <font>
      <b/>
      <u/>
      <sz val="20"/>
      <name val="TH SarabunPSK"/>
      <family val="2"/>
    </font>
    <font>
      <u/>
      <sz val="14"/>
      <name val="TH SarabunPSK"/>
      <family val="2"/>
    </font>
    <font>
      <b/>
      <u/>
      <sz val="22"/>
      <name val="TH SarabunPSK"/>
      <family val="2"/>
    </font>
    <font>
      <b/>
      <sz val="20"/>
      <color indexed="18"/>
      <name val="TH SarabunPSK"/>
      <family val="2"/>
    </font>
    <font>
      <u/>
      <sz val="16"/>
      <name val="TH SarabunPSK"/>
      <family val="2"/>
    </font>
    <font>
      <sz val="18"/>
      <name val="TH SarabunPSK"/>
      <family val="2"/>
    </font>
    <font>
      <sz val="9"/>
      <name val="TH SarabunPSK"/>
      <family val="2"/>
    </font>
    <font>
      <b/>
      <sz val="18"/>
      <name val="TH SarabunPSK"/>
      <family val="2"/>
    </font>
    <font>
      <b/>
      <u/>
      <sz val="14"/>
      <name val="TH SarabunPSK"/>
      <family val="2"/>
    </font>
    <font>
      <b/>
      <sz val="38"/>
      <color indexed="8"/>
      <name val="TH SarabunPSK"/>
      <family val="2"/>
    </font>
    <font>
      <vertAlign val="superscript"/>
      <sz val="14"/>
      <name val="TH SarabunPSK"/>
      <family val="2"/>
    </font>
    <font>
      <sz val="16"/>
      <name val="Wingdings 2"/>
      <family val="1"/>
      <charset val="2"/>
    </font>
    <font>
      <u/>
      <sz val="10"/>
      <color theme="10"/>
      <name val="Arial"/>
      <family val="2"/>
    </font>
    <font>
      <sz val="16"/>
      <color theme="1"/>
      <name val="TH NiramitIT๙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sz val="10"/>
      <color rgb="FFFF000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rgb="FF0070C0"/>
      <name val="TH SarabunPSK"/>
      <family val="2"/>
    </font>
    <font>
      <sz val="14"/>
      <color indexed="8"/>
      <name val="Cordia New"/>
      <family val="2"/>
    </font>
    <font>
      <sz val="11"/>
      <color theme="1"/>
      <name val="Calibri"/>
      <family val="2"/>
      <charset val="222"/>
    </font>
    <font>
      <sz val="16"/>
      <name val="Wingdings"/>
      <charset val="2"/>
    </font>
    <font>
      <sz val="15"/>
      <color indexed="8"/>
      <name val="Wingdings"/>
      <charset val="2"/>
    </font>
    <font>
      <sz val="12"/>
      <color indexed="8"/>
      <name val="Angsana New"/>
      <family val="1"/>
    </font>
    <font>
      <sz val="16"/>
      <color indexed="8"/>
      <name val="Angsana New"/>
      <family val="1"/>
    </font>
    <font>
      <sz val="11"/>
      <name val="AngsanaUPC"/>
      <family val="1"/>
    </font>
    <font>
      <sz val="12"/>
      <name val="AngsanaUPC"/>
      <family val="1"/>
    </font>
    <font>
      <sz val="12"/>
      <name val="Angsana New"/>
      <family val="1"/>
    </font>
    <font>
      <sz val="14"/>
      <color indexed="8"/>
      <name val="AngsanaUPC"/>
      <family val="1"/>
    </font>
    <font>
      <vertAlign val="superscript"/>
      <sz val="12"/>
      <name val="AngsanaUPC"/>
      <family val="1"/>
    </font>
    <font>
      <b/>
      <sz val="16"/>
      <color indexed="8"/>
      <name val="Angsana New"/>
      <family val="1"/>
    </font>
    <font>
      <sz val="14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13">
    <xf numFmtId="0" fontId="0" fillId="0" borderId="0"/>
    <xf numFmtId="187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51" fillId="0" borderId="0"/>
    <xf numFmtId="0" fontId="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6" fillId="0" borderId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" fillId="0" borderId="0"/>
    <xf numFmtId="0" fontId="52" fillId="0" borderId="0">
      <alignment vertical="top"/>
    </xf>
    <xf numFmtId="0" fontId="6" fillId="0" borderId="0"/>
    <xf numFmtId="0" fontId="6" fillId="0" borderId="0"/>
    <xf numFmtId="0" fontId="71" fillId="0" borderId="0"/>
    <xf numFmtId="0" fontId="6" fillId="0" borderId="0"/>
    <xf numFmtId="0" fontId="52" fillId="0" borderId="0">
      <alignment vertical="top"/>
    </xf>
    <xf numFmtId="0" fontId="52" fillId="0" borderId="0">
      <alignment vertical="top"/>
    </xf>
    <xf numFmtId="0" fontId="71" fillId="0" borderId="0"/>
    <xf numFmtId="9" fontId="6" fillId="0" borderId="0" applyFont="0" applyFill="0" applyBorder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6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0" fillId="0" borderId="0"/>
  </cellStyleXfs>
  <cellXfs count="1146">
    <xf numFmtId="0" fontId="0" fillId="0" borderId="0" xfId="0"/>
    <xf numFmtId="0" fontId="28" fillId="0" borderId="2" xfId="60" applyFont="1" applyFill="1" applyBorder="1" applyAlignment="1">
      <alignment horizontal="left"/>
    </xf>
    <xf numFmtId="0" fontId="28" fillId="0" borderId="0" xfId="60" applyFont="1" applyFill="1" applyBorder="1" applyAlignment="1">
      <alignment horizontal="left"/>
    </xf>
    <xf numFmtId="0" fontId="25" fillId="0" borderId="3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8" fillId="0" borderId="4" xfId="0" applyFont="1" applyBorder="1"/>
    <xf numFmtId="0" fontId="14" fillId="0" borderId="0" xfId="0" applyFont="1" applyBorder="1" applyAlignment="1"/>
    <xf numFmtId="0" fontId="12" fillId="0" borderId="0" xfId="0" applyFont="1" applyBorder="1"/>
    <xf numFmtId="0" fontId="18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4" xfId="0" applyFont="1" applyFill="1" applyBorder="1"/>
    <xf numFmtId="0" fontId="13" fillId="0" borderId="0" xfId="0" applyFont="1" applyFill="1" applyBorder="1" applyAlignment="1">
      <alignment horizontal="center"/>
    </xf>
    <xf numFmtId="0" fontId="15" fillId="0" borderId="5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8" fillId="0" borderId="0" xfId="0" applyFont="1" applyFill="1"/>
    <xf numFmtId="0" fontId="8" fillId="0" borderId="0" xfId="0" applyFont="1" applyFill="1" applyBorder="1"/>
    <xf numFmtId="0" fontId="16" fillId="0" borderId="0" xfId="0" applyFont="1" applyFill="1" applyBorder="1"/>
    <xf numFmtId="0" fontId="16" fillId="0" borderId="6" xfId="0" applyFont="1" applyFill="1" applyBorder="1"/>
    <xf numFmtId="0" fontId="14" fillId="0" borderId="4" xfId="0" applyFont="1" applyFill="1" applyBorder="1"/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/>
    <xf numFmtId="0" fontId="14" fillId="0" borderId="6" xfId="0" applyFont="1" applyFill="1" applyBorder="1"/>
    <xf numFmtId="0" fontId="14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2" fillId="0" borderId="6" xfId="0" applyFont="1" applyFill="1" applyBorder="1"/>
    <xf numFmtId="0" fontId="12" fillId="0" borderId="0" xfId="0" applyFont="1" applyFill="1" applyBorder="1" applyAlignment="1"/>
    <xf numFmtId="0" fontId="8" fillId="0" borderId="6" xfId="0" applyFont="1" applyFill="1" applyBorder="1"/>
    <xf numFmtId="0" fontId="18" fillId="0" borderId="0" xfId="0" applyFont="1" applyFill="1" applyBorder="1"/>
    <xf numFmtId="0" fontId="18" fillId="0" borderId="6" xfId="0" applyFont="1" applyFill="1" applyBorder="1"/>
    <xf numFmtId="0" fontId="16" fillId="0" borderId="4" xfId="0" applyFont="1" applyFill="1" applyBorder="1"/>
    <xf numFmtId="0" fontId="16" fillId="0" borderId="0" xfId="0" applyFont="1" applyFill="1"/>
    <xf numFmtId="0" fontId="12" fillId="0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8" fillId="0" borderId="7" xfId="0" applyFont="1" applyFill="1" applyBorder="1"/>
    <xf numFmtId="0" fontId="12" fillId="0" borderId="8" xfId="0" applyFont="1" applyFill="1" applyBorder="1"/>
    <xf numFmtId="0" fontId="12" fillId="0" borderId="9" xfId="0" applyFont="1" applyFill="1" applyBorder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2" fillId="0" borderId="0" xfId="0" applyFont="1" applyFill="1" applyBorder="1" applyAlignment="1">
      <alignment readingOrder="1"/>
    </xf>
    <xf numFmtId="0" fontId="12" fillId="0" borderId="10" xfId="0" applyFont="1" applyFill="1" applyBorder="1" applyAlignment="1">
      <alignment horizontal="left" readingOrder="1"/>
    </xf>
    <xf numFmtId="0" fontId="12" fillId="0" borderId="10" xfId="0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left" readingOrder="1"/>
    </xf>
    <xf numFmtId="0" fontId="12" fillId="0" borderId="11" xfId="0" applyFont="1" applyFill="1" applyBorder="1"/>
    <xf numFmtId="0" fontId="12" fillId="0" borderId="11" xfId="0" applyFont="1" applyFill="1" applyBorder="1" applyAlignment="1">
      <alignment horizontal="left" readingOrder="1"/>
    </xf>
    <xf numFmtId="0" fontId="12" fillId="0" borderId="11" xfId="0" applyFont="1" applyFill="1" applyBorder="1" applyAlignment="1">
      <alignment horizontal="left"/>
    </xf>
    <xf numFmtId="0" fontId="24" fillId="0" borderId="0" xfId="0" applyFont="1" applyFill="1" applyAlignment="1">
      <alignment horizontal="center"/>
    </xf>
    <xf numFmtId="0" fontId="24" fillId="0" borderId="0" xfId="0" applyFont="1" applyFill="1"/>
    <xf numFmtId="0" fontId="24" fillId="0" borderId="10" xfId="0" applyFont="1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5" fillId="0" borderId="12" xfId="0" applyFont="1" applyFill="1" applyBorder="1" applyAlignment="1"/>
    <xf numFmtId="0" fontId="25" fillId="0" borderId="13" xfId="0" applyFont="1" applyFill="1" applyBorder="1" applyAlignment="1"/>
    <xf numFmtId="0" fontId="25" fillId="0" borderId="13" xfId="0" applyFont="1" applyFill="1" applyBorder="1" applyAlignment="1">
      <alignment horizontal="center"/>
    </xf>
    <xf numFmtId="0" fontId="25" fillId="0" borderId="14" xfId="0" applyFont="1" applyFill="1" applyBorder="1" applyAlignment="1"/>
    <xf numFmtId="0" fontId="25" fillId="0" borderId="15" xfId="0" applyFont="1" applyFill="1" applyBorder="1" applyAlignment="1"/>
    <xf numFmtId="0" fontId="25" fillId="0" borderId="16" xfId="0" applyFont="1" applyFill="1" applyBorder="1" applyAlignment="1"/>
    <xf numFmtId="0" fontId="25" fillId="0" borderId="16" xfId="0" applyFont="1" applyFill="1" applyBorder="1" applyAlignment="1">
      <alignment horizontal="center"/>
    </xf>
    <xf numFmtId="0" fontId="25" fillId="0" borderId="17" xfId="0" applyFont="1" applyFill="1" applyBorder="1" applyAlignment="1"/>
    <xf numFmtId="0" fontId="25" fillId="0" borderId="18" xfId="0" applyFont="1" applyFill="1" applyBorder="1" applyAlignment="1"/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25" fillId="0" borderId="2" xfId="0" applyFont="1" applyFill="1" applyBorder="1" applyAlignment="1"/>
    <xf numFmtId="0" fontId="27" fillId="0" borderId="13" xfId="60" applyFont="1" applyFill="1" applyBorder="1"/>
    <xf numFmtId="0" fontId="27" fillId="0" borderId="14" xfId="60" applyFont="1" applyFill="1" applyBorder="1"/>
    <xf numFmtId="0" fontId="26" fillId="0" borderId="18" xfId="60" applyFont="1" applyFill="1" applyBorder="1" applyAlignment="1">
      <alignment horizontal="left"/>
    </xf>
    <xf numFmtId="0" fontId="26" fillId="0" borderId="0" xfId="60" applyFont="1" applyFill="1" applyBorder="1" applyAlignment="1">
      <alignment horizontal="left"/>
    </xf>
    <xf numFmtId="0" fontId="27" fillId="0" borderId="0" xfId="60" applyFont="1" applyFill="1" applyBorder="1"/>
    <xf numFmtId="0" fontId="27" fillId="0" borderId="2" xfId="60" applyFont="1" applyFill="1" applyBorder="1"/>
    <xf numFmtId="0" fontId="28" fillId="0" borderId="0" xfId="60" applyFont="1" applyFill="1" applyBorder="1" applyAlignment="1">
      <alignment horizontal="center" vertical="top"/>
    </xf>
    <xf numFmtId="0" fontId="27" fillId="0" borderId="18" xfId="60" applyFont="1" applyFill="1" applyBorder="1" applyAlignment="1">
      <alignment vertical="top"/>
    </xf>
    <xf numFmtId="0" fontId="28" fillId="0" borderId="0" xfId="60" applyFont="1" applyFill="1" applyBorder="1" applyAlignment="1">
      <alignment horizontal="left" vertical="top"/>
    </xf>
    <xf numFmtId="0" fontId="29" fillId="0" borderId="15" xfId="0" applyFont="1" applyFill="1" applyBorder="1"/>
    <xf numFmtId="0" fontId="29" fillId="0" borderId="16" xfId="0" applyFont="1" applyFill="1" applyBorder="1"/>
    <xf numFmtId="0" fontId="29" fillId="0" borderId="0" xfId="0" applyFont="1" applyFill="1" applyBorder="1"/>
    <xf numFmtId="0" fontId="19" fillId="0" borderId="0" xfId="0" applyFont="1"/>
    <xf numFmtId="0" fontId="21" fillId="0" borderId="0" xfId="0" applyFont="1"/>
    <xf numFmtId="0" fontId="12" fillId="0" borderId="13" xfId="0" applyFont="1" applyBorder="1"/>
    <xf numFmtId="0" fontId="12" fillId="0" borderId="14" xfId="0" applyFont="1" applyBorder="1"/>
    <xf numFmtId="0" fontId="12" fillId="0" borderId="18" xfId="0" applyFont="1" applyBorder="1"/>
    <xf numFmtId="0" fontId="12" fillId="0" borderId="15" xfId="0" applyFont="1" applyBorder="1"/>
    <xf numFmtId="0" fontId="12" fillId="0" borderId="16" xfId="0" applyFont="1" applyBorder="1"/>
    <xf numFmtId="0" fontId="30" fillId="0" borderId="0" xfId="0" applyFont="1" applyFill="1"/>
    <xf numFmtId="0" fontId="19" fillId="0" borderId="0" xfId="0" applyFont="1" applyFill="1"/>
    <xf numFmtId="0" fontId="21" fillId="0" borderId="0" xfId="0" applyFont="1" applyFill="1"/>
    <xf numFmtId="0" fontId="8" fillId="0" borderId="12" xfId="0" applyFont="1" applyFill="1" applyBorder="1"/>
    <xf numFmtId="0" fontId="31" fillId="0" borderId="13" xfId="0" applyFont="1" applyFill="1" applyBorder="1"/>
    <xf numFmtId="0" fontId="12" fillId="0" borderId="13" xfId="0" applyFont="1" applyFill="1" applyBorder="1"/>
    <xf numFmtId="0" fontId="12" fillId="0" borderId="14" xfId="0" applyFont="1" applyFill="1" applyBorder="1"/>
    <xf numFmtId="0" fontId="12" fillId="0" borderId="18" xfId="0" applyFont="1" applyFill="1" applyBorder="1"/>
    <xf numFmtId="0" fontId="31" fillId="0" borderId="0" xfId="0" applyFont="1" applyFill="1" applyBorder="1"/>
    <xf numFmtId="0" fontId="24" fillId="0" borderId="0" xfId="60" applyFont="1" applyFill="1" applyAlignment="1"/>
    <xf numFmtId="0" fontId="12" fillId="0" borderId="2" xfId="0" applyFont="1" applyFill="1" applyBorder="1"/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/>
    </xf>
    <xf numFmtId="0" fontId="12" fillId="0" borderId="15" xfId="0" applyFont="1" applyFill="1" applyBorder="1"/>
    <xf numFmtId="0" fontId="12" fillId="0" borderId="16" xfId="0" applyFont="1" applyFill="1" applyBorder="1"/>
    <xf numFmtId="0" fontId="18" fillId="0" borderId="16" xfId="0" applyFont="1" applyFill="1" applyBorder="1" applyAlignment="1"/>
    <xf numFmtId="0" fontId="18" fillId="0" borderId="17" xfId="0" applyFont="1" applyFill="1" applyBorder="1" applyAlignment="1"/>
    <xf numFmtId="0" fontId="18" fillId="0" borderId="0" xfId="0" applyFont="1" applyFill="1" applyBorder="1" applyAlignment="1"/>
    <xf numFmtId="0" fontId="12" fillId="0" borderId="12" xfId="0" applyFont="1" applyBorder="1"/>
    <xf numFmtId="0" fontId="12" fillId="0" borderId="17" xfId="0" applyFont="1" applyBorder="1"/>
    <xf numFmtId="0" fontId="21" fillId="0" borderId="0" xfId="0" applyFont="1" applyFill="1" applyAlignment="1">
      <alignment horizontal="left"/>
    </xf>
    <xf numFmtId="0" fontId="12" fillId="0" borderId="12" xfId="0" applyFont="1" applyFill="1" applyBorder="1"/>
    <xf numFmtId="0" fontId="24" fillId="0" borderId="16" xfId="0" applyFont="1" applyFill="1" applyBorder="1"/>
    <xf numFmtId="0" fontId="12" fillId="0" borderId="17" xfId="0" applyFont="1" applyFill="1" applyBorder="1"/>
    <xf numFmtId="0" fontId="24" fillId="0" borderId="0" xfId="0" applyFont="1" applyFill="1" applyAlignment="1">
      <alignment vertical="top"/>
    </xf>
    <xf numFmtId="0" fontId="18" fillId="0" borderId="0" xfId="0" applyFont="1"/>
    <xf numFmtId="0" fontId="24" fillId="0" borderId="0" xfId="60" applyFont="1" applyFill="1" applyAlignment="1">
      <alignment horizontal="justify"/>
    </xf>
    <xf numFmtId="0" fontId="24" fillId="0" borderId="0" xfId="60" applyFont="1" applyFill="1" applyAlignment="1">
      <alignment horizontal="left"/>
    </xf>
    <xf numFmtId="0" fontId="24" fillId="0" borderId="0" xfId="60" applyFont="1" applyFill="1" applyAlignment="1">
      <alignment horizontal="center"/>
    </xf>
    <xf numFmtId="0" fontId="24" fillId="0" borderId="0" xfId="60" applyFont="1" applyFill="1"/>
    <xf numFmtId="0" fontId="35" fillId="0" borderId="0" xfId="60" applyFont="1" applyFill="1"/>
    <xf numFmtId="0" fontId="27" fillId="0" borderId="0" xfId="60" applyFont="1" applyFill="1"/>
    <xf numFmtId="0" fontId="35" fillId="0" borderId="0" xfId="0" applyFont="1" applyFill="1" applyAlignment="1"/>
    <xf numFmtId="0" fontId="31" fillId="0" borderId="0" xfId="0" applyFont="1" applyFill="1"/>
    <xf numFmtId="0" fontId="26" fillId="0" borderId="19" xfId="66" applyFont="1" applyFill="1" applyBorder="1" applyAlignment="1">
      <alignment horizontal="center" vertical="center" wrapText="1"/>
    </xf>
    <xf numFmtId="0" fontId="26" fillId="0" borderId="20" xfId="66" applyFont="1" applyFill="1" applyBorder="1" applyAlignment="1">
      <alignment horizontal="center" vertical="top" wrapText="1"/>
    </xf>
    <xf numFmtId="0" fontId="28" fillId="0" borderId="21" xfId="66" applyFont="1" applyFill="1" applyBorder="1" applyAlignment="1">
      <alignment horizontal="center" vertical="center" wrapText="1"/>
    </xf>
    <xf numFmtId="0" fontId="38" fillId="0" borderId="22" xfId="66" applyFont="1" applyFill="1" applyBorder="1" applyAlignment="1">
      <alignment vertical="top" wrapText="1"/>
    </xf>
    <xf numFmtId="0" fontId="28" fillId="0" borderId="23" xfId="66" applyFont="1" applyFill="1" applyBorder="1" applyAlignment="1">
      <alignment horizontal="center" vertical="center" wrapText="1"/>
    </xf>
    <xf numFmtId="0" fontId="38" fillId="0" borderId="9" xfId="66" applyFont="1" applyFill="1" applyBorder="1" applyAlignment="1">
      <alignment vertical="top" wrapText="1"/>
    </xf>
    <xf numFmtId="0" fontId="39" fillId="0" borderId="0" xfId="0" applyFont="1" applyFill="1"/>
    <xf numFmtId="0" fontId="12" fillId="0" borderId="0" xfId="0" applyFont="1" applyFill="1" applyAlignment="1">
      <alignment horizontal="left"/>
    </xf>
    <xf numFmtId="0" fontId="33" fillId="0" borderId="6" xfId="68" applyFont="1" applyFill="1" applyBorder="1" applyAlignment="1">
      <alignment vertical="center" wrapText="1"/>
    </xf>
    <xf numFmtId="0" fontId="33" fillId="0" borderId="0" xfId="68" applyFont="1" applyFill="1" applyBorder="1" applyAlignment="1">
      <alignment horizontal="center" vertical="center" wrapText="1"/>
    </xf>
    <xf numFmtId="0" fontId="24" fillId="0" borderId="0" xfId="5" applyFont="1" applyFill="1" applyAlignment="1"/>
    <xf numFmtId="0" fontId="35" fillId="0" borderId="0" xfId="0" applyFont="1" applyFill="1" applyAlignment="1">
      <alignment horizontal="left"/>
    </xf>
    <xf numFmtId="0" fontId="22" fillId="0" borderId="24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0" borderId="3" xfId="0" applyFont="1" applyBorder="1"/>
    <xf numFmtId="0" fontId="23" fillId="0" borderId="3" xfId="0" applyFont="1" applyBorder="1" applyAlignment="1">
      <alignment horizontal="center"/>
    </xf>
    <xf numFmtId="3" fontId="18" fillId="0" borderId="3" xfId="0" applyNumberFormat="1" applyFont="1" applyBorder="1" applyAlignment="1">
      <alignment horizontal="center" shrinkToFit="1"/>
    </xf>
    <xf numFmtId="4" fontId="18" fillId="0" borderId="27" xfId="0" applyNumberFormat="1" applyFont="1" applyBorder="1" applyAlignment="1">
      <alignment horizontal="center" shrinkToFit="1"/>
    </xf>
    <xf numFmtId="4" fontId="18" fillId="0" borderId="3" xfId="0" applyNumberFormat="1" applyFont="1" applyBorder="1" applyAlignment="1">
      <alignment horizontal="center" shrinkToFit="1"/>
    </xf>
    <xf numFmtId="0" fontId="18" fillId="0" borderId="3" xfId="0" applyFont="1" applyBorder="1" applyAlignment="1">
      <alignment horizontal="center" shrinkToFit="1"/>
    </xf>
    <xf numFmtId="4" fontId="18" fillId="0" borderId="3" xfId="0" applyNumberFormat="1" applyFont="1" applyBorder="1" applyAlignment="1">
      <alignment shrinkToFit="1"/>
    </xf>
    <xf numFmtId="0" fontId="18" fillId="0" borderId="3" xfId="0" applyFont="1" applyBorder="1" applyAlignment="1">
      <alignment shrinkToFit="1"/>
    </xf>
    <xf numFmtId="3" fontId="18" fillId="0" borderId="3" xfId="0" applyNumberFormat="1" applyFont="1" applyBorder="1" applyAlignment="1">
      <alignment shrinkToFit="1"/>
    </xf>
    <xf numFmtId="0" fontId="27" fillId="0" borderId="0" xfId="9" applyFont="1"/>
    <xf numFmtId="0" fontId="23" fillId="0" borderId="0" xfId="0" applyFont="1"/>
    <xf numFmtId="0" fontId="41" fillId="0" borderId="0" xfId="0" applyFont="1"/>
    <xf numFmtId="0" fontId="39" fillId="0" borderId="0" xfId="0" applyFont="1"/>
    <xf numFmtId="0" fontId="18" fillId="0" borderId="12" xfId="0" applyFont="1" applyBorder="1"/>
    <xf numFmtId="0" fontId="18" fillId="0" borderId="18" xfId="0" applyFont="1" applyBorder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28" fillId="2" borderId="3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/>
    </xf>
    <xf numFmtId="0" fontId="18" fillId="0" borderId="0" xfId="11" applyFont="1"/>
    <xf numFmtId="0" fontId="18" fillId="0" borderId="0" xfId="11" applyFont="1" applyBorder="1"/>
    <xf numFmtId="0" fontId="18" fillId="0" borderId="5" xfId="11" applyFont="1" applyBorder="1"/>
    <xf numFmtId="0" fontId="18" fillId="0" borderId="29" xfId="11" applyFont="1" applyBorder="1"/>
    <xf numFmtId="0" fontId="23" fillId="2" borderId="3" xfId="11" applyFont="1" applyFill="1" applyBorder="1" applyAlignment="1">
      <alignment horizontal="center"/>
    </xf>
    <xf numFmtId="4" fontId="18" fillId="0" borderId="3" xfId="11" applyNumberFormat="1" applyFont="1" applyBorder="1" applyAlignment="1">
      <alignment horizontal="center"/>
    </xf>
    <xf numFmtId="0" fontId="18" fillId="2" borderId="3" xfId="11" applyFont="1" applyFill="1" applyBorder="1" applyAlignment="1">
      <alignment horizontal="center"/>
    </xf>
    <xf numFmtId="0" fontId="37" fillId="0" borderId="0" xfId="56" applyFont="1" applyFill="1"/>
    <xf numFmtId="0" fontId="18" fillId="0" borderId="0" xfId="0" applyFont="1" applyAlignment="1">
      <alignment horizontal="center"/>
    </xf>
    <xf numFmtId="0" fontId="42" fillId="0" borderId="0" xfId="60" applyFont="1" applyFill="1" applyAlignment="1">
      <alignment vertical="center"/>
    </xf>
    <xf numFmtId="0" fontId="18" fillId="0" borderId="13" xfId="0" applyFont="1" applyBorder="1"/>
    <xf numFmtId="0" fontId="18" fillId="0" borderId="14" xfId="0" applyFont="1" applyBorder="1"/>
    <xf numFmtId="0" fontId="18" fillId="0" borderId="30" xfId="0" applyFont="1" applyBorder="1"/>
    <xf numFmtId="0" fontId="1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  <xf numFmtId="0" fontId="43" fillId="0" borderId="0" xfId="0" applyFont="1"/>
    <xf numFmtId="0" fontId="25" fillId="0" borderId="10" xfId="0" applyFont="1" applyBorder="1"/>
    <xf numFmtId="0" fontId="25" fillId="0" borderId="0" xfId="0" applyFont="1"/>
    <xf numFmtId="0" fontId="25" fillId="0" borderId="0" xfId="0" applyFont="1" applyAlignment="1">
      <alignment shrinkToFit="1"/>
    </xf>
    <xf numFmtId="0" fontId="25" fillId="0" borderId="11" xfId="0" applyFont="1" applyBorder="1"/>
    <xf numFmtId="0" fontId="25" fillId="0" borderId="31" xfId="0" applyFont="1" applyBorder="1" applyAlignment="1">
      <alignment horizontal="right"/>
    </xf>
    <xf numFmtId="0" fontId="44" fillId="2" borderId="24" xfId="0" applyFont="1" applyFill="1" applyBorder="1" applyAlignment="1">
      <alignment horizontal="center"/>
    </xf>
    <xf numFmtId="0" fontId="44" fillId="2" borderId="24" xfId="0" applyFont="1" applyFill="1" applyBorder="1" applyAlignment="1">
      <alignment horizontal="center" vertical="center" wrapText="1"/>
    </xf>
    <xf numFmtId="0" fontId="45" fillId="2" borderId="24" xfId="0" applyFont="1" applyFill="1" applyBorder="1" applyAlignment="1">
      <alignment horizontal="center"/>
    </xf>
    <xf numFmtId="0" fontId="45" fillId="2" borderId="3" xfId="0" applyFont="1" applyFill="1" applyBorder="1" applyAlignment="1">
      <alignment horizontal="center"/>
    </xf>
    <xf numFmtId="0" fontId="44" fillId="2" borderId="25" xfId="0" applyFont="1" applyFill="1" applyBorder="1" applyAlignment="1">
      <alignment horizontal="center"/>
    </xf>
    <xf numFmtId="0" fontId="44" fillId="2" borderId="25" xfId="0" applyFont="1" applyFill="1" applyBorder="1" applyAlignment="1">
      <alignment horizontal="center" vertical="center" wrapText="1"/>
    </xf>
    <xf numFmtId="0" fontId="45" fillId="2" borderId="25" xfId="0" applyFont="1" applyFill="1" applyBorder="1" applyAlignment="1">
      <alignment horizontal="center"/>
    </xf>
    <xf numFmtId="0" fontId="25" fillId="0" borderId="0" xfId="0" applyFont="1" applyBorder="1"/>
    <xf numFmtId="0" fontId="25" fillId="0" borderId="31" xfId="0" applyFont="1" applyBorder="1"/>
    <xf numFmtId="0" fontId="24" fillId="0" borderId="0" xfId="0" applyFont="1"/>
    <xf numFmtId="0" fontId="12" fillId="0" borderId="30" xfId="0" applyFont="1" applyBorder="1"/>
    <xf numFmtId="0" fontId="35" fillId="0" borderId="0" xfId="0" applyFont="1" applyAlignment="1"/>
    <xf numFmtId="0" fontId="24" fillId="0" borderId="0" xfId="0" applyFont="1" applyFill="1" applyAlignment="1"/>
    <xf numFmtId="0" fontId="24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8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top" wrapText="1"/>
    </xf>
    <xf numFmtId="0" fontId="9" fillId="0" borderId="0" xfId="0" applyFont="1" applyAlignment="1"/>
    <xf numFmtId="190" fontId="23" fillId="0" borderId="3" xfId="0" applyNumberFormat="1" applyFont="1" applyFill="1" applyBorder="1" applyAlignment="1">
      <alignment horizontal="center" shrinkToFit="1"/>
    </xf>
    <xf numFmtId="0" fontId="23" fillId="0" borderId="3" xfId="0" applyFont="1" applyFill="1" applyBorder="1" applyAlignment="1">
      <alignment horizontal="center" shrinkToFit="1"/>
    </xf>
    <xf numFmtId="0" fontId="22" fillId="0" borderId="0" xfId="0" applyFont="1" applyAlignment="1">
      <alignment horizontal="right"/>
    </xf>
    <xf numFmtId="0" fontId="35" fillId="2" borderId="3" xfId="0" applyFont="1" applyFill="1" applyBorder="1" applyAlignment="1">
      <alignment horizontal="center"/>
    </xf>
    <xf numFmtId="189" fontId="24" fillId="0" borderId="3" xfId="76" applyNumberFormat="1" applyFont="1" applyFill="1" applyBorder="1" applyAlignment="1">
      <alignment horizontal="center"/>
    </xf>
    <xf numFmtId="189" fontId="24" fillId="3" borderId="28" xfId="76" applyNumberFormat="1" applyFont="1" applyFill="1" applyBorder="1" applyAlignment="1">
      <alignment horizontal="center"/>
    </xf>
    <xf numFmtId="2" fontId="24" fillId="0" borderId="3" xfId="0" applyNumberFormat="1" applyFont="1" applyBorder="1" applyAlignment="1">
      <alignment shrinkToFit="1"/>
    </xf>
    <xf numFmtId="0" fontId="24" fillId="0" borderId="0" xfId="0" applyFont="1" applyAlignment="1"/>
    <xf numFmtId="0" fontId="27" fillId="0" borderId="0" xfId="0" applyFont="1"/>
    <xf numFmtId="49" fontId="12" fillId="0" borderId="0" xfId="0" applyNumberFormat="1" applyFont="1" applyFill="1" applyAlignment="1">
      <alignment horizontal="center"/>
    </xf>
    <xf numFmtId="49" fontId="24" fillId="0" borderId="0" xfId="0" applyNumberFormat="1" applyFont="1" applyFill="1" applyAlignment="1">
      <alignment horizontal="center"/>
    </xf>
    <xf numFmtId="0" fontId="23" fillId="0" borderId="0" xfId="0" applyFont="1" applyFill="1"/>
    <xf numFmtId="0" fontId="27" fillId="0" borderId="0" xfId="9" applyFont="1" applyFill="1"/>
    <xf numFmtId="0" fontId="47" fillId="0" borderId="0" xfId="0" applyFont="1" applyAlignment="1">
      <alignment horizontal="center"/>
    </xf>
    <xf numFmtId="0" fontId="28" fillId="0" borderId="0" xfId="66" applyNumberFormat="1" applyFont="1" applyFill="1" applyBorder="1" applyAlignment="1">
      <alignment horizontal="center" vertical="center" wrapText="1"/>
    </xf>
    <xf numFmtId="0" fontId="37" fillId="0" borderId="33" xfId="66" applyNumberFormat="1" applyFont="1" applyFill="1" applyBorder="1" applyAlignment="1">
      <alignment horizontal="center" vertical="center" wrapText="1"/>
    </xf>
    <xf numFmtId="0" fontId="72" fillId="0" borderId="0" xfId="0" applyFont="1"/>
    <xf numFmtId="0" fontId="73" fillId="0" borderId="0" xfId="0" applyFont="1"/>
    <xf numFmtId="0" fontId="28" fillId="0" borderId="0" xfId="0" applyFont="1" applyFill="1"/>
    <xf numFmtId="0" fontId="28" fillId="0" borderId="0" xfId="67" applyFont="1" applyFill="1"/>
    <xf numFmtId="0" fontId="37" fillId="0" borderId="0" xfId="0" applyFont="1" applyFill="1"/>
    <xf numFmtId="0" fontId="37" fillId="0" borderId="0" xfId="9" applyFont="1" applyFill="1"/>
    <xf numFmtId="0" fontId="37" fillId="4" borderId="0" xfId="54" applyFont="1" applyFill="1"/>
    <xf numFmtId="0" fontId="23" fillId="0" borderId="3" xfId="0" applyFont="1" applyBorder="1" applyAlignment="1">
      <alignment horizontal="center" vertical="top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vertical="top" wrapText="1"/>
    </xf>
    <xf numFmtId="0" fontId="23" fillId="0" borderId="0" xfId="0" applyFont="1" applyFill="1" applyAlignment="1">
      <alignment wrapText="1"/>
    </xf>
    <xf numFmtId="0" fontId="37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0" fontId="73" fillId="0" borderId="0" xfId="0" applyFont="1" applyFill="1"/>
    <xf numFmtId="0" fontId="24" fillId="0" borderId="34" xfId="0" applyFont="1" applyBorder="1" applyAlignment="1"/>
    <xf numFmtId="0" fontId="24" fillId="0" borderId="14" xfId="0" applyFont="1" applyBorder="1" applyAlignment="1"/>
    <xf numFmtId="0" fontId="24" fillId="0" borderId="35" xfId="0" applyFont="1" applyBorder="1" applyAlignment="1"/>
    <xf numFmtId="0" fontId="24" fillId="0" borderId="17" xfId="0" applyFont="1" applyBorder="1" applyAlignment="1"/>
    <xf numFmtId="0" fontId="24" fillId="0" borderId="7" xfId="0" applyFont="1" applyBorder="1" applyAlignment="1"/>
    <xf numFmtId="0" fontId="24" fillId="0" borderId="36" xfId="0" applyFont="1" applyBorder="1" applyAlignment="1"/>
    <xf numFmtId="0" fontId="24" fillId="0" borderId="4" xfId="0" applyFont="1" applyBorder="1" applyAlignment="1"/>
    <xf numFmtId="4" fontId="23" fillId="0" borderId="3" xfId="0" applyNumberFormat="1" applyFont="1" applyFill="1" applyBorder="1" applyAlignment="1">
      <alignment horizontal="center"/>
    </xf>
    <xf numFmtId="4" fontId="23" fillId="0" borderId="3" xfId="0" applyNumberFormat="1" applyFont="1" applyBorder="1" applyAlignment="1">
      <alignment horizontal="center"/>
    </xf>
    <xf numFmtId="4" fontId="23" fillId="5" borderId="3" xfId="0" applyNumberFormat="1" applyFont="1" applyFill="1" applyBorder="1" applyAlignment="1">
      <alignment horizontal="center"/>
    </xf>
    <xf numFmtId="0" fontId="23" fillId="0" borderId="3" xfId="0" applyFont="1" applyBorder="1"/>
    <xf numFmtId="0" fontId="24" fillId="0" borderId="3" xfId="0" applyFont="1" applyBorder="1" applyAlignment="1">
      <alignment shrinkToFit="1"/>
    </xf>
    <xf numFmtId="0" fontId="24" fillId="0" borderId="0" xfId="0" applyFont="1" applyFill="1" applyBorder="1" applyAlignment="1"/>
    <xf numFmtId="0" fontId="38" fillId="0" borderId="0" xfId="0" applyFont="1" applyFill="1"/>
    <xf numFmtId="0" fontId="24" fillId="0" borderId="18" xfId="0" applyFont="1" applyFill="1" applyBorder="1"/>
    <xf numFmtId="0" fontId="22" fillId="0" borderId="0" xfId="0" applyFont="1" applyFill="1" applyBorder="1"/>
    <xf numFmtId="0" fontId="24" fillId="0" borderId="2" xfId="0" applyFont="1" applyFill="1" applyBorder="1"/>
    <xf numFmtId="4" fontId="23" fillId="5" borderId="3" xfId="0" applyNumberFormat="1" applyFont="1" applyFill="1" applyBorder="1"/>
    <xf numFmtId="189" fontId="24" fillId="0" borderId="37" xfId="76" applyNumberFormat="1" applyFont="1" applyBorder="1" applyAlignment="1">
      <alignment horizontal="center"/>
    </xf>
    <xf numFmtId="0" fontId="35" fillId="0" borderId="0" xfId="0" applyFont="1" applyFill="1"/>
    <xf numFmtId="0" fontId="35" fillId="0" borderId="0" xfId="0" applyFont="1"/>
    <xf numFmtId="0" fontId="24" fillId="0" borderId="3" xfId="10" applyFont="1" applyBorder="1" applyAlignment="1">
      <alignment horizontal="center" vertical="center"/>
    </xf>
    <xf numFmtId="0" fontId="23" fillId="0" borderId="28" xfId="0" applyFont="1" applyBorder="1"/>
    <xf numFmtId="0" fontId="23" fillId="0" borderId="12" xfId="0" applyFont="1" applyBorder="1"/>
    <xf numFmtId="0" fontId="24" fillId="0" borderId="13" xfId="10" applyFont="1" applyBorder="1" applyAlignment="1">
      <alignment horizontal="left" vertical="center"/>
    </xf>
    <xf numFmtId="0" fontId="24" fillId="0" borderId="14" xfId="10" applyFont="1" applyBorder="1" applyAlignment="1">
      <alignment horizontal="left" vertical="center"/>
    </xf>
    <xf numFmtId="0" fontId="23" fillId="0" borderId="18" xfId="0" applyFont="1" applyBorder="1"/>
    <xf numFmtId="0" fontId="24" fillId="0" borderId="0" xfId="0" applyFont="1" applyBorder="1"/>
    <xf numFmtId="0" fontId="23" fillId="0" borderId="0" xfId="0" applyFont="1" applyBorder="1"/>
    <xf numFmtId="0" fontId="23" fillId="0" borderId="2" xfId="0" applyFont="1" applyBorder="1"/>
    <xf numFmtId="0" fontId="23" fillId="0" borderId="15" xfId="0" applyFont="1" applyBorder="1"/>
    <xf numFmtId="0" fontId="24" fillId="0" borderId="16" xfId="0" applyFont="1" applyBorder="1"/>
    <xf numFmtId="0" fontId="23" fillId="0" borderId="16" xfId="0" applyFont="1" applyBorder="1"/>
    <xf numFmtId="0" fontId="23" fillId="0" borderId="17" xfId="0" applyFont="1" applyBorder="1"/>
    <xf numFmtId="0" fontId="37" fillId="0" borderId="0" xfId="0" applyFont="1"/>
    <xf numFmtId="0" fontId="23" fillId="0" borderId="0" xfId="0" applyFont="1" applyFill="1" applyAlignment="1">
      <alignment horizontal="right"/>
    </xf>
    <xf numFmtId="0" fontId="23" fillId="0" borderId="10" xfId="0" applyFont="1" applyFill="1" applyBorder="1"/>
    <xf numFmtId="0" fontId="35" fillId="0" borderId="0" xfId="0" applyFont="1" applyFill="1" applyBorder="1"/>
    <xf numFmtId="0" fontId="14" fillId="0" borderId="0" xfId="0" applyFont="1"/>
    <xf numFmtId="0" fontId="74" fillId="0" borderId="0" xfId="0" applyFont="1"/>
    <xf numFmtId="0" fontId="74" fillId="0" borderId="0" xfId="0" applyFont="1" applyFill="1"/>
    <xf numFmtId="0" fontId="20" fillId="0" borderId="0" xfId="0" applyFont="1" applyFill="1" applyAlignment="1">
      <alignment horizontal="center"/>
    </xf>
    <xf numFmtId="0" fontId="8" fillId="0" borderId="38" xfId="0" applyFont="1" applyBorder="1"/>
    <xf numFmtId="0" fontId="8" fillId="0" borderId="33" xfId="0" applyFont="1" applyBorder="1"/>
    <xf numFmtId="0" fontId="8" fillId="0" borderId="39" xfId="0" applyFont="1" applyBorder="1"/>
    <xf numFmtId="0" fontId="75" fillId="0" borderId="0" xfId="0" applyFont="1"/>
    <xf numFmtId="0" fontId="75" fillId="0" borderId="0" xfId="0" applyFont="1" applyAlignment="1">
      <alignment horizontal="right"/>
    </xf>
    <xf numFmtId="0" fontId="22" fillId="0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188" fontId="24" fillId="0" borderId="40" xfId="76" applyNumberFormat="1" applyFont="1" applyBorder="1" applyAlignment="1">
      <alignment horizontal="center"/>
    </xf>
    <xf numFmtId="0" fontId="38" fillId="0" borderId="41" xfId="0" applyFont="1" applyBorder="1"/>
    <xf numFmtId="0" fontId="38" fillId="0" borderId="42" xfId="0" applyFont="1" applyBorder="1"/>
    <xf numFmtId="0" fontId="49" fillId="0" borderId="42" xfId="0" applyFont="1" applyBorder="1" applyAlignment="1"/>
    <xf numFmtId="0" fontId="49" fillId="0" borderId="43" xfId="0" applyFont="1" applyBorder="1" applyAlignment="1"/>
    <xf numFmtId="0" fontId="38" fillId="0" borderId="0" xfId="0" applyFont="1"/>
    <xf numFmtId="0" fontId="38" fillId="0" borderId="44" xfId="0" applyFont="1" applyBorder="1"/>
    <xf numFmtId="0" fontId="38" fillId="0" borderId="0" xfId="0" applyFont="1" applyBorder="1"/>
    <xf numFmtId="0" fontId="49" fillId="0" borderId="0" xfId="0" applyFont="1" applyBorder="1" applyAlignment="1"/>
    <xf numFmtId="0" fontId="49" fillId="0" borderId="45" xfId="0" applyFont="1" applyBorder="1" applyAlignment="1"/>
    <xf numFmtId="0" fontId="38" fillId="0" borderId="45" xfId="0" applyFont="1" applyBorder="1"/>
    <xf numFmtId="0" fontId="38" fillId="0" borderId="44" xfId="0" applyFont="1" applyBorder="1" applyAlignment="1"/>
    <xf numFmtId="0" fontId="38" fillId="0" borderId="45" xfId="0" applyFont="1" applyBorder="1" applyAlignment="1"/>
    <xf numFmtId="0" fontId="55" fillId="0" borderId="45" xfId="0" applyFont="1" applyBorder="1" applyAlignment="1"/>
    <xf numFmtId="0" fontId="47" fillId="0" borderId="45" xfId="0" applyFont="1" applyBorder="1" applyAlignment="1"/>
    <xf numFmtId="0" fontId="55" fillId="0" borderId="44" xfId="0" applyFont="1" applyBorder="1" applyAlignment="1"/>
    <xf numFmtId="0" fontId="55" fillId="0" borderId="0" xfId="0" applyFont="1" applyBorder="1" applyAlignment="1"/>
    <xf numFmtId="0" fontId="38" fillId="0" borderId="46" xfId="0" applyFont="1" applyBorder="1"/>
    <xf numFmtId="0" fontId="38" fillId="0" borderId="47" xfId="0" applyFont="1" applyBorder="1"/>
    <xf numFmtId="0" fontId="56" fillId="0" borderId="47" xfId="0" applyFont="1" applyBorder="1"/>
    <xf numFmtId="0" fontId="24" fillId="0" borderId="47" xfId="0" applyFont="1" applyBorder="1"/>
    <xf numFmtId="0" fontId="38" fillId="0" borderId="48" xfId="0" applyFont="1" applyBorder="1"/>
    <xf numFmtId="0" fontId="50" fillId="0" borderId="0" xfId="0" applyFont="1" applyFill="1"/>
    <xf numFmtId="0" fontId="47" fillId="0" borderId="0" xfId="0" applyFont="1" applyFill="1"/>
    <xf numFmtId="17" fontId="23" fillId="0" borderId="3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8" fillId="0" borderId="0" xfId="0" applyFont="1" applyFill="1" applyBorder="1" applyAlignment="1">
      <alignment horizontal="center" vertical="top"/>
    </xf>
    <xf numFmtId="0" fontId="58" fillId="0" borderId="28" xfId="0" applyFont="1" applyBorder="1"/>
    <xf numFmtId="0" fontId="23" fillId="0" borderId="49" xfId="0" applyFont="1" applyBorder="1"/>
    <xf numFmtId="0" fontId="23" fillId="0" borderId="27" xfId="0" applyFont="1" applyBorder="1"/>
    <xf numFmtId="4" fontId="23" fillId="0" borderId="3" xfId="76" applyNumberFormat="1" applyFont="1" applyBorder="1" applyAlignment="1">
      <alignment horizontal="center"/>
    </xf>
    <xf numFmtId="3" fontId="23" fillId="0" borderId="3" xfId="0" applyNumberFormat="1" applyFont="1" applyBorder="1"/>
    <xf numFmtId="4" fontId="23" fillId="0" borderId="3" xfId="0" applyNumberFormat="1" applyFont="1" applyBorder="1"/>
    <xf numFmtId="4" fontId="23" fillId="0" borderId="3" xfId="0" applyNumberFormat="1" applyFont="1" applyFill="1" applyBorder="1"/>
    <xf numFmtId="0" fontId="23" fillId="0" borderId="28" xfId="0" applyFont="1" applyBorder="1" applyAlignment="1"/>
    <xf numFmtId="0" fontId="23" fillId="0" borderId="49" xfId="0" applyFont="1" applyBorder="1" applyAlignment="1"/>
    <xf numFmtId="4" fontId="23" fillId="0" borderId="49" xfId="0" applyNumberFormat="1" applyFont="1" applyBorder="1"/>
    <xf numFmtId="4" fontId="23" fillId="0" borderId="49" xfId="0" applyNumberFormat="1" applyFont="1" applyFill="1" applyBorder="1"/>
    <xf numFmtId="3" fontId="23" fillId="0" borderId="49" xfId="0" applyNumberFormat="1" applyFont="1" applyBorder="1"/>
    <xf numFmtId="4" fontId="23" fillId="0" borderId="27" xfId="0" applyNumberFormat="1" applyFont="1" applyBorder="1"/>
    <xf numFmtId="0" fontId="28" fillId="0" borderId="0" xfId="0" applyFont="1"/>
    <xf numFmtId="4" fontId="28" fillId="0" borderId="5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3" fillId="2" borderId="24" xfId="0" applyFont="1" applyFill="1" applyBorder="1" applyAlignment="1">
      <alignment horizontal="center"/>
    </xf>
    <xf numFmtId="0" fontId="23" fillId="2" borderId="25" xfId="0" applyFont="1" applyFill="1" applyBorder="1" applyAlignment="1">
      <alignment horizontal="center"/>
    </xf>
    <xf numFmtId="0" fontId="23" fillId="0" borderId="3" xfId="0" applyFont="1" applyBorder="1" applyAlignment="1"/>
    <xf numFmtId="3" fontId="23" fillId="0" borderId="3" xfId="0" applyNumberFormat="1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 shrinkToFit="1"/>
    </xf>
    <xf numFmtId="0" fontId="23" fillId="0" borderId="3" xfId="0" applyFont="1" applyBorder="1" applyAlignment="1">
      <alignment vertical="top"/>
    </xf>
    <xf numFmtId="0" fontId="23" fillId="0" borderId="3" xfId="0" applyFont="1" applyBorder="1" applyAlignment="1">
      <alignment vertical="top" wrapText="1"/>
    </xf>
    <xf numFmtId="0" fontId="23" fillId="0" borderId="3" xfId="0" applyFont="1" applyBorder="1" applyAlignment="1">
      <alignment horizontal="left" vertical="top" shrinkToFit="1"/>
    </xf>
    <xf numFmtId="0" fontId="23" fillId="4" borderId="0" xfId="0" applyFont="1" applyFill="1"/>
    <xf numFmtId="0" fontId="23" fillId="2" borderId="24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top"/>
    </xf>
    <xf numFmtId="0" fontId="23" fillId="0" borderId="24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/>
    </xf>
    <xf numFmtId="0" fontId="23" fillId="0" borderId="24" xfId="0" applyFont="1" applyBorder="1" applyAlignment="1">
      <alignment horizontal="left" vertical="top"/>
    </xf>
    <xf numFmtId="0" fontId="24" fillId="4" borderId="0" xfId="0" applyFont="1" applyFill="1"/>
    <xf numFmtId="0" fontId="35" fillId="3" borderId="25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 shrinkToFit="1"/>
    </xf>
    <xf numFmtId="190" fontId="23" fillId="0" borderId="25" xfId="0" applyNumberFormat="1" applyFont="1" applyFill="1" applyBorder="1" applyAlignment="1"/>
    <xf numFmtId="190" fontId="23" fillId="0" borderId="3" xfId="69" applyNumberFormat="1" applyFont="1" applyFill="1" applyBorder="1" applyAlignment="1">
      <alignment horizontal="center"/>
    </xf>
    <xf numFmtId="0" fontId="23" fillId="2" borderId="25" xfId="0" applyFont="1" applyFill="1" applyBorder="1" applyAlignment="1">
      <alignment horizontal="center" vertical="center"/>
    </xf>
    <xf numFmtId="0" fontId="24" fillId="0" borderId="12" xfId="0" applyFont="1" applyBorder="1"/>
    <xf numFmtId="0" fontId="24" fillId="0" borderId="14" xfId="0" applyFont="1" applyBorder="1"/>
    <xf numFmtId="0" fontId="24" fillId="0" borderId="13" xfId="0" applyFont="1" applyBorder="1"/>
    <xf numFmtId="0" fontId="24" fillId="0" borderId="40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18" xfId="0" applyFont="1" applyBorder="1"/>
    <xf numFmtId="188" fontId="24" fillId="0" borderId="5" xfId="76" applyNumberFormat="1" applyFont="1" applyBorder="1" applyAlignment="1">
      <alignment horizontal="center"/>
    </xf>
    <xf numFmtId="0" fontId="24" fillId="0" borderId="2" xfId="0" applyFont="1" applyBorder="1"/>
    <xf numFmtId="0" fontId="24" fillId="0" borderId="5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15" xfId="0" applyFont="1" applyBorder="1"/>
    <xf numFmtId="188" fontId="24" fillId="0" borderId="16" xfId="76" applyNumberFormat="1" applyFont="1" applyBorder="1" applyAlignment="1">
      <alignment horizontal="center"/>
    </xf>
    <xf numFmtId="0" fontId="24" fillId="0" borderId="17" xfId="0" applyFont="1" applyBorder="1"/>
    <xf numFmtId="0" fontId="24" fillId="0" borderId="24" xfId="0" applyFont="1" applyBorder="1" applyAlignment="1">
      <alignment horizontal="center"/>
    </xf>
    <xf numFmtId="188" fontId="24" fillId="0" borderId="16" xfId="76" applyNumberFormat="1" applyFont="1" applyBorder="1"/>
    <xf numFmtId="43" fontId="24" fillId="0" borderId="16" xfId="76" applyFont="1" applyBorder="1"/>
    <xf numFmtId="43" fontId="24" fillId="0" borderId="0" xfId="76" applyFont="1"/>
    <xf numFmtId="0" fontId="23" fillId="0" borderId="0" xfId="0" applyFont="1" applyAlignment="1">
      <alignment horizontal="right"/>
    </xf>
    <xf numFmtId="4" fontId="23" fillId="0" borderId="0" xfId="0" applyNumberFormat="1" applyFont="1"/>
    <xf numFmtId="190" fontId="23" fillId="0" borderId="0" xfId="0" applyNumberFormat="1" applyFont="1"/>
    <xf numFmtId="0" fontId="35" fillId="3" borderId="25" xfId="0" applyFont="1" applyFill="1" applyBorder="1" applyAlignment="1">
      <alignment horizontal="center"/>
    </xf>
    <xf numFmtId="4" fontId="24" fillId="0" borderId="0" xfId="0" applyNumberFormat="1" applyFont="1" applyBorder="1" applyAlignment="1">
      <alignment shrinkToFit="1"/>
    </xf>
    <xf numFmtId="2" fontId="24" fillId="0" borderId="0" xfId="0" applyNumberFormat="1" applyFont="1"/>
    <xf numFmtId="0" fontId="24" fillId="3" borderId="50" xfId="0" applyFont="1" applyFill="1" applyBorder="1" applyAlignment="1">
      <alignment horizontal="center"/>
    </xf>
    <xf numFmtId="0" fontId="24" fillId="3" borderId="27" xfId="0" applyFont="1" applyFill="1" applyBorder="1" applyAlignment="1">
      <alignment shrinkToFit="1"/>
    </xf>
    <xf numFmtId="43" fontId="24" fillId="0" borderId="0" xfId="76" applyFont="1" applyBorder="1"/>
    <xf numFmtId="4" fontId="24" fillId="0" borderId="0" xfId="0" applyNumberFormat="1" applyFont="1" applyBorder="1"/>
    <xf numFmtId="0" fontId="24" fillId="7" borderId="0" xfId="0" applyFont="1" applyFill="1"/>
    <xf numFmtId="43" fontId="24" fillId="0" borderId="0" xfId="0" applyNumberFormat="1" applyFont="1"/>
    <xf numFmtId="0" fontId="59" fillId="0" borderId="0" xfId="0" applyFont="1" applyAlignment="1"/>
    <xf numFmtId="0" fontId="60" fillId="6" borderId="0" xfId="0" applyFont="1" applyFill="1" applyBorder="1" applyAlignment="1">
      <alignment vertical="center" wrapText="1"/>
    </xf>
    <xf numFmtId="0" fontId="27" fillId="0" borderId="0" xfId="0" applyFont="1" applyAlignment="1">
      <alignment horizontal="left"/>
    </xf>
    <xf numFmtId="0" fontId="27" fillId="7" borderId="0" xfId="0" applyFont="1" applyFill="1"/>
    <xf numFmtId="0" fontId="24" fillId="7" borderId="0" xfId="0" applyFont="1" applyFill="1" applyAlignment="1">
      <alignment horizontal="left"/>
    </xf>
    <xf numFmtId="0" fontId="27" fillId="7" borderId="0" xfId="0" applyFont="1" applyFill="1" applyBorder="1" applyAlignment="1">
      <alignment horizontal="center"/>
    </xf>
    <xf numFmtId="0" fontId="27" fillId="7" borderId="0" xfId="59" applyFont="1" applyFill="1"/>
    <xf numFmtId="0" fontId="76" fillId="7" borderId="0" xfId="0" applyFont="1" applyFill="1"/>
    <xf numFmtId="0" fontId="23" fillId="0" borderId="10" xfId="0" applyFont="1" applyFill="1" applyBorder="1" applyAlignment="1">
      <alignment horizontal="center"/>
    </xf>
    <xf numFmtId="0" fontId="35" fillId="7" borderId="0" xfId="0" applyFont="1" applyFill="1" applyAlignment="1">
      <alignment horizontal="left"/>
    </xf>
    <xf numFmtId="0" fontId="24" fillId="7" borderId="0" xfId="0" applyFont="1" applyFill="1" applyAlignment="1">
      <alignment horizontal="center"/>
    </xf>
    <xf numFmtId="0" fontId="62" fillId="7" borderId="0" xfId="0" applyFont="1" applyFill="1" applyAlignment="1">
      <alignment horizontal="left"/>
    </xf>
    <xf numFmtId="191" fontId="27" fillId="7" borderId="0" xfId="0" applyNumberFormat="1" applyFont="1" applyFill="1"/>
    <xf numFmtId="191" fontId="27" fillId="7" borderId="0" xfId="1" applyNumberFormat="1" applyFont="1" applyFill="1"/>
    <xf numFmtId="0" fontId="63" fillId="7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Continuous"/>
    </xf>
    <xf numFmtId="0" fontId="27" fillId="7" borderId="0" xfId="0" applyFont="1" applyFill="1" applyAlignment="1">
      <alignment horizontal="center"/>
    </xf>
    <xf numFmtId="0" fontId="24" fillId="7" borderId="38" xfId="0" applyFont="1" applyFill="1" applyBorder="1"/>
    <xf numFmtId="0" fontId="24" fillId="7" borderId="33" xfId="0" applyFont="1" applyFill="1" applyBorder="1"/>
    <xf numFmtId="0" fontId="24" fillId="7" borderId="39" xfId="0" applyFont="1" applyFill="1" applyBorder="1"/>
    <xf numFmtId="0" fontId="24" fillId="7" borderId="4" xfId="0" applyFont="1" applyFill="1" applyBorder="1"/>
    <xf numFmtId="0" fontId="24" fillId="7" borderId="0" xfId="0" applyFont="1" applyFill="1" applyBorder="1"/>
    <xf numFmtId="0" fontId="24" fillId="7" borderId="6" xfId="0" applyFont="1" applyFill="1" applyBorder="1"/>
    <xf numFmtId="0" fontId="24" fillId="7" borderId="7" xfId="0" applyFont="1" applyFill="1" applyBorder="1"/>
    <xf numFmtId="0" fontId="24" fillId="7" borderId="8" xfId="0" applyFont="1" applyFill="1" applyBorder="1"/>
    <xf numFmtId="0" fontId="24" fillId="7" borderId="9" xfId="0" applyFont="1" applyFill="1" applyBorder="1"/>
    <xf numFmtId="0" fontId="23" fillId="7" borderId="0" xfId="0" applyFont="1" applyFill="1" applyAlignment="1">
      <alignment horizontal="left"/>
    </xf>
    <xf numFmtId="0" fontId="77" fillId="7" borderId="0" xfId="0" applyFont="1" applyFill="1"/>
    <xf numFmtId="0" fontId="21" fillId="7" borderId="0" xfId="0" applyFont="1" applyFill="1"/>
    <xf numFmtId="0" fontId="14" fillId="7" borderId="0" xfId="0" applyFont="1" applyFill="1"/>
    <xf numFmtId="0" fontId="35" fillId="7" borderId="0" xfId="0" applyFont="1" applyFill="1" applyAlignment="1"/>
    <xf numFmtId="0" fontId="24" fillId="7" borderId="0" xfId="0" applyFont="1" applyFill="1" applyAlignment="1"/>
    <xf numFmtId="0" fontId="8" fillId="7" borderId="0" xfId="0" applyFont="1" applyFill="1"/>
    <xf numFmtId="0" fontId="45" fillId="7" borderId="0" xfId="0" applyFont="1" applyFill="1"/>
    <xf numFmtId="0" fontId="18" fillId="7" borderId="51" xfId="0" applyFont="1" applyFill="1" applyBorder="1" applyAlignment="1">
      <alignment horizontal="center" textRotation="90" wrapText="1"/>
    </xf>
    <xf numFmtId="0" fontId="25" fillId="7" borderId="52" xfId="0" applyFont="1" applyFill="1" applyBorder="1" applyAlignment="1">
      <alignment horizontal="center" vertical="top" wrapText="1"/>
    </xf>
    <xf numFmtId="0" fontId="39" fillId="7" borderId="9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wrapText="1"/>
    </xf>
    <xf numFmtId="0" fontId="44" fillId="7" borderId="9" xfId="0" applyFont="1" applyFill="1" applyBorder="1" applyAlignment="1">
      <alignment horizontal="center" wrapText="1"/>
    </xf>
    <xf numFmtId="0" fontId="25" fillId="7" borderId="53" xfId="0" applyFont="1" applyFill="1" applyBorder="1" applyAlignment="1">
      <alignment horizontal="center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52" xfId="0" applyFont="1" applyFill="1" applyBorder="1" applyAlignment="1">
      <alignment horizontal="center" wrapText="1"/>
    </xf>
    <xf numFmtId="0" fontId="25" fillId="7" borderId="54" xfId="0" applyFont="1" applyFill="1" applyBorder="1" applyAlignment="1">
      <alignment horizontal="center" vertical="top" wrapText="1"/>
    </xf>
    <xf numFmtId="0" fontId="25" fillId="7" borderId="51" xfId="0" applyFont="1" applyFill="1" applyBorder="1" applyAlignment="1">
      <alignment horizontal="center" vertical="top" wrapText="1"/>
    </xf>
    <xf numFmtId="0" fontId="25" fillId="7" borderId="51" xfId="0" applyFont="1" applyFill="1" applyBorder="1" applyAlignment="1">
      <alignment horizontal="center" wrapText="1"/>
    </xf>
    <xf numFmtId="0" fontId="44" fillId="7" borderId="51" xfId="0" applyFont="1" applyFill="1" applyBorder="1" applyAlignment="1">
      <alignment horizontal="center" wrapText="1"/>
    </xf>
    <xf numFmtId="0" fontId="25" fillId="7" borderId="55" xfId="0" applyFont="1" applyFill="1" applyBorder="1" applyAlignment="1">
      <alignment horizontal="center" wrapText="1"/>
    </xf>
    <xf numFmtId="0" fontId="22" fillId="7" borderId="56" xfId="0" applyFont="1" applyFill="1" applyBorder="1" applyAlignment="1"/>
    <xf numFmtId="0" fontId="23" fillId="7" borderId="56" xfId="0" applyFont="1" applyFill="1" applyBorder="1" applyAlignment="1"/>
    <xf numFmtId="0" fontId="46" fillId="7" borderId="56" xfId="0" applyFont="1" applyFill="1" applyBorder="1" applyAlignment="1"/>
    <xf numFmtId="0" fontId="28" fillId="7" borderId="0" xfId="0" applyFont="1" applyFill="1" applyAlignment="1">
      <alignment horizontal="left"/>
    </xf>
    <xf numFmtId="0" fontId="27" fillId="7" borderId="0" xfId="0" applyFont="1" applyFill="1" applyAlignment="1"/>
    <xf numFmtId="191" fontId="27" fillId="7" borderId="0" xfId="0" applyNumberFormat="1" applyFont="1" applyFill="1" applyAlignment="1">
      <alignment horizontal="center"/>
    </xf>
    <xf numFmtId="191" fontId="27" fillId="7" borderId="0" xfId="1" applyNumberFormat="1" applyFont="1" applyFill="1" applyAlignment="1">
      <alignment horizontal="center"/>
    </xf>
    <xf numFmtId="43" fontId="23" fillId="0" borderId="3" xfId="76" applyFont="1" applyFill="1" applyBorder="1" applyAlignment="1">
      <alignment horizontal="center"/>
    </xf>
    <xf numFmtId="43" fontId="23" fillId="0" borderId="3" xfId="76" applyFont="1" applyFill="1" applyBorder="1" applyAlignment="1">
      <alignment horizontal="centerContinuous"/>
    </xf>
    <xf numFmtId="43" fontId="23" fillId="0" borderId="3" xfId="76" applyFont="1" applyBorder="1" applyAlignment="1">
      <alignment horizontal="center" vertical="center"/>
    </xf>
    <xf numFmtId="43" fontId="23" fillId="0" borderId="3" xfId="76" applyFont="1" applyBorder="1" applyAlignment="1">
      <alignment horizontal="center"/>
    </xf>
    <xf numFmtId="43" fontId="23" fillId="0" borderId="3" xfId="76" applyFont="1" applyFill="1" applyBorder="1"/>
    <xf numFmtId="43" fontId="23" fillId="0" borderId="3" xfId="76" applyFont="1" applyBorder="1"/>
    <xf numFmtId="43" fontId="23" fillId="0" borderId="3" xfId="76" applyFont="1" applyBorder="1" applyAlignment="1"/>
    <xf numFmtId="43" fontId="23" fillId="5" borderId="3" xfId="76" applyFont="1" applyFill="1" applyBorder="1"/>
    <xf numFmtId="0" fontId="23" fillId="0" borderId="3" xfId="76" applyNumberFormat="1" applyFont="1" applyFill="1" applyBorder="1"/>
    <xf numFmtId="0" fontId="23" fillId="7" borderId="0" xfId="0" applyFont="1" applyFill="1"/>
    <xf numFmtId="0" fontId="28" fillId="7" borderId="0" xfId="0" applyFont="1" applyFill="1"/>
    <xf numFmtId="4" fontId="28" fillId="7" borderId="5" xfId="0" applyNumberFormat="1" applyFont="1" applyFill="1" applyBorder="1" applyAlignment="1">
      <alignment horizontal="center"/>
    </xf>
    <xf numFmtId="0" fontId="28" fillId="7" borderId="0" xfId="0" applyFont="1" applyFill="1" applyBorder="1" applyAlignment="1">
      <alignment horizontal="center"/>
    </xf>
    <xf numFmtId="0" fontId="28" fillId="7" borderId="29" xfId="0" applyFont="1" applyFill="1" applyBorder="1" applyAlignment="1">
      <alignment horizontal="center"/>
    </xf>
    <xf numFmtId="0" fontId="64" fillId="7" borderId="0" xfId="0" applyFont="1" applyFill="1"/>
    <xf numFmtId="0" fontId="58" fillId="7" borderId="49" xfId="0" applyFont="1" applyFill="1" applyBorder="1"/>
    <xf numFmtId="0" fontId="23" fillId="7" borderId="49" xfId="0" applyFont="1" applyFill="1" applyBorder="1"/>
    <xf numFmtId="0" fontId="23" fillId="7" borderId="27" xfId="0" applyFont="1" applyFill="1" applyBorder="1"/>
    <xf numFmtId="0" fontId="65" fillId="7" borderId="28" xfId="0" applyFont="1" applyFill="1" applyBorder="1"/>
    <xf numFmtId="0" fontId="23" fillId="8" borderId="28" xfId="0" applyFont="1" applyFill="1" applyBorder="1" applyAlignment="1"/>
    <xf numFmtId="0" fontId="23" fillId="8" borderId="49" xfId="0" applyFont="1" applyFill="1" applyBorder="1" applyAlignment="1"/>
    <xf numFmtId="43" fontId="23" fillId="8" borderId="3" xfId="76" applyFont="1" applyFill="1" applyBorder="1" applyAlignment="1">
      <alignment horizontal="center" vertical="center"/>
    </xf>
    <xf numFmtId="43" fontId="23" fillId="8" borderId="3" xfId="76" applyFont="1" applyFill="1" applyBorder="1" applyAlignment="1">
      <alignment horizontal="center"/>
    </xf>
    <xf numFmtId="43" fontId="23" fillId="8" borderId="3" xfId="76" applyFont="1" applyFill="1" applyBorder="1"/>
    <xf numFmtId="0" fontId="28" fillId="9" borderId="3" xfId="0" applyFont="1" applyFill="1" applyBorder="1" applyAlignment="1">
      <alignment horizontal="center" vertical="center" wrapText="1"/>
    </xf>
    <xf numFmtId="0" fontId="23" fillId="7" borderId="57" xfId="0" applyFont="1" applyFill="1" applyBorder="1" applyAlignment="1">
      <alignment horizontal="center"/>
    </xf>
    <xf numFmtId="0" fontId="23" fillId="7" borderId="58" xfId="0" applyFont="1" applyFill="1" applyBorder="1" applyAlignment="1">
      <alignment horizontal="center"/>
    </xf>
    <xf numFmtId="43" fontId="23" fillId="7" borderId="57" xfId="76" applyFont="1" applyFill="1" applyBorder="1" applyAlignment="1">
      <alignment horizontal="center" vertical="center"/>
    </xf>
    <xf numFmtId="43" fontId="23" fillId="7" borderId="57" xfId="76" applyFont="1" applyFill="1" applyBorder="1" applyAlignment="1">
      <alignment horizontal="center"/>
    </xf>
    <xf numFmtId="0" fontId="23" fillId="7" borderId="57" xfId="76" applyNumberFormat="1" applyFont="1" applyFill="1" applyBorder="1"/>
    <xf numFmtId="43" fontId="23" fillId="7" borderId="57" xfId="76" applyFont="1" applyFill="1" applyBorder="1"/>
    <xf numFmtId="0" fontId="9" fillId="7" borderId="0" xfId="0" applyFont="1" applyFill="1" applyAlignment="1"/>
    <xf numFmtId="0" fontId="18" fillId="7" borderId="0" xfId="0" applyFont="1" applyFill="1"/>
    <xf numFmtId="0" fontId="73" fillId="0" borderId="0" xfId="0" applyFont="1" applyFill="1" applyBorder="1"/>
    <xf numFmtId="43" fontId="23" fillId="0" borderId="25" xfId="76" applyFont="1" applyFill="1" applyBorder="1" applyAlignment="1">
      <alignment horizontal="center"/>
    </xf>
    <xf numFmtId="43" fontId="23" fillId="0" borderId="3" xfId="76" applyFont="1" applyFill="1" applyBorder="1" applyAlignment="1">
      <alignment horizontal="center" shrinkToFit="1"/>
    </xf>
    <xf numFmtId="43" fontId="35" fillId="4" borderId="3" xfId="76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43" fontId="24" fillId="0" borderId="37" xfId="76" applyFont="1" applyFill="1" applyBorder="1" applyAlignment="1">
      <alignment horizontal="center"/>
    </xf>
    <xf numFmtId="43" fontId="18" fillId="0" borderId="3" xfId="76" applyFont="1" applyBorder="1" applyAlignment="1">
      <alignment horizontal="center"/>
    </xf>
    <xf numFmtId="0" fontId="72" fillId="7" borderId="0" xfId="0" applyFont="1" applyFill="1" applyBorder="1"/>
    <xf numFmtId="0" fontId="24" fillId="8" borderId="13" xfId="0" applyFont="1" applyFill="1" applyBorder="1"/>
    <xf numFmtId="0" fontId="24" fillId="8" borderId="0" xfId="0" applyFont="1" applyFill="1" applyBorder="1"/>
    <xf numFmtId="0" fontId="24" fillId="8" borderId="16" xfId="0" applyFont="1" applyFill="1" applyBorder="1"/>
    <xf numFmtId="0" fontId="24" fillId="8" borderId="14" xfId="0" applyFont="1" applyFill="1" applyBorder="1"/>
    <xf numFmtId="0" fontId="24" fillId="8" borderId="2" xfId="0" applyFont="1" applyFill="1" applyBorder="1"/>
    <xf numFmtId="0" fontId="24" fillId="8" borderId="17" xfId="0" applyFont="1" applyFill="1" applyBorder="1"/>
    <xf numFmtId="0" fontId="76" fillId="7" borderId="0" xfId="0" applyFont="1" applyFill="1" applyBorder="1"/>
    <xf numFmtId="43" fontId="25" fillId="0" borderId="10" xfId="76" applyFont="1" applyBorder="1"/>
    <xf numFmtId="0" fontId="43" fillId="7" borderId="3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top"/>
    </xf>
    <xf numFmtId="0" fontId="27" fillId="7" borderId="0" xfId="59" applyFont="1" applyFill="1" applyBorder="1"/>
    <xf numFmtId="0" fontId="23" fillId="8" borderId="12" xfId="0" applyFont="1" applyFill="1" applyBorder="1"/>
    <xf numFmtId="0" fontId="23" fillId="8" borderId="13" xfId="0" applyFont="1" applyFill="1" applyBorder="1"/>
    <xf numFmtId="0" fontId="23" fillId="8" borderId="18" xfId="0" applyFont="1" applyFill="1" applyBorder="1"/>
    <xf numFmtId="0" fontId="23" fillId="8" borderId="0" xfId="0" applyFont="1" applyFill="1" applyBorder="1"/>
    <xf numFmtId="0" fontId="23" fillId="8" borderId="15" xfId="0" applyFont="1" applyFill="1" applyBorder="1"/>
    <xf numFmtId="0" fontId="23" fillId="8" borderId="16" xfId="0" applyFont="1" applyFill="1" applyBorder="1"/>
    <xf numFmtId="0" fontId="35" fillId="8" borderId="3" xfId="0" applyFont="1" applyFill="1" applyBorder="1" applyAlignment="1">
      <alignment horizontal="center" vertical="center"/>
    </xf>
    <xf numFmtId="0" fontId="45" fillId="8" borderId="3" xfId="0" applyFont="1" applyFill="1" applyBorder="1" applyAlignment="1">
      <alignment horizontal="center" vertical="center"/>
    </xf>
    <xf numFmtId="43" fontId="24" fillId="0" borderId="3" xfId="76" applyFont="1" applyFill="1" applyBorder="1" applyAlignment="1">
      <alignment horizontal="center"/>
    </xf>
    <xf numFmtId="43" fontId="24" fillId="0" borderId="37" xfId="76" applyFont="1" applyBorder="1" applyAlignment="1">
      <alignment horizontal="center"/>
    </xf>
    <xf numFmtId="4" fontId="24" fillId="0" borderId="0" xfId="0" applyNumberFormat="1" applyFont="1"/>
    <xf numFmtId="43" fontId="23" fillId="0" borderId="3" xfId="2" applyFont="1" applyBorder="1" applyAlignment="1">
      <alignment horizontal="center"/>
    </xf>
    <xf numFmtId="4" fontId="23" fillId="0" borderId="24" xfId="0" applyNumberFormat="1" applyFont="1" applyFill="1" applyBorder="1" applyAlignment="1">
      <alignment horizontal="center"/>
    </xf>
    <xf numFmtId="189" fontId="68" fillId="0" borderId="3" xfId="76" applyNumberFormat="1" applyFont="1" applyFill="1" applyBorder="1" applyAlignment="1">
      <alignment horizontal="center"/>
    </xf>
    <xf numFmtId="189" fontId="23" fillId="0" borderId="3" xfId="2" applyNumberFormat="1" applyFont="1" applyBorder="1" applyAlignment="1">
      <alignment horizontal="center"/>
    </xf>
    <xf numFmtId="43" fontId="23" fillId="7" borderId="3" xfId="76" applyFont="1" applyFill="1" applyBorder="1"/>
    <xf numFmtId="0" fontId="23" fillId="0" borderId="3" xfId="0" applyFont="1" applyFill="1" applyBorder="1" applyAlignment="1">
      <alignment horizontal="center" vertical="top"/>
    </xf>
    <xf numFmtId="43" fontId="31" fillId="0" borderId="5" xfId="76" applyFont="1" applyFill="1" applyBorder="1" applyAlignment="1">
      <alignment horizontal="left"/>
    </xf>
    <xf numFmtId="0" fontId="12" fillId="0" borderId="10" xfId="0" applyFont="1" applyFill="1" applyBorder="1" applyAlignment="1">
      <alignment horizontal="right" readingOrder="1"/>
    </xf>
    <xf numFmtId="0" fontId="12" fillId="0" borderId="11" xfId="0" applyFont="1" applyFill="1" applyBorder="1" applyAlignment="1">
      <alignment horizontal="right"/>
    </xf>
    <xf numFmtId="0" fontId="24" fillId="0" borderId="1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 vertical="center"/>
    </xf>
    <xf numFmtId="0" fontId="79" fillId="0" borderId="3" xfId="0" applyFont="1" applyBorder="1" applyAlignment="1">
      <alignment horizontal="center"/>
    </xf>
    <xf numFmtId="0" fontId="35" fillId="0" borderId="25" xfId="0" applyFont="1" applyFill="1" applyBorder="1" applyAlignment="1">
      <alignment horizontal="center" vertical="center"/>
    </xf>
    <xf numFmtId="4" fontId="35" fillId="0" borderId="3" xfId="0" applyNumberFormat="1" applyFont="1" applyFill="1" applyBorder="1" applyAlignment="1">
      <alignment horizontal="center" vertical="center"/>
    </xf>
    <xf numFmtId="4" fontId="45" fillId="0" borderId="3" xfId="0" applyNumberFormat="1" applyFont="1" applyFill="1" applyBorder="1" applyAlignment="1">
      <alignment horizontal="center" vertical="center"/>
    </xf>
    <xf numFmtId="4" fontId="35" fillId="0" borderId="3" xfId="0" applyNumberFormat="1" applyFont="1" applyFill="1" applyBorder="1" applyAlignment="1">
      <alignment horizontal="center"/>
    </xf>
    <xf numFmtId="4" fontId="35" fillId="0" borderId="25" xfId="0" applyNumberFormat="1" applyFont="1" applyFill="1" applyBorder="1" applyAlignment="1">
      <alignment horizontal="center" vertical="center"/>
    </xf>
    <xf numFmtId="43" fontId="35" fillId="0" borderId="0" xfId="0" applyNumberFormat="1" applyFont="1"/>
    <xf numFmtId="188" fontId="24" fillId="0" borderId="40" xfId="76" applyNumberFormat="1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188" fontId="24" fillId="0" borderId="29" xfId="76" applyNumberFormat="1" applyFont="1" applyBorder="1" applyAlignment="1">
      <alignment horizontal="center"/>
    </xf>
    <xf numFmtId="43" fontId="23" fillId="0" borderId="10" xfId="76" applyFont="1" applyBorder="1" applyAlignment="1">
      <alignment vertical="center"/>
    </xf>
    <xf numFmtId="4" fontId="23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Fill="1" applyBorder="1" applyAlignment="1">
      <alignment horizontal="center" vertical="center"/>
    </xf>
    <xf numFmtId="4" fontId="23" fillId="0" borderId="24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center"/>
    </xf>
    <xf numFmtId="43" fontId="24" fillId="0" borderId="27" xfId="76" applyFont="1" applyFill="1" applyBorder="1" applyAlignment="1">
      <alignment horizontal="center"/>
    </xf>
    <xf numFmtId="189" fontId="35" fillId="0" borderId="25" xfId="76" applyNumberFormat="1" applyFont="1" applyFill="1" applyBorder="1" applyAlignment="1">
      <alignment horizontal="center"/>
    </xf>
    <xf numFmtId="2" fontId="24" fillId="0" borderId="3" xfId="76" applyNumberFormat="1" applyFont="1" applyFill="1" applyBorder="1" applyAlignment="1">
      <alignment horizontal="right"/>
    </xf>
    <xf numFmtId="0" fontId="24" fillId="0" borderId="3" xfId="76" applyNumberFormat="1" applyFont="1" applyFill="1" applyBorder="1" applyAlignment="1">
      <alignment horizontal="right"/>
    </xf>
    <xf numFmtId="189" fontId="81" fillId="0" borderId="3" xfId="76" applyNumberFormat="1" applyFont="1" applyFill="1" applyBorder="1" applyAlignment="1">
      <alignment horizontal="center"/>
    </xf>
    <xf numFmtId="4" fontId="35" fillId="7" borderId="24" xfId="108" applyNumberFormat="1" applyFont="1" applyFill="1" applyBorder="1" applyAlignment="1">
      <alignment horizontal="center"/>
    </xf>
    <xf numFmtId="2" fontId="35" fillId="7" borderId="3" xfId="111" applyNumberFormat="1" applyFont="1" applyFill="1" applyBorder="1" applyAlignment="1">
      <alignment horizontal="center" wrapText="1"/>
    </xf>
    <xf numFmtId="9" fontId="24" fillId="0" borderId="3" xfId="10" applyNumberFormat="1" applyFont="1" applyBorder="1" applyAlignment="1">
      <alignment horizontal="center" vertical="center"/>
    </xf>
    <xf numFmtId="0" fontId="82" fillId="7" borderId="9" xfId="0" applyFont="1" applyFill="1" applyBorder="1" applyAlignment="1">
      <alignment horizontal="center" wrapText="1"/>
    </xf>
    <xf numFmtId="0" fontId="79" fillId="0" borderId="3" xfId="102" applyFont="1" applyBorder="1" applyAlignment="1">
      <alignment horizontal="center"/>
    </xf>
    <xf numFmtId="0" fontId="79" fillId="0" borderId="3" xfId="102" applyFont="1" applyBorder="1" applyAlignment="1">
      <alignment horizontal="center" wrapText="1"/>
    </xf>
    <xf numFmtId="2" fontId="79" fillId="0" borderId="3" xfId="102" applyNumberFormat="1" applyFont="1" applyBorder="1" applyAlignment="1">
      <alignment horizontal="center"/>
    </xf>
    <xf numFmtId="2" fontId="79" fillId="0" borderId="3" xfId="102" applyNumberFormat="1" applyFont="1" applyBorder="1" applyAlignment="1">
      <alignment horizontal="center" wrapText="1"/>
    </xf>
    <xf numFmtId="4" fontId="18" fillId="0" borderId="28" xfId="0" applyNumberFormat="1" applyFont="1" applyBorder="1" applyAlignment="1">
      <alignment horizontal="center" shrinkToFit="1"/>
    </xf>
    <xf numFmtId="4" fontId="18" fillId="0" borderId="27" xfId="0" applyNumberFormat="1" applyFont="1" applyBorder="1" applyAlignment="1">
      <alignment horizontal="center" shrinkToFit="1"/>
    </xf>
    <xf numFmtId="4" fontId="27" fillId="0" borderId="0" xfId="0" applyNumberFormat="1" applyFont="1" applyFill="1"/>
    <xf numFmtId="2" fontId="24" fillId="0" borderId="3" xfId="10" applyNumberFormat="1" applyFont="1" applyBorder="1" applyAlignment="1">
      <alignment horizontal="center" vertical="center"/>
    </xf>
    <xf numFmtId="0" fontId="83" fillId="0" borderId="25" xfId="0" applyFont="1" applyBorder="1" applyAlignment="1">
      <alignment horizontal="left"/>
    </xf>
    <xf numFmtId="0" fontId="83" fillId="0" borderId="3" xfId="0" applyFont="1" applyBorder="1" applyAlignment="1">
      <alignment horizontal="left"/>
    </xf>
    <xf numFmtId="0" fontId="83" fillId="0" borderId="24" xfId="0" applyFont="1" applyBorder="1" applyAlignment="1">
      <alignment horizontal="left"/>
    </xf>
    <xf numFmtId="0" fontId="83" fillId="0" borderId="3" xfId="0" applyFont="1" applyFill="1" applyBorder="1" applyAlignment="1">
      <alignment horizontal="left"/>
    </xf>
    <xf numFmtId="0" fontId="84" fillId="0" borderId="25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4" fillId="0" borderId="24" xfId="0" applyFont="1" applyBorder="1" applyAlignment="1">
      <alignment horizontal="center"/>
    </xf>
    <xf numFmtId="192" fontId="84" fillId="0" borderId="25" xfId="106" applyNumberFormat="1" applyFont="1" applyFill="1" applyBorder="1" applyAlignment="1"/>
    <xf numFmtId="0" fontId="85" fillId="0" borderId="3" xfId="108" applyFont="1" applyBorder="1" applyAlignment="1">
      <alignment horizontal="center"/>
    </xf>
    <xf numFmtId="0" fontId="85" fillId="7" borderId="3" xfId="108" applyFont="1" applyFill="1" applyBorder="1" applyAlignment="1">
      <alignment horizontal="center"/>
    </xf>
    <xf numFmtId="3" fontId="85" fillId="0" borderId="3" xfId="108" applyNumberFormat="1" applyFont="1" applyBorder="1" applyAlignment="1">
      <alignment horizontal="center"/>
    </xf>
    <xf numFmtId="0" fontId="86" fillId="0" borderId="3" xfId="0" applyFont="1" applyBorder="1" applyAlignment="1">
      <alignment horizontal="center" vertical="top" wrapText="1"/>
    </xf>
    <xf numFmtId="0" fontId="87" fillId="0" borderId="3" xfId="108" applyFont="1" applyBorder="1" applyAlignment="1">
      <alignment horizontal="center"/>
    </xf>
    <xf numFmtId="0" fontId="87" fillId="7" borderId="3" xfId="108" applyFont="1" applyFill="1" applyBorder="1" applyAlignment="1">
      <alignment horizontal="center"/>
    </xf>
    <xf numFmtId="0" fontId="87" fillId="0" borderId="24" xfId="108" applyFont="1" applyBorder="1" applyAlignment="1">
      <alignment horizontal="center"/>
    </xf>
    <xf numFmtId="49" fontId="18" fillId="0" borderId="3" xfId="0" applyNumberFormat="1" applyFont="1" applyBorder="1" applyAlignment="1">
      <alignment horizontal="center" shrinkToFit="1"/>
    </xf>
    <xf numFmtId="0" fontId="24" fillId="0" borderId="3" xfId="0" applyFont="1" applyBorder="1" applyAlignment="1">
      <alignment horizontal="center"/>
    </xf>
    <xf numFmtId="49" fontId="23" fillId="0" borderId="10" xfId="76" applyNumberFormat="1" applyFont="1" applyBorder="1" applyAlignment="1">
      <alignment horizontal="center"/>
    </xf>
    <xf numFmtId="49" fontId="23" fillId="0" borderId="10" xfId="76" applyNumberFormat="1" applyFont="1" applyBorder="1" applyAlignment="1">
      <alignment vertical="center"/>
    </xf>
    <xf numFmtId="4" fontId="88" fillId="0" borderId="3" xfId="1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2" fontId="72" fillId="0" borderId="0" xfId="0" applyNumberFormat="1" applyFont="1"/>
    <xf numFmtId="43" fontId="24" fillId="0" borderId="0" xfId="76" applyFont="1" applyAlignment="1">
      <alignment horizontal="center"/>
    </xf>
    <xf numFmtId="189" fontId="24" fillId="0" borderId="3" xfId="76" applyNumberFormat="1" applyFont="1" applyFill="1" applyBorder="1" applyAlignment="1">
      <alignment horizontal="right"/>
    </xf>
    <xf numFmtId="4" fontId="86" fillId="0" borderId="3" xfId="0" applyNumberFormat="1" applyFont="1" applyBorder="1" applyAlignment="1">
      <alignment horizontal="center" shrinkToFit="1"/>
    </xf>
    <xf numFmtId="43" fontId="18" fillId="0" borderId="3" xfId="76" applyFont="1" applyBorder="1" applyAlignment="1">
      <alignment shrinkToFit="1"/>
    </xf>
    <xf numFmtId="0" fontId="27" fillId="0" borderId="0" xfId="0" applyFont="1" applyBorder="1" applyProtection="1">
      <protection locked="0"/>
    </xf>
    <xf numFmtId="0" fontId="60" fillId="7" borderId="0" xfId="0" applyFont="1" applyFill="1" applyBorder="1" applyAlignment="1" applyProtection="1">
      <alignment vertical="center" wrapText="1"/>
      <protection locked="0"/>
    </xf>
    <xf numFmtId="0" fontId="23" fillId="0" borderId="3" xfId="0" applyFont="1" applyBorder="1" applyAlignment="1">
      <alignment horizontal="center"/>
    </xf>
    <xf numFmtId="0" fontId="23" fillId="0" borderId="28" xfId="0" applyFont="1" applyBorder="1" applyAlignment="1">
      <alignment horizontal="left" wrapText="1"/>
    </xf>
    <xf numFmtId="0" fontId="23" fillId="0" borderId="49" xfId="0" applyFont="1" applyBorder="1" applyAlignment="1">
      <alignment horizontal="left" wrapText="1"/>
    </xf>
    <xf numFmtId="0" fontId="23" fillId="0" borderId="27" xfId="0" applyFont="1" applyBorder="1" applyAlignment="1">
      <alignment horizontal="left" wrapText="1"/>
    </xf>
    <xf numFmtId="0" fontId="84" fillId="0" borderId="3" xfId="89" applyFont="1" applyFill="1" applyBorder="1" applyAlignment="1">
      <alignment horizontal="center"/>
    </xf>
    <xf numFmtId="0" fontId="84" fillId="0" borderId="27" xfId="89" applyFont="1" applyFill="1" applyBorder="1" applyAlignment="1">
      <alignment horizontal="center"/>
    </xf>
    <xf numFmtId="0" fontId="84" fillId="0" borderId="85" xfId="89" applyFont="1" applyFill="1" applyBorder="1" applyAlignment="1">
      <alignment horizontal="center"/>
    </xf>
    <xf numFmtId="0" fontId="84" fillId="0" borderId="86" xfId="89" applyFont="1" applyFill="1" applyBorder="1" applyAlignment="1">
      <alignment horizontal="center"/>
    </xf>
    <xf numFmtId="193" fontId="84" fillId="0" borderId="85" xfId="89" applyNumberFormat="1" applyFont="1" applyFill="1" applyBorder="1" applyAlignment="1">
      <alignment horizontal="right"/>
    </xf>
    <xf numFmtId="0" fontId="84" fillId="0" borderId="87" xfId="89" applyFont="1" applyFill="1" applyBorder="1" applyAlignment="1">
      <alignment horizontal="center"/>
    </xf>
    <xf numFmtId="193" fontId="84" fillId="0" borderId="86" xfId="89" applyNumberFormat="1" applyFont="1" applyFill="1" applyBorder="1" applyAlignment="1">
      <alignment horizontal="right"/>
    </xf>
    <xf numFmtId="0" fontId="84" fillId="0" borderId="11" xfId="89" applyFont="1" applyFill="1" applyBorder="1" applyAlignment="1">
      <alignment horizontal="center"/>
    </xf>
    <xf numFmtId="0" fontId="84" fillId="0" borderId="74" xfId="89" applyFont="1" applyFill="1" applyBorder="1" applyAlignment="1">
      <alignment horizontal="center"/>
    </xf>
    <xf numFmtId="0" fontId="84" fillId="0" borderId="73" xfId="89" applyFont="1" applyFill="1" applyBorder="1" applyAlignment="1">
      <alignment horizontal="left"/>
    </xf>
    <xf numFmtId="0" fontId="84" fillId="0" borderId="11" xfId="89" applyFont="1" applyFill="1" applyBorder="1" applyAlignment="1">
      <alignment horizontal="left"/>
    </xf>
    <xf numFmtId="0" fontId="90" fillId="0" borderId="88" xfId="89" applyFont="1" applyFill="1" applyBorder="1" applyAlignment="1">
      <alignment horizontal="left"/>
    </xf>
    <xf numFmtId="0" fontId="84" fillId="0" borderId="31" xfId="89" applyFont="1" applyFill="1" applyBorder="1" applyAlignment="1">
      <alignment horizontal="left"/>
    </xf>
    <xf numFmtId="0" fontId="84" fillId="0" borderId="31" xfId="89" applyFont="1" applyFill="1" applyBorder="1" applyAlignment="1">
      <alignment horizontal="center"/>
    </xf>
    <xf numFmtId="0" fontId="84" fillId="0" borderId="89" xfId="89" applyFont="1" applyFill="1" applyBorder="1" applyAlignment="1">
      <alignment horizontal="center"/>
    </xf>
    <xf numFmtId="1" fontId="84" fillId="0" borderId="90" xfId="89" applyNumberFormat="1" applyFont="1" applyFill="1" applyBorder="1" applyAlignment="1">
      <alignment horizontal="center"/>
    </xf>
    <xf numFmtId="0" fontId="84" fillId="0" borderId="32" xfId="89" applyFont="1" applyFill="1" applyBorder="1" applyAlignment="1">
      <alignment horizontal="center"/>
    </xf>
    <xf numFmtId="193" fontId="84" fillId="0" borderId="32" xfId="89" applyNumberFormat="1" applyFont="1" applyFill="1" applyBorder="1" applyAlignment="1">
      <alignment horizontal="right"/>
    </xf>
    <xf numFmtId="0" fontId="84" fillId="0" borderId="91" xfId="89" applyFont="1" applyFill="1" applyBorder="1"/>
    <xf numFmtId="0" fontId="84" fillId="0" borderId="92" xfId="89" applyFont="1" applyFill="1" applyBorder="1"/>
    <xf numFmtId="0" fontId="84" fillId="0" borderId="93" xfId="89" applyFont="1" applyFill="1" applyBorder="1"/>
    <xf numFmtId="0" fontId="84" fillId="0" borderId="94" xfId="89" applyFont="1" applyFill="1" applyBorder="1" applyAlignment="1">
      <alignment horizontal="center"/>
    </xf>
    <xf numFmtId="4" fontId="84" fillId="0" borderId="94" xfId="89" applyNumberFormat="1" applyFont="1" applyFill="1" applyBorder="1"/>
    <xf numFmtId="0" fontId="84" fillId="0" borderId="0" xfId="89" applyFont="1" applyFill="1" applyBorder="1"/>
    <xf numFmtId="0" fontId="84" fillId="0" borderId="0" xfId="89" applyFont="1" applyFill="1" applyBorder="1" applyAlignment="1">
      <alignment horizontal="center"/>
    </xf>
    <xf numFmtId="194" fontId="84" fillId="0" borderId="86" xfId="110" applyNumberFormat="1" applyFont="1" applyFill="1" applyBorder="1" applyAlignment="1">
      <alignment horizontal="right"/>
    </xf>
    <xf numFmtId="0" fontId="84" fillId="0" borderId="11" xfId="89" applyFont="1" applyFill="1" applyBorder="1"/>
    <xf numFmtId="0" fontId="84" fillId="0" borderId="74" xfId="89" applyFont="1" applyFill="1" applyBorder="1"/>
    <xf numFmtId="195" fontId="84" fillId="0" borderId="87" xfId="89" applyNumberFormat="1" applyFont="1" applyFill="1" applyBorder="1"/>
    <xf numFmtId="0" fontId="84" fillId="0" borderId="18" xfId="89" applyFont="1" applyFill="1" applyBorder="1"/>
    <xf numFmtId="0" fontId="84" fillId="0" borderId="2" xfId="89" applyFont="1" applyFill="1" applyBorder="1"/>
    <xf numFmtId="195" fontId="84" fillId="0" borderId="32" xfId="89" applyNumberFormat="1" applyFont="1" applyFill="1" applyBorder="1"/>
    <xf numFmtId="0" fontId="84" fillId="0" borderId="94" xfId="89" applyFont="1" applyFill="1" applyBorder="1"/>
    <xf numFmtId="0" fontId="27" fillId="7" borderId="0" xfId="0" applyFont="1" applyFill="1" applyBorder="1"/>
    <xf numFmtId="0" fontId="84" fillId="0" borderId="0" xfId="89" applyFont="1" applyFill="1" applyBorder="1" applyAlignment="1">
      <alignment horizontal="center"/>
    </xf>
    <xf numFmtId="193" fontId="84" fillId="0" borderId="0" xfId="89" applyNumberFormat="1" applyFont="1" applyFill="1" applyBorder="1" applyAlignment="1">
      <alignment horizontal="right"/>
    </xf>
    <xf numFmtId="0" fontId="84" fillId="0" borderId="0" xfId="89" applyFont="1" applyFill="1" applyBorder="1" applyAlignment="1">
      <alignment horizontal="left"/>
    </xf>
    <xf numFmtId="0" fontId="90" fillId="0" borderId="0" xfId="89" applyFont="1" applyFill="1" applyBorder="1" applyAlignment="1">
      <alignment horizontal="left"/>
    </xf>
    <xf numFmtId="1" fontId="84" fillId="0" borderId="0" xfId="89" applyNumberFormat="1" applyFont="1" applyFill="1" applyBorder="1" applyAlignment="1">
      <alignment horizontal="center"/>
    </xf>
    <xf numFmtId="4" fontId="84" fillId="0" borderId="0" xfId="89" applyNumberFormat="1" applyFont="1" applyFill="1" applyBorder="1"/>
    <xf numFmtId="194" fontId="84" fillId="0" borderId="0" xfId="110" applyNumberFormat="1" applyFont="1" applyFill="1" applyBorder="1" applyAlignment="1">
      <alignment horizontal="right"/>
    </xf>
    <xf numFmtId="195" fontId="84" fillId="0" borderId="0" xfId="89" applyNumberFormat="1" applyFont="1" applyFill="1" applyBorder="1"/>
    <xf numFmtId="0" fontId="23" fillId="0" borderId="28" xfId="0" applyFont="1" applyBorder="1" applyAlignment="1">
      <alignment vertical="top"/>
    </xf>
    <xf numFmtId="17" fontId="23" fillId="0" borderId="27" xfId="0" applyNumberFormat="1" applyFont="1" applyBorder="1" applyAlignment="1">
      <alignment horizontal="center" vertical="top"/>
    </xf>
    <xf numFmtId="43" fontId="23" fillId="0" borderId="3" xfId="76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shrinkToFit="1"/>
    </xf>
    <xf numFmtId="0" fontId="84" fillId="0" borderId="0" xfId="89" applyFont="1" applyFill="1" applyBorder="1" applyAlignment="1">
      <alignment horizontal="center"/>
    </xf>
    <xf numFmtId="0" fontId="84" fillId="0" borderId="11" xfId="89" applyFont="1" applyFill="1" applyBorder="1" applyAlignment="1">
      <alignment horizontal="left"/>
    </xf>
    <xf numFmtId="0" fontId="84" fillId="0" borderId="11" xfId="89" applyFont="1" applyFill="1" applyBorder="1" applyAlignment="1">
      <alignment horizontal="center"/>
    </xf>
    <xf numFmtId="0" fontId="84" fillId="0" borderId="74" xfId="89" applyFont="1" applyFill="1" applyBorder="1" applyAlignment="1">
      <alignment horizontal="center"/>
    </xf>
    <xf numFmtId="0" fontId="23" fillId="0" borderId="3" xfId="0" applyFont="1" applyFill="1" applyBorder="1" applyAlignment="1">
      <alignment horizontal="left" vertical="top" wrapText="1" shrinkToFit="1"/>
    </xf>
    <xf numFmtId="4" fontId="72" fillId="0" borderId="0" xfId="0" applyNumberFormat="1" applyFont="1"/>
    <xf numFmtId="43" fontId="24" fillId="0" borderId="0" xfId="0" applyNumberFormat="1" applyFont="1" applyFill="1"/>
    <xf numFmtId="9" fontId="24" fillId="0" borderId="0" xfId="0" applyNumberFormat="1" applyFont="1"/>
    <xf numFmtId="0" fontId="24" fillId="0" borderId="0" xfId="0" applyFont="1" applyAlignment="1">
      <alignment horizontal="right"/>
    </xf>
    <xf numFmtId="0" fontId="35" fillId="7" borderId="0" xfId="59" applyFont="1" applyFill="1" applyBorder="1"/>
    <xf numFmtId="0" fontId="84" fillId="0" borderId="100" xfId="89" applyFont="1" applyFill="1" applyBorder="1" applyAlignment="1">
      <alignment horizontal="center"/>
    </xf>
    <xf numFmtId="0" fontId="84" fillId="0" borderId="101" xfId="89" applyFont="1" applyFill="1" applyBorder="1" applyAlignment="1">
      <alignment horizontal="center"/>
    </xf>
    <xf numFmtId="193" fontId="84" fillId="0" borderId="103" xfId="89" applyNumberFormat="1" applyFont="1" applyFill="1" applyBorder="1" applyAlignment="1">
      <alignment horizontal="right"/>
    </xf>
    <xf numFmtId="193" fontId="84" fillId="0" borderId="105" xfId="89" applyNumberFormat="1" applyFont="1" applyFill="1" applyBorder="1" applyAlignment="1">
      <alignment horizontal="right"/>
    </xf>
    <xf numFmtId="0" fontId="84" fillId="0" borderId="104" xfId="89" applyFont="1" applyFill="1" applyBorder="1" applyAlignment="1">
      <alignment horizontal="left"/>
    </xf>
    <xf numFmtId="0" fontId="90" fillId="0" borderId="106" xfId="89" applyFont="1" applyFill="1" applyBorder="1" applyAlignment="1">
      <alignment horizontal="left"/>
    </xf>
    <xf numFmtId="193" fontId="84" fillId="0" borderId="107" xfId="89" applyNumberFormat="1" applyFont="1" applyFill="1" applyBorder="1" applyAlignment="1">
      <alignment horizontal="right"/>
    </xf>
    <xf numFmtId="0" fontId="84" fillId="0" borderId="108" xfId="89" applyFont="1" applyFill="1" applyBorder="1"/>
    <xf numFmtId="4" fontId="84" fillId="0" borderId="109" xfId="89" applyNumberFormat="1" applyFont="1" applyFill="1" applyBorder="1"/>
    <xf numFmtId="0" fontId="84" fillId="0" borderId="4" xfId="89" applyFont="1" applyFill="1" applyBorder="1"/>
    <xf numFmtId="0" fontId="84" fillId="0" borderId="6" xfId="89" applyFont="1" applyFill="1" applyBorder="1"/>
    <xf numFmtId="0" fontId="84" fillId="0" borderId="111" xfId="89" applyFont="1" applyFill="1" applyBorder="1" applyAlignment="1">
      <alignment horizontal="center"/>
    </xf>
    <xf numFmtId="194" fontId="84" fillId="0" borderId="105" xfId="110" applyNumberFormat="1" applyFont="1" applyFill="1" applyBorder="1" applyAlignment="1">
      <alignment horizontal="right"/>
    </xf>
    <xf numFmtId="195" fontId="84" fillId="0" borderId="113" xfId="89" applyNumberFormat="1" applyFont="1" applyFill="1" applyBorder="1"/>
    <xf numFmtId="195" fontId="84" fillId="0" borderId="107" xfId="89" applyNumberFormat="1" applyFont="1" applyFill="1" applyBorder="1"/>
    <xf numFmtId="0" fontId="84" fillId="0" borderId="114" xfId="89" applyFont="1" applyFill="1" applyBorder="1"/>
    <xf numFmtId="0" fontId="84" fillId="0" borderId="115" xfId="89" applyFont="1" applyFill="1" applyBorder="1"/>
    <xf numFmtId="0" fontId="84" fillId="0" borderId="116" xfId="89" applyFont="1" applyFill="1" applyBorder="1"/>
    <xf numFmtId="0" fontId="84" fillId="0" borderId="117" xfId="89" applyFont="1" applyFill="1" applyBorder="1"/>
    <xf numFmtId="0" fontId="84" fillId="0" borderId="118" xfId="89" applyFont="1" applyFill="1" applyBorder="1"/>
    <xf numFmtId="0" fontId="24" fillId="7" borderId="0" xfId="0" applyFont="1" applyFill="1" applyBorder="1" applyAlignment="1">
      <alignment horizontal="left"/>
    </xf>
    <xf numFmtId="43" fontId="24" fillId="7" borderId="0" xfId="0" applyNumberFormat="1" applyFont="1" applyFill="1" applyBorder="1" applyAlignment="1">
      <alignment horizontal="left"/>
    </xf>
    <xf numFmtId="0" fontId="24" fillId="7" borderId="0" xfId="0" applyFont="1" applyFill="1" applyBorder="1" applyAlignment="1">
      <alignment horizontal="center" vertical="center"/>
    </xf>
    <xf numFmtId="0" fontId="24" fillId="7" borderId="0" xfId="0" applyNumberFormat="1" applyFont="1" applyFill="1" applyBorder="1" applyAlignment="1">
      <alignment horizontal="left" wrapText="1"/>
    </xf>
    <xf numFmtId="0" fontId="60" fillId="7" borderId="0" xfId="0" applyFont="1" applyFill="1" applyBorder="1" applyAlignment="1">
      <alignment vertical="center" wrapText="1"/>
    </xf>
    <xf numFmtId="0" fontId="24" fillId="7" borderId="0" xfId="0" applyFont="1" applyFill="1" applyBorder="1" applyAlignment="1">
      <alignment horizontal="right" vertical="center"/>
    </xf>
    <xf numFmtId="0" fontId="24" fillId="7" borderId="0" xfId="0" applyFont="1" applyFill="1" applyBorder="1" applyAlignment="1"/>
    <xf numFmtId="0" fontId="35" fillId="0" borderId="3" xfId="0" applyFont="1" applyFill="1" applyBorder="1" applyAlignment="1">
      <alignment horizontal="center" vertical="center"/>
    </xf>
    <xf numFmtId="0" fontId="23" fillId="8" borderId="12" xfId="0" applyFont="1" applyFill="1" applyBorder="1" applyAlignment="1"/>
    <xf numFmtId="0" fontId="23" fillId="8" borderId="13" xfId="0" applyFont="1" applyFill="1" applyBorder="1" applyAlignment="1"/>
    <xf numFmtId="0" fontId="24" fillId="8" borderId="13" xfId="0" applyFont="1" applyFill="1" applyBorder="1" applyAlignment="1"/>
    <xf numFmtId="0" fontId="24" fillId="8" borderId="14" xfId="0" applyFont="1" applyFill="1" applyBorder="1" applyAlignment="1"/>
    <xf numFmtId="0" fontId="23" fillId="8" borderId="18" xfId="0" applyFont="1" applyFill="1" applyBorder="1" applyAlignment="1"/>
    <xf numFmtId="0" fontId="23" fillId="8" borderId="0" xfId="0" applyFont="1" applyFill="1" applyBorder="1" applyAlignment="1"/>
    <xf numFmtId="0" fontId="24" fillId="8" borderId="0" xfId="0" applyFont="1" applyFill="1" applyBorder="1" applyAlignment="1"/>
    <xf numFmtId="0" fontId="24" fillId="8" borderId="2" xfId="0" applyFont="1" applyFill="1" applyBorder="1" applyAlignment="1"/>
    <xf numFmtId="0" fontId="23" fillId="8" borderId="15" xfId="0" applyFont="1" applyFill="1" applyBorder="1" applyAlignment="1"/>
    <xf numFmtId="0" fontId="23" fillId="8" borderId="16" xfId="0" applyFont="1" applyFill="1" applyBorder="1" applyAlignment="1"/>
    <xf numFmtId="0" fontId="24" fillId="8" borderId="16" xfId="0" applyFont="1" applyFill="1" applyBorder="1" applyAlignment="1"/>
    <xf numFmtId="0" fontId="24" fillId="8" borderId="17" xfId="0" applyFont="1" applyFill="1" applyBorder="1" applyAlignment="1"/>
    <xf numFmtId="0" fontId="23" fillId="8" borderId="0" xfId="0" applyFont="1" applyFill="1" applyBorder="1" applyAlignment="1">
      <alignment horizontal="left"/>
    </xf>
    <xf numFmtId="192" fontId="84" fillId="0" borderId="3" xfId="106" applyNumberFormat="1" applyFont="1" applyFill="1" applyBorder="1" applyAlignment="1"/>
    <xf numFmtId="16" fontId="23" fillId="0" borderId="10" xfId="0" applyNumberFormat="1" applyFont="1" applyFill="1" applyBorder="1" applyAlignment="1">
      <alignment horizontal="right"/>
    </xf>
    <xf numFmtId="16" fontId="23" fillId="0" borderId="10" xfId="0" applyNumberFormat="1" applyFont="1" applyFill="1" applyBorder="1" applyAlignment="1"/>
    <xf numFmtId="0" fontId="91" fillId="0" borderId="24" xfId="0" applyFont="1" applyBorder="1" applyAlignment="1">
      <alignment horizontal="center" vertical="top"/>
    </xf>
    <xf numFmtId="0" fontId="91" fillId="0" borderId="3" xfId="0" applyFont="1" applyBorder="1" applyAlignment="1">
      <alignment horizontal="center" vertical="top"/>
    </xf>
    <xf numFmtId="0" fontId="8" fillId="7" borderId="19" xfId="0" applyFont="1" applyFill="1" applyBorder="1"/>
    <xf numFmtId="9" fontId="23" fillId="0" borderId="0" xfId="0" applyNumberFormat="1" applyFont="1"/>
    <xf numFmtId="43" fontId="18" fillId="0" borderId="0" xfId="11" applyNumberFormat="1" applyFont="1"/>
    <xf numFmtId="43" fontId="18" fillId="0" borderId="28" xfId="76" applyFont="1" applyBorder="1" applyAlignment="1">
      <alignment horizontal="center"/>
    </xf>
    <xf numFmtId="43" fontId="18" fillId="0" borderId="0" xfId="11" applyNumberFormat="1" applyFont="1" applyBorder="1"/>
    <xf numFmtId="0" fontId="18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72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0" fontId="55" fillId="0" borderId="0" xfId="0" applyFont="1" applyBorder="1" applyAlignment="1">
      <alignment horizontal="right"/>
    </xf>
    <xf numFmtId="0" fontId="49" fillId="0" borderId="11" xfId="0" applyFont="1" applyBorder="1" applyAlignment="1">
      <alignment horizontal="center" vertical="center"/>
    </xf>
    <xf numFmtId="0" fontId="53" fillId="0" borderId="44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45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49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9" fillId="0" borderId="59" xfId="0" applyFont="1" applyFill="1" applyBorder="1" applyAlignment="1">
      <alignment horizontal="center"/>
    </xf>
    <xf numFmtId="0" fontId="19" fillId="0" borderId="60" xfId="0" applyFont="1" applyFill="1" applyBorder="1" applyAlignment="1">
      <alignment horizontal="center"/>
    </xf>
    <xf numFmtId="0" fontId="19" fillId="0" borderId="61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/>
    </xf>
    <xf numFmtId="0" fontId="25" fillId="0" borderId="49" xfId="0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/>
    </xf>
    <xf numFmtId="43" fontId="12" fillId="0" borderId="10" xfId="76" applyFont="1" applyFill="1" applyBorder="1" applyAlignment="1">
      <alignment horizontal="left" readingOrder="1"/>
    </xf>
    <xf numFmtId="0" fontId="22" fillId="0" borderId="0" xfId="60" applyFont="1" applyFill="1" applyAlignment="1">
      <alignment horizontal="left" wrapText="1"/>
    </xf>
    <xf numFmtId="0" fontId="26" fillId="0" borderId="18" xfId="60" applyFont="1" applyFill="1" applyBorder="1" applyAlignment="1">
      <alignment horizontal="center" vertical="top" wrapText="1"/>
    </xf>
    <xf numFmtId="0" fontId="26" fillId="0" borderId="0" xfId="60" applyFont="1" applyFill="1" applyBorder="1" applyAlignment="1">
      <alignment horizontal="center" vertical="top" wrapText="1"/>
    </xf>
    <xf numFmtId="0" fontId="28" fillId="0" borderId="0" xfId="60" applyFont="1" applyFill="1" applyBorder="1" applyAlignment="1">
      <alignment horizontal="left" wrapText="1"/>
    </xf>
    <xf numFmtId="0" fontId="28" fillId="0" borderId="2" xfId="60" applyFont="1" applyFill="1" applyBorder="1" applyAlignment="1">
      <alignment horizontal="left" wrapText="1"/>
    </xf>
    <xf numFmtId="0" fontId="28" fillId="0" borderId="0" xfId="60" applyFont="1" applyFill="1" applyBorder="1" applyAlignment="1">
      <alignment horizontal="left" vertical="top" wrapText="1"/>
    </xf>
    <xf numFmtId="0" fontId="28" fillId="0" borderId="2" xfId="60" applyFont="1" applyFill="1" applyBorder="1" applyAlignment="1">
      <alignment horizontal="left" vertical="top" wrapText="1"/>
    </xf>
    <xf numFmtId="0" fontId="28" fillId="0" borderId="16" xfId="60" applyFont="1" applyFill="1" applyBorder="1" applyAlignment="1">
      <alignment horizontal="left" vertical="top" wrapText="1"/>
    </xf>
    <xf numFmtId="0" fontId="28" fillId="0" borderId="17" xfId="60" applyFont="1" applyFill="1" applyBorder="1" applyAlignment="1">
      <alignment horizontal="left" vertical="top" wrapText="1"/>
    </xf>
    <xf numFmtId="0" fontId="28" fillId="0" borderId="0" xfId="60" applyFont="1" applyFill="1" applyBorder="1" applyAlignment="1">
      <alignment horizontal="left"/>
    </xf>
    <xf numFmtId="0" fontId="28" fillId="0" borderId="2" xfId="60" applyFont="1" applyFill="1" applyBorder="1" applyAlignment="1">
      <alignment horizontal="left"/>
    </xf>
    <xf numFmtId="0" fontId="26" fillId="0" borderId="18" xfId="60" applyFont="1" applyFill="1" applyBorder="1" applyAlignment="1">
      <alignment horizontal="left" vertical="top"/>
    </xf>
    <xf numFmtId="0" fontId="26" fillId="0" borderId="0" xfId="60" applyFont="1" applyFill="1" applyBorder="1" applyAlignment="1">
      <alignment horizontal="left" vertical="top"/>
    </xf>
    <xf numFmtId="0" fontId="26" fillId="0" borderId="18" xfId="60" applyFont="1" applyFill="1" applyBorder="1" applyAlignment="1">
      <alignment horizontal="justify" vertical="top"/>
    </xf>
    <xf numFmtId="0" fontId="26" fillId="0" borderId="0" xfId="60" applyFont="1" applyFill="1" applyBorder="1" applyAlignment="1">
      <alignment horizontal="justify" vertical="top"/>
    </xf>
    <xf numFmtId="0" fontId="25" fillId="0" borderId="3" xfId="0" applyFont="1" applyFill="1" applyBorder="1" applyAlignment="1">
      <alignment horizontal="center" vertical="top"/>
    </xf>
    <xf numFmtId="0" fontId="26" fillId="0" borderId="18" xfId="60" applyFont="1" applyFill="1" applyBorder="1" applyAlignment="1">
      <alignment vertical="top" wrapText="1"/>
    </xf>
    <xf numFmtId="0" fontId="26" fillId="0" borderId="0" xfId="60" applyFont="1" applyFill="1" applyBorder="1" applyAlignment="1">
      <alignment vertical="top" wrapText="1"/>
    </xf>
    <xf numFmtId="49" fontId="25" fillId="0" borderId="3" xfId="0" applyNumberFormat="1" applyFont="1" applyFill="1" applyBorder="1" applyAlignment="1">
      <alignment horizontal="center" vertical="center"/>
    </xf>
    <xf numFmtId="0" fontId="26" fillId="0" borderId="12" xfId="60" applyFont="1" applyFill="1" applyBorder="1" applyAlignment="1">
      <alignment horizontal="left"/>
    </xf>
    <xf numFmtId="0" fontId="26" fillId="0" borderId="13" xfId="60" applyFont="1" applyFill="1" applyBorder="1" applyAlignment="1">
      <alignment horizontal="left"/>
    </xf>
    <xf numFmtId="0" fontId="49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37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24" fillId="0" borderId="0" xfId="60" applyFont="1" applyFill="1" applyAlignment="1"/>
    <xf numFmtId="0" fontId="36" fillId="0" borderId="0" xfId="60" applyFont="1" applyFill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wrapText="1"/>
    </xf>
    <xf numFmtId="0" fontId="37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49" fillId="0" borderId="12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37" fillId="0" borderId="0" xfId="67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2" fillId="0" borderId="8" xfId="0" applyFont="1" applyFill="1" applyBorder="1" applyAlignment="1">
      <alignment horizontal="center"/>
    </xf>
    <xf numFmtId="0" fontId="38" fillId="0" borderId="62" xfId="66" applyFont="1" applyFill="1" applyBorder="1" applyAlignment="1">
      <alignment vertical="top" wrapText="1"/>
    </xf>
    <xf numFmtId="0" fontId="38" fillId="0" borderId="63" xfId="66" applyFont="1" applyFill="1" applyBorder="1" applyAlignment="1">
      <alignment vertical="top" wrapText="1"/>
    </xf>
    <xf numFmtId="0" fontId="37" fillId="0" borderId="33" xfId="66" applyNumberFormat="1" applyFont="1" applyFill="1" applyBorder="1" applyAlignment="1">
      <alignment horizontal="left" vertical="center" wrapText="1"/>
    </xf>
    <xf numFmtId="0" fontId="37" fillId="0" borderId="0" xfId="66" applyNumberFormat="1" applyFont="1" applyFill="1" applyBorder="1" applyAlignment="1">
      <alignment horizontal="left" vertical="top" wrapText="1"/>
    </xf>
    <xf numFmtId="0" fontId="28" fillId="0" borderId="62" xfId="66" applyFont="1" applyFill="1" applyBorder="1" applyAlignment="1">
      <alignment horizontal="center" vertical="center" wrapText="1"/>
    </xf>
    <xf numFmtId="0" fontId="28" fillId="0" borderId="63" xfId="66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49" fillId="0" borderId="38" xfId="68" applyFont="1" applyFill="1" applyBorder="1" applyAlignment="1">
      <alignment horizontal="center" vertical="center" wrapText="1"/>
    </xf>
    <xf numFmtId="0" fontId="49" fillId="0" borderId="33" xfId="68" applyFont="1" applyFill="1" applyBorder="1" applyAlignment="1">
      <alignment horizontal="center" vertical="center" wrapText="1"/>
    </xf>
    <xf numFmtId="0" fontId="49" fillId="0" borderId="39" xfId="68" applyFont="1" applyFill="1" applyBorder="1" applyAlignment="1">
      <alignment horizontal="center" vertical="center" wrapText="1"/>
    </xf>
    <xf numFmtId="0" fontId="49" fillId="0" borderId="4" xfId="68" applyFont="1" applyFill="1" applyBorder="1" applyAlignment="1">
      <alignment horizontal="center" vertical="center" wrapText="1"/>
    </xf>
    <xf numFmtId="0" fontId="49" fillId="0" borderId="0" xfId="68" applyFont="1" applyFill="1" applyBorder="1" applyAlignment="1">
      <alignment horizontal="center" vertical="center" wrapText="1"/>
    </xf>
    <xf numFmtId="0" fontId="49" fillId="0" borderId="6" xfId="68" applyFont="1" applyFill="1" applyBorder="1" applyAlignment="1">
      <alignment horizontal="center" vertical="center" wrapText="1"/>
    </xf>
    <xf numFmtId="0" fontId="49" fillId="0" borderId="7" xfId="68" applyFont="1" applyFill="1" applyBorder="1" applyAlignment="1">
      <alignment horizontal="center" vertical="center" wrapText="1"/>
    </xf>
    <xf numFmtId="0" fontId="49" fillId="0" borderId="8" xfId="68" applyFont="1" applyFill="1" applyBorder="1" applyAlignment="1">
      <alignment horizontal="center" vertical="center" wrapText="1"/>
    </xf>
    <xf numFmtId="0" fontId="49" fillId="0" borderId="9" xfId="68" applyFont="1" applyFill="1" applyBorder="1" applyAlignment="1">
      <alignment horizontal="center" vertical="center" wrapText="1"/>
    </xf>
    <xf numFmtId="0" fontId="24" fillId="0" borderId="33" xfId="68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horizontal="center" vertical="center"/>
    </xf>
    <xf numFmtId="0" fontId="49" fillId="0" borderId="39" xfId="0" applyFont="1" applyFill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center" vertical="center"/>
    </xf>
    <xf numFmtId="0" fontId="24" fillId="0" borderId="0" xfId="6" applyFont="1" applyFill="1" applyAlignment="1">
      <alignment horizontal="center"/>
    </xf>
    <xf numFmtId="0" fontId="24" fillId="0" borderId="0" xfId="7" applyFont="1" applyFill="1" applyAlignment="1">
      <alignment horizontal="center"/>
    </xf>
    <xf numFmtId="0" fontId="24" fillId="0" borderId="8" xfId="0" applyFont="1" applyFill="1" applyBorder="1" applyAlignment="1">
      <alignment horizontal="left"/>
    </xf>
    <xf numFmtId="0" fontId="24" fillId="0" borderId="0" xfId="0" applyFont="1" applyAlignment="1">
      <alignment horizontal="center"/>
    </xf>
    <xf numFmtId="0" fontId="35" fillId="2" borderId="28" xfId="0" applyFont="1" applyFill="1" applyBorder="1" applyAlignment="1">
      <alignment horizontal="center"/>
    </xf>
    <xf numFmtId="0" fontId="35" fillId="2" borderId="49" xfId="0" applyFont="1" applyFill="1" applyBorder="1" applyAlignment="1">
      <alignment horizontal="center"/>
    </xf>
    <xf numFmtId="0" fontId="35" fillId="2" borderId="27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center"/>
    </xf>
    <xf numFmtId="0" fontId="35" fillId="8" borderId="24" xfId="0" applyFont="1" applyFill="1" applyBorder="1" applyAlignment="1">
      <alignment horizontal="center" vertical="center"/>
    </xf>
    <xf numFmtId="0" fontId="35" fillId="8" borderId="32" xfId="0" applyFont="1" applyFill="1" applyBorder="1" applyAlignment="1">
      <alignment horizontal="center" vertical="center"/>
    </xf>
    <xf numFmtId="0" fontId="35" fillId="8" borderId="25" xfId="0" applyFont="1" applyFill="1" applyBorder="1" applyAlignment="1">
      <alignment horizontal="center" vertical="center"/>
    </xf>
    <xf numFmtId="0" fontId="35" fillId="8" borderId="24" xfId="0" applyFont="1" applyFill="1" applyBorder="1" applyAlignment="1">
      <alignment horizontal="center" vertical="center" wrapText="1"/>
    </xf>
    <xf numFmtId="0" fontId="35" fillId="8" borderId="12" xfId="0" applyFont="1" applyFill="1" applyBorder="1" applyAlignment="1">
      <alignment horizontal="center" vertical="center"/>
    </xf>
    <xf numFmtId="0" fontId="35" fillId="8" borderId="14" xfId="0" applyFont="1" applyFill="1" applyBorder="1" applyAlignment="1">
      <alignment horizontal="center" vertical="center"/>
    </xf>
    <xf numFmtId="0" fontId="35" fillId="8" borderId="15" xfId="0" applyFont="1" applyFill="1" applyBorder="1" applyAlignment="1">
      <alignment horizontal="center" vertical="center"/>
    </xf>
    <xf numFmtId="0" fontId="35" fillId="8" borderId="17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wrapText="1"/>
    </xf>
    <xf numFmtId="0" fontId="22" fillId="0" borderId="28" xfId="0" applyFont="1" applyFill="1" applyBorder="1" applyAlignment="1">
      <alignment horizontal="center" shrinkToFit="1"/>
    </xf>
    <xf numFmtId="0" fontId="22" fillId="0" borderId="49" xfId="0" applyFont="1" applyFill="1" applyBorder="1" applyAlignment="1">
      <alignment horizontal="center" shrinkToFit="1"/>
    </xf>
    <xf numFmtId="0" fontId="22" fillId="0" borderId="27" xfId="0" applyFont="1" applyFill="1" applyBorder="1" applyAlignment="1">
      <alignment horizontal="center" shrinkToFit="1"/>
    </xf>
    <xf numFmtId="0" fontId="23" fillId="0" borderId="24" xfId="0" applyFont="1" applyFill="1" applyBorder="1" applyAlignment="1">
      <alignment horizontal="center" vertical="center" shrinkToFit="1"/>
    </xf>
    <xf numFmtId="0" fontId="23" fillId="0" borderId="32" xfId="0" applyFont="1" applyFill="1" applyBorder="1" applyAlignment="1">
      <alignment horizontal="center" vertical="center" shrinkToFit="1"/>
    </xf>
    <xf numFmtId="0" fontId="23" fillId="0" borderId="25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188" fontId="24" fillId="0" borderId="40" xfId="76" applyNumberFormat="1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top" wrapText="1"/>
    </xf>
    <xf numFmtId="49" fontId="24" fillId="0" borderId="24" xfId="0" applyNumberFormat="1" applyFont="1" applyBorder="1" applyAlignment="1">
      <alignment horizontal="center" vertical="top" wrapText="1"/>
    </xf>
    <xf numFmtId="49" fontId="24" fillId="0" borderId="32" xfId="0" applyNumberFormat="1" applyFont="1" applyBorder="1" applyAlignment="1">
      <alignment horizontal="center" vertical="top" wrapText="1"/>
    </xf>
    <xf numFmtId="49" fontId="24" fillId="0" borderId="18" xfId="0" applyNumberFormat="1" applyFont="1" applyBorder="1" applyAlignment="1">
      <alignment horizontal="center" vertical="top" wrapText="1"/>
    </xf>
    <xf numFmtId="49" fontId="24" fillId="0" borderId="25" xfId="0" applyNumberFormat="1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top" wrapText="1"/>
    </xf>
    <xf numFmtId="0" fontId="24" fillId="0" borderId="32" xfId="0" applyFont="1" applyBorder="1" applyAlignment="1">
      <alignment horizontal="center" vertical="top" wrapText="1"/>
    </xf>
    <xf numFmtId="0" fontId="24" fillId="0" borderId="25" xfId="0" applyFont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/>
    </xf>
    <xf numFmtId="49" fontId="23" fillId="0" borderId="10" xfId="76" applyNumberFormat="1" applyFont="1" applyBorder="1" applyAlignment="1">
      <alignment horizontal="center"/>
    </xf>
    <xf numFmtId="0" fontId="23" fillId="2" borderId="24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/>
    </xf>
    <xf numFmtId="0" fontId="35" fillId="2" borderId="3" xfId="0" applyFont="1" applyFill="1" applyBorder="1" applyAlignment="1">
      <alignment horizontal="center" vertical="center"/>
    </xf>
    <xf numFmtId="4" fontId="23" fillId="0" borderId="28" xfId="2" applyNumberFormat="1" applyFont="1" applyFill="1" applyBorder="1" applyAlignment="1">
      <alignment horizontal="center"/>
    </xf>
    <xf numFmtId="4" fontId="23" fillId="0" borderId="49" xfId="2" applyNumberFormat="1" applyFont="1" applyFill="1" applyBorder="1" applyAlignment="1">
      <alignment horizontal="center"/>
    </xf>
    <xf numFmtId="4" fontId="23" fillId="0" borderId="27" xfId="2" applyNumberFormat="1" applyFont="1" applyFill="1" applyBorder="1" applyAlignment="1">
      <alignment horizontal="center"/>
    </xf>
    <xf numFmtId="43" fontId="23" fillId="0" borderId="28" xfId="76" applyFont="1" applyFill="1" applyBorder="1" applyAlignment="1">
      <alignment horizontal="center"/>
    </xf>
    <xf numFmtId="43" fontId="23" fillId="0" borderId="27" xfId="76" applyFont="1" applyFill="1" applyBorder="1" applyAlignment="1">
      <alignment horizontal="center"/>
    </xf>
    <xf numFmtId="0" fontId="35" fillId="0" borderId="0" xfId="0" applyFont="1" applyFill="1" applyBorder="1" applyAlignment="1">
      <alignment horizontal="left"/>
    </xf>
    <xf numFmtId="0" fontId="22" fillId="0" borderId="1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/>
    </xf>
    <xf numFmtId="43" fontId="23" fillId="0" borderId="3" xfId="76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5" fillId="7" borderId="0" xfId="0" applyFont="1" applyFill="1" applyAlignment="1">
      <alignment horizontal="center"/>
    </xf>
    <xf numFmtId="0" fontId="45" fillId="7" borderId="0" xfId="0" applyFont="1" applyFill="1" applyAlignment="1">
      <alignment horizontal="left"/>
    </xf>
    <xf numFmtId="0" fontId="31" fillId="7" borderId="64" xfId="0" applyFont="1" applyFill="1" applyBorder="1" applyAlignment="1">
      <alignment horizontal="center" vertical="center" wrapText="1"/>
    </xf>
    <xf numFmtId="0" fontId="31" fillId="7" borderId="65" xfId="0" applyFont="1" applyFill="1" applyBorder="1" applyAlignment="1">
      <alignment horizontal="center" vertical="center" wrapText="1"/>
    </xf>
    <xf numFmtId="0" fontId="31" fillId="7" borderId="54" xfId="0" applyFont="1" applyFill="1" applyBorder="1" applyAlignment="1">
      <alignment horizontal="center" vertical="center" wrapText="1"/>
    </xf>
    <xf numFmtId="0" fontId="31" fillId="7" borderId="66" xfId="0" applyFont="1" applyFill="1" applyBorder="1" applyAlignment="1">
      <alignment horizontal="center" vertical="center" wrapText="1"/>
    </xf>
    <xf numFmtId="0" fontId="31" fillId="7" borderId="63" xfId="0" applyFont="1" applyFill="1" applyBorder="1" applyAlignment="1">
      <alignment horizontal="center" vertical="center" wrapText="1"/>
    </xf>
    <xf numFmtId="0" fontId="31" fillId="7" borderId="67" xfId="0" applyFont="1" applyFill="1" applyBorder="1" applyAlignment="1">
      <alignment horizontal="center" vertical="center" wrapText="1"/>
    </xf>
    <xf numFmtId="0" fontId="31" fillId="7" borderId="68" xfId="0" applyFont="1" applyFill="1" applyBorder="1" applyAlignment="1">
      <alignment horizontal="center" vertical="center" wrapText="1"/>
    </xf>
    <xf numFmtId="0" fontId="31" fillId="7" borderId="56" xfId="0" applyFont="1" applyFill="1" applyBorder="1" applyAlignment="1">
      <alignment horizontal="center" vertical="center" wrapText="1"/>
    </xf>
    <xf numFmtId="0" fontId="31" fillId="7" borderId="69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66" xfId="0" applyFont="1" applyFill="1" applyBorder="1" applyAlignment="1">
      <alignment horizontal="center" vertical="center" textRotation="90" wrapText="1"/>
    </xf>
    <xf numFmtId="0" fontId="31" fillId="7" borderId="63" xfId="0" applyFont="1" applyFill="1" applyBorder="1" applyAlignment="1">
      <alignment horizontal="center" vertical="center" textRotation="90" wrapText="1"/>
    </xf>
    <xf numFmtId="0" fontId="31" fillId="7" borderId="67" xfId="0" applyFont="1" applyFill="1" applyBorder="1" applyAlignment="1">
      <alignment horizontal="center" vertical="center" textRotation="90" wrapText="1"/>
    </xf>
    <xf numFmtId="0" fontId="31" fillId="7" borderId="70" xfId="0" applyFont="1" applyFill="1" applyBorder="1" applyAlignment="1">
      <alignment horizontal="center" vertical="center" textRotation="90" wrapText="1"/>
    </xf>
    <xf numFmtId="0" fontId="31" fillId="7" borderId="71" xfId="0" applyFont="1" applyFill="1" applyBorder="1" applyAlignment="1">
      <alignment horizontal="center" vertical="center" textRotation="90" wrapText="1"/>
    </xf>
    <xf numFmtId="0" fontId="31" fillId="7" borderId="72" xfId="0" applyFont="1" applyFill="1" applyBorder="1" applyAlignment="1">
      <alignment horizontal="center" vertical="center" textRotation="90" wrapText="1"/>
    </xf>
    <xf numFmtId="4" fontId="18" fillId="0" borderId="28" xfId="0" applyNumberFormat="1" applyFont="1" applyBorder="1" applyAlignment="1">
      <alignment horizontal="center" shrinkToFit="1"/>
    </xf>
    <xf numFmtId="4" fontId="18" fillId="0" borderId="27" xfId="0" applyNumberFormat="1" applyFont="1" applyBorder="1" applyAlignment="1">
      <alignment horizontal="center" shrinkToFit="1"/>
    </xf>
    <xf numFmtId="4" fontId="18" fillId="0" borderId="3" xfId="0" applyNumberFormat="1" applyFont="1" applyBorder="1" applyAlignment="1">
      <alignment horizontal="center" shrinkToFit="1"/>
    </xf>
    <xf numFmtId="0" fontId="18" fillId="2" borderId="3" xfId="0" applyFont="1" applyFill="1" applyBorder="1" applyAlignment="1">
      <alignment horizontal="center" vertical="center" wrapText="1"/>
    </xf>
    <xf numFmtId="4" fontId="18" fillId="3" borderId="24" xfId="0" applyNumberFormat="1" applyFont="1" applyFill="1" applyBorder="1" applyAlignment="1">
      <alignment horizontal="center" vertical="center" wrapText="1" shrinkToFit="1"/>
    </xf>
    <xf numFmtId="4" fontId="18" fillId="3" borderId="25" xfId="0" applyNumberFormat="1" applyFont="1" applyFill="1" applyBorder="1" applyAlignment="1">
      <alignment horizontal="center" vertical="center" wrapText="1" shrinkToFit="1"/>
    </xf>
    <xf numFmtId="0" fontId="23" fillId="2" borderId="12" xfId="0" applyFont="1" applyFill="1" applyBorder="1" applyAlignment="1">
      <alignment horizontal="center" wrapText="1" shrinkToFit="1"/>
    </xf>
    <xf numFmtId="0" fontId="23" fillId="2" borderId="14" xfId="0" applyFont="1" applyFill="1" applyBorder="1" applyAlignment="1">
      <alignment horizontal="center" shrinkToFit="1"/>
    </xf>
    <xf numFmtId="0" fontId="23" fillId="2" borderId="18" xfId="0" applyFont="1" applyFill="1" applyBorder="1" applyAlignment="1">
      <alignment horizontal="center" shrinkToFit="1"/>
    </xf>
    <xf numFmtId="0" fontId="23" fillId="2" borderId="2" xfId="0" applyFont="1" applyFill="1" applyBorder="1" applyAlignment="1">
      <alignment horizontal="center" shrinkToFit="1"/>
    </xf>
    <xf numFmtId="0" fontId="23" fillId="2" borderId="15" xfId="0" applyFont="1" applyFill="1" applyBorder="1" applyAlignment="1">
      <alignment horizontal="center" shrinkToFit="1"/>
    </xf>
    <xf numFmtId="0" fontId="23" fillId="2" borderId="17" xfId="0" applyFont="1" applyFill="1" applyBorder="1" applyAlignment="1">
      <alignment horizontal="center" shrinkToFit="1"/>
    </xf>
    <xf numFmtId="0" fontId="18" fillId="3" borderId="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 shrinkToFit="1"/>
    </xf>
    <xf numFmtId="0" fontId="18" fillId="3" borderId="32" xfId="0" applyFont="1" applyFill="1" applyBorder="1" applyAlignment="1">
      <alignment horizontal="center" vertical="center" shrinkToFit="1"/>
    </xf>
    <xf numFmtId="0" fontId="18" fillId="3" borderId="25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0" fontId="18" fillId="3" borderId="24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/>
    </xf>
    <xf numFmtId="0" fontId="24" fillId="0" borderId="49" xfId="10" applyFont="1" applyBorder="1" applyAlignment="1">
      <alignment horizontal="left" vertical="center" wrapText="1"/>
    </xf>
    <xf numFmtId="0" fontId="24" fillId="0" borderId="27" xfId="1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/>
    </xf>
    <xf numFmtId="0" fontId="37" fillId="0" borderId="3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49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28" xfId="0" applyFont="1" applyBorder="1" applyAlignment="1">
      <alignment horizontal="left" wrapText="1"/>
    </xf>
    <xf numFmtId="0" fontId="23" fillId="0" borderId="49" xfId="0" applyFont="1" applyBorder="1" applyAlignment="1">
      <alignment horizontal="left" wrapText="1"/>
    </xf>
    <xf numFmtId="0" fontId="23" fillId="0" borderId="27" xfId="0" applyFont="1" applyBorder="1" applyAlignment="1">
      <alignment horizontal="left" wrapText="1"/>
    </xf>
    <xf numFmtId="0" fontId="21" fillId="0" borderId="0" xfId="1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84" fillId="0" borderId="0" xfId="89" applyFont="1" applyFill="1" applyBorder="1" applyAlignment="1">
      <alignment horizontal="left"/>
    </xf>
    <xf numFmtId="0" fontId="84" fillId="0" borderId="0" xfId="89" applyFont="1" applyFill="1" applyBorder="1" applyAlignment="1">
      <alignment horizontal="center"/>
    </xf>
    <xf numFmtId="0" fontId="24" fillId="7" borderId="0" xfId="0" applyNumberFormat="1" applyFont="1" applyFill="1" applyAlignment="1">
      <alignment horizontal="left" wrapText="1"/>
    </xf>
    <xf numFmtId="0" fontId="24" fillId="7" borderId="0" xfId="0" applyFont="1" applyFill="1" applyAlignment="1">
      <alignment horizontal="left" wrapText="1"/>
    </xf>
    <xf numFmtId="0" fontId="49" fillId="7" borderId="0" xfId="0" applyFont="1" applyFill="1" applyBorder="1" applyAlignment="1">
      <alignment horizontal="center"/>
    </xf>
    <xf numFmtId="0" fontId="50" fillId="7" borderId="0" xfId="0" applyFont="1" applyFill="1" applyBorder="1" applyAlignment="1">
      <alignment horizontal="center"/>
    </xf>
    <xf numFmtId="0" fontId="60" fillId="7" borderId="0" xfId="0" applyFont="1" applyFill="1" applyBorder="1" applyAlignment="1">
      <alignment horizontal="center" vertical="center" wrapText="1"/>
    </xf>
    <xf numFmtId="0" fontId="24" fillId="7" borderId="0" xfId="0" applyFont="1" applyFill="1" applyBorder="1" applyAlignment="1">
      <alignment horizontal="center"/>
    </xf>
    <xf numFmtId="0" fontId="84" fillId="0" borderId="73" xfId="89" applyFont="1" applyFill="1" applyBorder="1" applyAlignment="1">
      <alignment horizontal="left"/>
    </xf>
    <xf numFmtId="0" fontId="84" fillId="0" borderId="11" xfId="89" applyFont="1" applyFill="1" applyBorder="1" applyAlignment="1">
      <alignment horizontal="left"/>
    </xf>
    <xf numFmtId="0" fontId="84" fillId="0" borderId="11" xfId="89" applyFont="1" applyFill="1" applyBorder="1" applyAlignment="1">
      <alignment horizontal="center"/>
    </xf>
    <xf numFmtId="0" fontId="84" fillId="0" borderId="74" xfId="89" applyFont="1" applyFill="1" applyBorder="1" applyAlignment="1">
      <alignment horizontal="center"/>
    </xf>
    <xf numFmtId="0" fontId="84" fillId="0" borderId="28" xfId="89" applyFont="1" applyFill="1" applyBorder="1" applyAlignment="1">
      <alignment horizontal="center"/>
    </xf>
    <xf numFmtId="0" fontId="84" fillId="0" borderId="49" xfId="89" applyFont="1" applyFill="1" applyBorder="1" applyAlignment="1">
      <alignment horizontal="center"/>
    </xf>
    <xf numFmtId="0" fontId="84" fillId="0" borderId="27" xfId="89" applyFont="1" applyFill="1" applyBorder="1" applyAlignment="1">
      <alignment horizontal="center"/>
    </xf>
    <xf numFmtId="0" fontId="84" fillId="0" borderId="75" xfId="89" applyFont="1" applyFill="1" applyBorder="1" applyAlignment="1">
      <alignment horizontal="left"/>
    </xf>
    <xf numFmtId="0" fontId="84" fillId="0" borderId="10" xfId="89" applyFont="1" applyFill="1" applyBorder="1" applyAlignment="1">
      <alignment horizontal="left"/>
    </xf>
    <xf numFmtId="0" fontId="84" fillId="0" borderId="30" xfId="89" applyFont="1" applyFill="1" applyBorder="1" applyAlignment="1">
      <alignment horizontal="left"/>
    </xf>
    <xf numFmtId="0" fontId="84" fillId="0" borderId="82" xfId="89" applyFont="1" applyFill="1" applyBorder="1" applyAlignment="1">
      <alignment horizontal="left"/>
    </xf>
    <xf numFmtId="0" fontId="84" fillId="0" borderId="83" xfId="89" applyFont="1" applyFill="1" applyBorder="1" applyAlignment="1">
      <alignment horizontal="left"/>
    </xf>
    <xf numFmtId="0" fontId="84" fillId="0" borderId="83" xfId="89" applyFont="1" applyFill="1" applyBorder="1" applyAlignment="1">
      <alignment horizontal="center"/>
    </xf>
    <xf numFmtId="0" fontId="84" fillId="0" borderId="84" xfId="89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3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37" fillId="0" borderId="0" xfId="57" applyFont="1" applyFill="1" applyAlignment="1">
      <alignment horizontal="left" shrinkToFit="1"/>
    </xf>
    <xf numFmtId="0" fontId="24" fillId="0" borderId="33" xfId="0" applyFont="1" applyFill="1" applyBorder="1" applyAlignment="1">
      <alignment horizontal="center" vertical="center" wrapText="1"/>
    </xf>
    <xf numFmtId="0" fontId="49" fillId="0" borderId="38" xfId="0" applyFont="1" applyFill="1" applyBorder="1" applyAlignment="1">
      <alignment horizontal="center" vertical="center" wrapText="1"/>
    </xf>
    <xf numFmtId="0" fontId="49" fillId="0" borderId="33" xfId="0" applyFont="1" applyFill="1" applyBorder="1" applyAlignment="1">
      <alignment horizontal="center" vertical="center" wrapText="1"/>
    </xf>
    <xf numFmtId="0" fontId="49" fillId="0" borderId="39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 wrapText="1"/>
    </xf>
    <xf numFmtId="0" fontId="49" fillId="0" borderId="8" xfId="0" applyFont="1" applyFill="1" applyBorder="1" applyAlignment="1">
      <alignment horizontal="center" vertical="center" wrapText="1"/>
    </xf>
    <xf numFmtId="0" fontId="49" fillId="0" borderId="9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/>
    </xf>
    <xf numFmtId="0" fontId="18" fillId="0" borderId="32" xfId="0" applyFont="1" applyBorder="1" applyAlignment="1">
      <alignment horizontal="left" vertical="top"/>
    </xf>
    <xf numFmtId="0" fontId="18" fillId="0" borderId="25" xfId="0" applyFont="1" applyBorder="1" applyAlignment="1">
      <alignment horizontal="left" vertical="top"/>
    </xf>
    <xf numFmtId="0" fontId="18" fillId="0" borderId="75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3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74" xfId="0" applyFont="1" applyBorder="1" applyAlignment="1">
      <alignment horizontal="left"/>
    </xf>
    <xf numFmtId="0" fontId="18" fillId="0" borderId="7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74" xfId="0" applyFont="1" applyBorder="1" applyAlignment="1">
      <alignment horizontal="center"/>
    </xf>
    <xf numFmtId="0" fontId="18" fillId="0" borderId="73" xfId="0" applyFont="1" applyBorder="1" applyAlignment="1">
      <alignment horizontal="left"/>
    </xf>
    <xf numFmtId="0" fontId="18" fillId="0" borderId="75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24" xfId="0" applyFont="1" applyBorder="1" applyAlignment="1">
      <alignment horizontal="center" vertical="top"/>
    </xf>
    <xf numFmtId="0" fontId="18" fillId="0" borderId="32" xfId="0" applyFont="1" applyBorder="1" applyAlignment="1">
      <alignment horizontal="center" vertical="top"/>
    </xf>
    <xf numFmtId="0" fontId="18" fillId="0" borderId="25" xfId="0" applyFont="1" applyBorder="1" applyAlignment="1">
      <alignment horizontal="center" vertical="top"/>
    </xf>
    <xf numFmtId="0" fontId="73" fillId="0" borderId="0" xfId="0" applyFont="1" applyAlignment="1">
      <alignment horizontal="left" vertical="top" textRotation="180"/>
    </xf>
    <xf numFmtId="0" fontId="50" fillId="0" borderId="0" xfId="0" applyFont="1" applyAlignment="1">
      <alignment horizontal="left"/>
    </xf>
    <xf numFmtId="0" fontId="24" fillId="0" borderId="38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43" fontId="24" fillId="0" borderId="12" xfId="76" applyFont="1" applyBorder="1" applyAlignment="1">
      <alignment horizontal="center"/>
    </xf>
    <xf numFmtId="43" fontId="24" fillId="0" borderId="13" xfId="76" applyFont="1" applyBorder="1" applyAlignment="1">
      <alignment horizontal="center"/>
    </xf>
    <xf numFmtId="43" fontId="24" fillId="0" borderId="14" xfId="76" applyFont="1" applyBorder="1" applyAlignment="1">
      <alignment horizontal="center"/>
    </xf>
    <xf numFmtId="43" fontId="24" fillId="0" borderId="79" xfId="76" applyFont="1" applyBorder="1" applyAlignment="1">
      <alignment horizontal="center"/>
    </xf>
    <xf numFmtId="43" fontId="24" fillId="0" borderId="8" xfId="76" applyFont="1" applyBorder="1" applyAlignment="1">
      <alignment horizontal="center"/>
    </xf>
    <xf numFmtId="43" fontId="24" fillId="0" borderId="36" xfId="76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80" xfId="0" applyFont="1" applyBorder="1" applyAlignment="1">
      <alignment horizontal="center"/>
    </xf>
    <xf numFmtId="0" fontId="24" fillId="0" borderId="79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35" fillId="0" borderId="0" xfId="0" applyFont="1" applyAlignment="1">
      <alignment horizontal="center"/>
    </xf>
    <xf numFmtId="43" fontId="24" fillId="0" borderId="12" xfId="76" applyFont="1" applyBorder="1" applyAlignment="1">
      <alignment horizontal="center" vertical="top"/>
    </xf>
    <xf numFmtId="43" fontId="24" fillId="0" borderId="13" xfId="76" applyFont="1" applyBorder="1" applyAlignment="1">
      <alignment horizontal="center" vertical="top"/>
    </xf>
    <xf numFmtId="43" fontId="24" fillId="0" borderId="14" xfId="76" applyFont="1" applyBorder="1" applyAlignment="1">
      <alignment horizontal="center" vertical="top"/>
    </xf>
    <xf numFmtId="43" fontId="24" fillId="0" borderId="15" xfId="76" applyFont="1" applyBorder="1" applyAlignment="1">
      <alignment horizontal="center" vertical="top"/>
    </xf>
    <xf numFmtId="43" fontId="24" fillId="0" borderId="16" xfId="76" applyFont="1" applyBorder="1" applyAlignment="1">
      <alignment horizontal="center" vertical="top"/>
    </xf>
    <xf numFmtId="43" fontId="24" fillId="0" borderId="17" xfId="76" applyFont="1" applyBorder="1" applyAlignment="1">
      <alignment horizontal="center" vertical="top"/>
    </xf>
    <xf numFmtId="43" fontId="24" fillId="0" borderId="12" xfId="0" applyNumberFormat="1" applyFont="1" applyBorder="1" applyAlignment="1">
      <alignment horizontal="center" vertical="top"/>
    </xf>
    <xf numFmtId="0" fontId="24" fillId="0" borderId="13" xfId="0" applyFont="1" applyBorder="1" applyAlignment="1">
      <alignment horizontal="center" vertical="top"/>
    </xf>
    <xf numFmtId="0" fontId="24" fillId="0" borderId="80" xfId="0" applyFont="1" applyBorder="1" applyAlignment="1">
      <alignment horizontal="center" vertical="top"/>
    </xf>
    <xf numFmtId="0" fontId="24" fillId="0" borderId="15" xfId="0" applyFont="1" applyBorder="1" applyAlignment="1">
      <alignment horizontal="center" vertical="top"/>
    </xf>
    <xf numFmtId="0" fontId="24" fillId="0" borderId="16" xfId="0" applyFont="1" applyBorder="1" applyAlignment="1">
      <alignment horizontal="center" vertical="top"/>
    </xf>
    <xf numFmtId="0" fontId="24" fillId="0" borderId="78" xfId="0" applyFont="1" applyBorder="1" applyAlignment="1">
      <alignment horizontal="center" vertical="top"/>
    </xf>
    <xf numFmtId="43" fontId="24" fillId="0" borderId="18" xfId="76" applyFont="1" applyBorder="1" applyAlignment="1">
      <alignment horizontal="center"/>
    </xf>
    <xf numFmtId="43" fontId="24" fillId="0" borderId="0" xfId="76" applyFont="1" applyBorder="1" applyAlignment="1">
      <alignment horizontal="center"/>
    </xf>
    <xf numFmtId="43" fontId="24" fillId="0" borderId="2" xfId="76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43" fontId="25" fillId="0" borderId="24" xfId="76" applyFont="1" applyBorder="1" applyAlignment="1">
      <alignment horizontal="center" vertical="top" shrinkToFit="1"/>
    </xf>
    <xf numFmtId="43" fontId="25" fillId="0" borderId="32" xfId="76" applyFont="1" applyBorder="1" applyAlignment="1">
      <alignment horizontal="center" vertical="top" shrinkToFit="1"/>
    </xf>
    <xf numFmtId="43" fontId="25" fillId="0" borderId="25" xfId="76" applyFont="1" applyBorder="1" applyAlignment="1">
      <alignment horizontal="center" vertical="top" shrinkToFit="1"/>
    </xf>
    <xf numFmtId="0" fontId="45" fillId="7" borderId="24" xfId="0" applyFont="1" applyFill="1" applyBorder="1" applyAlignment="1">
      <alignment horizontal="center" vertical="top"/>
    </xf>
    <xf numFmtId="0" fontId="45" fillId="7" borderId="32" xfId="0" applyFont="1" applyFill="1" applyBorder="1" applyAlignment="1">
      <alignment horizontal="center" vertical="top"/>
    </xf>
    <xf numFmtId="0" fontId="45" fillId="7" borderId="25" xfId="0" applyFont="1" applyFill="1" applyBorder="1" applyAlignment="1">
      <alignment horizontal="center" vertical="top"/>
    </xf>
    <xf numFmtId="43" fontId="45" fillId="7" borderId="24" xfId="0" applyNumberFormat="1" applyFont="1" applyFill="1" applyBorder="1" applyAlignment="1">
      <alignment horizontal="center" vertical="top"/>
    </xf>
    <xf numFmtId="0" fontId="44" fillId="7" borderId="24" xfId="0" applyFont="1" applyFill="1" applyBorder="1" applyAlignment="1">
      <alignment horizontal="center" vertical="top"/>
    </xf>
    <xf numFmtId="0" fontId="44" fillId="7" borderId="32" xfId="0" applyFont="1" applyFill="1" applyBorder="1" applyAlignment="1">
      <alignment horizontal="center" vertical="top"/>
    </xf>
    <xf numFmtId="0" fontId="44" fillId="7" borderId="25" xfId="0" applyFont="1" applyFill="1" applyBorder="1" applyAlignment="1">
      <alignment horizontal="center" vertical="top"/>
    </xf>
    <xf numFmtId="0" fontId="44" fillId="7" borderId="24" xfId="0" applyFont="1" applyFill="1" applyBorder="1" applyAlignment="1">
      <alignment horizontal="center" vertical="top" wrapText="1"/>
    </xf>
    <xf numFmtId="0" fontId="44" fillId="7" borderId="32" xfId="0" applyFont="1" applyFill="1" applyBorder="1" applyAlignment="1">
      <alignment horizontal="center" vertical="top" wrapText="1"/>
    </xf>
    <xf numFmtId="0" fontId="44" fillId="7" borderId="25" xfId="0" applyFont="1" applyFill="1" applyBorder="1" applyAlignment="1">
      <alignment horizontal="center" vertical="top" wrapText="1"/>
    </xf>
    <xf numFmtId="43" fontId="43" fillId="0" borderId="24" xfId="76" applyFont="1" applyBorder="1" applyAlignment="1">
      <alignment horizontal="center" vertical="top" shrinkToFit="1"/>
    </xf>
    <xf numFmtId="43" fontId="43" fillId="0" borderId="32" xfId="76" applyFont="1" applyBorder="1" applyAlignment="1">
      <alignment horizontal="center" vertical="top" shrinkToFit="1"/>
    </xf>
    <xf numFmtId="43" fontId="43" fillId="0" borderId="25" xfId="76" applyFont="1" applyBorder="1" applyAlignment="1">
      <alignment horizontal="center" vertical="top" shrinkToFit="1"/>
    </xf>
    <xf numFmtId="0" fontId="44" fillId="2" borderId="3" xfId="0" applyFont="1" applyFill="1" applyBorder="1" applyAlignment="1">
      <alignment horizontal="center"/>
    </xf>
    <xf numFmtId="0" fontId="45" fillId="2" borderId="3" xfId="0" applyFont="1" applyFill="1" applyBorder="1" applyAlignment="1">
      <alignment horizontal="center"/>
    </xf>
    <xf numFmtId="0" fontId="45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24" fillId="7" borderId="0" xfId="0" applyNumberFormat="1" applyFont="1" applyFill="1" applyBorder="1" applyAlignment="1">
      <alignment horizontal="left" wrapText="1"/>
    </xf>
    <xf numFmtId="0" fontId="24" fillId="7" borderId="0" xfId="0" applyFont="1" applyFill="1" applyBorder="1" applyAlignment="1">
      <alignment horizontal="left" wrapText="1"/>
    </xf>
    <xf numFmtId="0" fontId="84" fillId="0" borderId="104" xfId="89" applyFont="1" applyFill="1" applyBorder="1" applyAlignment="1">
      <alignment horizontal="left"/>
    </xf>
    <xf numFmtId="0" fontId="35" fillId="7" borderId="95" xfId="59" applyFont="1" applyFill="1" applyBorder="1" applyAlignment="1">
      <alignment horizontal="center"/>
    </xf>
    <xf numFmtId="0" fontId="35" fillId="7" borderId="96" xfId="59" applyFont="1" applyFill="1" applyBorder="1" applyAlignment="1">
      <alignment horizontal="center"/>
    </xf>
    <xf numFmtId="0" fontId="35" fillId="7" borderId="20" xfId="59" applyFont="1" applyFill="1" applyBorder="1" applyAlignment="1">
      <alignment horizontal="center"/>
    </xf>
    <xf numFmtId="0" fontId="84" fillId="0" borderId="112" xfId="89" applyFont="1" applyFill="1" applyBorder="1" applyAlignment="1">
      <alignment horizontal="left"/>
    </xf>
    <xf numFmtId="0" fontId="84" fillId="0" borderId="97" xfId="89" applyFont="1" applyFill="1" applyBorder="1" applyAlignment="1">
      <alignment horizontal="center"/>
    </xf>
    <xf numFmtId="0" fontId="84" fillId="0" borderId="98" xfId="89" applyFont="1" applyFill="1" applyBorder="1" applyAlignment="1">
      <alignment horizontal="center"/>
    </xf>
    <xf numFmtId="0" fontId="84" fillId="0" borderId="99" xfId="89" applyFont="1" applyFill="1" applyBorder="1" applyAlignment="1">
      <alignment horizontal="center"/>
    </xf>
    <xf numFmtId="0" fontId="84" fillId="0" borderId="102" xfId="89" applyFont="1" applyFill="1" applyBorder="1" applyAlignment="1">
      <alignment horizontal="left"/>
    </xf>
    <xf numFmtId="0" fontId="84" fillId="0" borderId="110" xfId="89" applyFont="1" applyFill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24" xfId="0" applyFont="1" applyBorder="1" applyAlignment="1">
      <alignment horizontal="center" vertical="top" shrinkToFit="1"/>
    </xf>
    <xf numFmtId="0" fontId="12" fillId="0" borderId="32" xfId="0" applyFont="1" applyBorder="1" applyAlignment="1">
      <alignment horizontal="center" vertical="top" shrinkToFit="1"/>
    </xf>
    <xf numFmtId="0" fontId="12" fillId="0" borderId="25" xfId="0" applyFont="1" applyBorder="1" applyAlignment="1">
      <alignment horizontal="center" vertical="top" shrinkToFit="1"/>
    </xf>
    <xf numFmtId="0" fontId="12" fillId="0" borderId="75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74" xfId="0" applyFont="1" applyBorder="1" applyAlignment="1">
      <alignment horizontal="center"/>
    </xf>
    <xf numFmtId="0" fontId="78" fillId="0" borderId="38" xfId="0" applyFont="1" applyBorder="1" applyAlignment="1">
      <alignment horizontal="center" vertical="center"/>
    </xf>
    <xf numFmtId="0" fontId="78" fillId="0" borderId="33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8" fillId="0" borderId="4" xfId="0" applyFont="1" applyBorder="1" applyAlignment="1">
      <alignment horizontal="center" vertical="center"/>
    </xf>
    <xf numFmtId="0" fontId="78" fillId="0" borderId="0" xfId="0" applyFont="1" applyBorder="1" applyAlignment="1">
      <alignment horizontal="center" vertical="center"/>
    </xf>
    <xf numFmtId="0" fontId="78" fillId="0" borderId="6" xfId="0" applyFont="1" applyBorder="1" applyAlignment="1">
      <alignment horizontal="center" vertical="center"/>
    </xf>
    <xf numFmtId="0" fontId="78" fillId="0" borderId="7" xfId="0" applyFont="1" applyBorder="1" applyAlignment="1">
      <alignment horizontal="center" vertical="center"/>
    </xf>
    <xf numFmtId="0" fontId="78" fillId="0" borderId="8" xfId="0" applyFont="1" applyBorder="1" applyAlignment="1">
      <alignment horizontal="center" vertical="center"/>
    </xf>
    <xf numFmtId="0" fontId="78" fillId="0" borderId="9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24" fillId="2" borderId="3" xfId="0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/>
    </xf>
    <xf numFmtId="0" fontId="35" fillId="7" borderId="0" xfId="0" applyFont="1" applyFill="1" applyBorder="1" applyAlignment="1">
      <alignment horizontal="center"/>
    </xf>
    <xf numFmtId="0" fontId="24" fillId="7" borderId="33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62" fillId="7" borderId="0" xfId="0" applyFont="1" applyFill="1" applyAlignment="1">
      <alignment horizontal="center"/>
    </xf>
    <xf numFmtId="43" fontId="23" fillId="0" borderId="49" xfId="76" applyFont="1" applyFill="1" applyBorder="1" applyAlignment="1">
      <alignment horizontal="center"/>
    </xf>
    <xf numFmtId="0" fontId="22" fillId="0" borderId="32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0" fontId="37" fillId="0" borderId="0" xfId="0" applyFont="1" applyFill="1" applyAlignment="1">
      <alignment horizontal="left" shrinkToFit="1"/>
    </xf>
    <xf numFmtId="0" fontId="50" fillId="0" borderId="38" xfId="0" applyFont="1" applyFill="1" applyBorder="1" applyAlignment="1">
      <alignment horizontal="center" vertical="center" wrapText="1"/>
    </xf>
    <xf numFmtId="0" fontId="50" fillId="0" borderId="33" xfId="0" applyFont="1" applyFill="1" applyBorder="1" applyAlignment="1">
      <alignment horizontal="center" vertical="center" wrapText="1"/>
    </xf>
    <xf numFmtId="0" fontId="50" fillId="0" borderId="39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 vertical="center" wrapText="1"/>
    </xf>
    <xf numFmtId="0" fontId="42" fillId="0" borderId="0" xfId="6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24" fillId="0" borderId="0" xfId="0" applyFont="1" applyFill="1" applyAlignment="1">
      <alignment horizontal="left" vertical="center" wrapText="1"/>
    </xf>
    <xf numFmtId="0" fontId="37" fillId="0" borderId="13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39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24" fillId="0" borderId="0" xfId="0" applyFont="1" applyFill="1" applyAlignment="1">
      <alignment horizontal="left"/>
    </xf>
    <xf numFmtId="0" fontId="24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66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wrapText="1"/>
    </xf>
    <xf numFmtId="0" fontId="23" fillId="7" borderId="58" xfId="0" applyFont="1" applyFill="1" applyBorder="1" applyAlignment="1">
      <alignment horizontal="left"/>
    </xf>
    <xf numFmtId="0" fontId="23" fillId="7" borderId="40" xfId="0" applyFont="1" applyFill="1" applyBorder="1" applyAlignment="1">
      <alignment horizontal="left"/>
    </xf>
    <xf numFmtId="0" fontId="23" fillId="7" borderId="81" xfId="0" applyFont="1" applyFill="1" applyBorder="1" applyAlignment="1">
      <alignment horizontal="left"/>
    </xf>
    <xf numFmtId="0" fontId="37" fillId="7" borderId="57" xfId="0" applyFont="1" applyFill="1" applyBorder="1" applyAlignment="1">
      <alignment horizontal="left"/>
    </xf>
    <xf numFmtId="0" fontId="23" fillId="9" borderId="24" xfId="0" applyFont="1" applyFill="1" applyBorder="1" applyAlignment="1">
      <alignment horizontal="center" vertical="center" wrapText="1"/>
    </xf>
    <xf numFmtId="0" fontId="23" fillId="9" borderId="32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vertical="center" wrapText="1"/>
    </xf>
    <xf numFmtId="0" fontId="64" fillId="7" borderId="0" xfId="0" applyFont="1" applyFill="1" applyAlignment="1">
      <alignment horizont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</cellXfs>
  <cellStyles count="113">
    <cellStyle name="Comma 10" xfId="1" xr:uid="{00000000-0005-0000-0000-000000000000}"/>
    <cellStyle name="Comma 2" xfId="2" xr:uid="{00000000-0005-0000-0000-000001000000}"/>
    <cellStyle name="Comma 2 2" xfId="104" xr:uid="{00000000-0005-0000-0000-000002000000}"/>
    <cellStyle name="Comma 2 3" xfId="103" xr:uid="{00000000-0005-0000-0000-000003000000}"/>
    <cellStyle name="Comma 3" xfId="3" xr:uid="{00000000-0005-0000-0000-000004000000}"/>
    <cellStyle name="Comma 3 2" xfId="106" xr:uid="{00000000-0005-0000-0000-000005000000}"/>
    <cellStyle name="Comma 3 3" xfId="105" xr:uid="{00000000-0005-0000-0000-000006000000}"/>
    <cellStyle name="Comma 4" xfId="107" xr:uid="{00000000-0005-0000-0000-000007000000}"/>
    <cellStyle name="Hyperlink 2" xfId="4" xr:uid="{00000000-0005-0000-0000-000008000000}"/>
    <cellStyle name="Normal 11" xfId="5" xr:uid="{00000000-0005-0000-0000-000009000000}"/>
    <cellStyle name="Normal 12" xfId="6" xr:uid="{00000000-0005-0000-0000-00000A000000}"/>
    <cellStyle name="Normal 13" xfId="7" xr:uid="{00000000-0005-0000-0000-00000B000000}"/>
    <cellStyle name="Normal 15" xfId="8" xr:uid="{00000000-0005-0000-0000-00000C000000}"/>
    <cellStyle name="Normal 18" xfId="9" xr:uid="{00000000-0005-0000-0000-00000D000000}"/>
    <cellStyle name="Normal 19" xfId="10" xr:uid="{00000000-0005-0000-0000-00000E000000}"/>
    <cellStyle name="Normal 2" xfId="11" xr:uid="{00000000-0005-0000-0000-00000F000000}"/>
    <cellStyle name="Normal 2 10" xfId="12" xr:uid="{00000000-0005-0000-0000-000010000000}"/>
    <cellStyle name="Normal 2 11" xfId="13" xr:uid="{00000000-0005-0000-0000-000011000000}"/>
    <cellStyle name="Normal 2 12" xfId="14" xr:uid="{00000000-0005-0000-0000-000012000000}"/>
    <cellStyle name="Normal 2 13" xfId="15" xr:uid="{00000000-0005-0000-0000-000013000000}"/>
    <cellStyle name="Normal 2 14" xfId="16" xr:uid="{00000000-0005-0000-0000-000014000000}"/>
    <cellStyle name="Normal 2 2" xfId="17" xr:uid="{00000000-0005-0000-0000-000015000000}"/>
    <cellStyle name="Normal 2 2 10" xfId="18" xr:uid="{00000000-0005-0000-0000-000016000000}"/>
    <cellStyle name="Normal 2 2 11" xfId="19" xr:uid="{00000000-0005-0000-0000-000017000000}"/>
    <cellStyle name="Normal 2 2 2" xfId="20" xr:uid="{00000000-0005-0000-0000-000018000000}"/>
    <cellStyle name="Normal 2 2 2 10" xfId="21" xr:uid="{00000000-0005-0000-0000-000019000000}"/>
    <cellStyle name="Normal 2 2 2 11" xfId="22" xr:uid="{00000000-0005-0000-0000-00001A000000}"/>
    <cellStyle name="Normal 2 2 2 2" xfId="23" xr:uid="{00000000-0005-0000-0000-00001B000000}"/>
    <cellStyle name="Normal 2 2 2 2 2" xfId="24" xr:uid="{00000000-0005-0000-0000-00001C000000}"/>
    <cellStyle name="Normal 2 2 2 2 3" xfId="25" xr:uid="{00000000-0005-0000-0000-00001D000000}"/>
    <cellStyle name="Normal 2 2 2 2 4" xfId="26" xr:uid="{00000000-0005-0000-0000-00001E000000}"/>
    <cellStyle name="Normal 2 2 2 2 5" xfId="27" xr:uid="{00000000-0005-0000-0000-00001F000000}"/>
    <cellStyle name="Normal 2 2 2 2 6" xfId="28" xr:uid="{00000000-0005-0000-0000-000020000000}"/>
    <cellStyle name="Normal 2 2 2 2 7" xfId="29" xr:uid="{00000000-0005-0000-0000-000021000000}"/>
    <cellStyle name="Normal 2 2 2 2 8" xfId="30" xr:uid="{00000000-0005-0000-0000-000022000000}"/>
    <cellStyle name="Normal 2 2 2 2 9" xfId="31" xr:uid="{00000000-0005-0000-0000-000023000000}"/>
    <cellStyle name="Normal 2 2 2 3" xfId="32" xr:uid="{00000000-0005-0000-0000-000024000000}"/>
    <cellStyle name="Normal 2 2 2 4" xfId="33" xr:uid="{00000000-0005-0000-0000-000025000000}"/>
    <cellStyle name="Normal 2 2 2 5" xfId="34" xr:uid="{00000000-0005-0000-0000-000026000000}"/>
    <cellStyle name="Normal 2 2 2 6" xfId="35" xr:uid="{00000000-0005-0000-0000-000027000000}"/>
    <cellStyle name="Normal 2 2 2 7" xfId="36" xr:uid="{00000000-0005-0000-0000-000028000000}"/>
    <cellStyle name="Normal 2 2 2 8" xfId="37" xr:uid="{00000000-0005-0000-0000-000029000000}"/>
    <cellStyle name="Normal 2 2 2 9" xfId="38" xr:uid="{00000000-0005-0000-0000-00002A000000}"/>
    <cellStyle name="Normal 2 2 3" xfId="39" xr:uid="{00000000-0005-0000-0000-00002B000000}"/>
    <cellStyle name="Normal 2 2 4" xfId="40" xr:uid="{00000000-0005-0000-0000-00002C000000}"/>
    <cellStyle name="Normal 2 2 5" xfId="41" xr:uid="{00000000-0005-0000-0000-00002D000000}"/>
    <cellStyle name="Normal 2 2 6" xfId="42" xr:uid="{00000000-0005-0000-0000-00002E000000}"/>
    <cellStyle name="Normal 2 2 7" xfId="43" xr:uid="{00000000-0005-0000-0000-00002F000000}"/>
    <cellStyle name="Normal 2 2 8" xfId="44" xr:uid="{00000000-0005-0000-0000-000030000000}"/>
    <cellStyle name="Normal 2 2 9" xfId="45" xr:uid="{00000000-0005-0000-0000-000031000000}"/>
    <cellStyle name="Normal 2 3" xfId="46" xr:uid="{00000000-0005-0000-0000-000032000000}"/>
    <cellStyle name="Normal 2 4" xfId="47" xr:uid="{00000000-0005-0000-0000-000033000000}"/>
    <cellStyle name="Normal 2 5" xfId="48" xr:uid="{00000000-0005-0000-0000-000034000000}"/>
    <cellStyle name="Normal 2 6" xfId="49" xr:uid="{00000000-0005-0000-0000-000035000000}"/>
    <cellStyle name="Normal 2 7" xfId="50" xr:uid="{00000000-0005-0000-0000-000036000000}"/>
    <cellStyle name="Normal 2 8" xfId="51" xr:uid="{00000000-0005-0000-0000-000037000000}"/>
    <cellStyle name="Normal 2 9" xfId="52" xr:uid="{00000000-0005-0000-0000-000038000000}"/>
    <cellStyle name="Normal 2_ฟอร์มการตรวจสรุปรายงานการจัดการอิเนอร์ยี ออโตโมทีฟ" xfId="53" xr:uid="{00000000-0005-0000-0000-000039000000}"/>
    <cellStyle name="Normal 21" xfId="54" xr:uid="{00000000-0005-0000-0000-00003A000000}"/>
    <cellStyle name="Normal 22" xfId="55" xr:uid="{00000000-0005-0000-0000-00003B000000}"/>
    <cellStyle name="Normal 23" xfId="56" xr:uid="{00000000-0005-0000-0000-00003C000000}"/>
    <cellStyle name="Normal 24" xfId="57" xr:uid="{00000000-0005-0000-0000-00003D000000}"/>
    <cellStyle name="Normal 25" xfId="58" xr:uid="{00000000-0005-0000-0000-00003E000000}"/>
    <cellStyle name="Normal 26" xfId="59" xr:uid="{00000000-0005-0000-0000-00003F000000}"/>
    <cellStyle name="Normal 3" xfId="60" xr:uid="{00000000-0005-0000-0000-000040000000}"/>
    <cellStyle name="Normal 3 2" xfId="61" xr:uid="{00000000-0005-0000-0000-000041000000}"/>
    <cellStyle name="Normal 3 3" xfId="62" xr:uid="{00000000-0005-0000-0000-000042000000}"/>
    <cellStyle name="Normal 3 4" xfId="63" xr:uid="{00000000-0005-0000-0000-000043000000}"/>
    <cellStyle name="Normal 3 5" xfId="64" xr:uid="{00000000-0005-0000-0000-000044000000}"/>
    <cellStyle name="Normal 3 6" xfId="65" xr:uid="{00000000-0005-0000-0000-000045000000}"/>
    <cellStyle name="Normal 5" xfId="66" xr:uid="{00000000-0005-0000-0000-000046000000}"/>
    <cellStyle name="Normal 6" xfId="67" xr:uid="{00000000-0005-0000-0000-000047000000}"/>
    <cellStyle name="Normal 9" xfId="68" xr:uid="{00000000-0005-0000-0000-000048000000}"/>
    <cellStyle name="Normal_ปี 2551" xfId="69" xr:uid="{00000000-0005-0000-0000-000049000000}"/>
    <cellStyle name="Normal_ฟอร์มเก็บข้อมูล" xfId="108" xr:uid="{00000000-0005-0000-0000-00004A000000}"/>
    <cellStyle name="Percent 2" xfId="70" xr:uid="{00000000-0005-0000-0000-00004B000000}"/>
    <cellStyle name="เครื่องหมายจุลภาค 2" xfId="71" xr:uid="{00000000-0005-0000-0000-00004C000000}"/>
    <cellStyle name="เครื่องหมายจุลภาค 2 2" xfId="72" xr:uid="{00000000-0005-0000-0000-00004D000000}"/>
    <cellStyle name="เครื่องหมายจุลภาค 2 2 2" xfId="110" xr:uid="{00000000-0005-0000-0000-00004E000000}"/>
    <cellStyle name="เครื่องหมายจุลภาค 2 3" xfId="109" xr:uid="{00000000-0005-0000-0000-00004F000000}"/>
    <cellStyle name="เครื่องหมายจุลภาค 3" xfId="73" xr:uid="{00000000-0005-0000-0000-000050000000}"/>
    <cellStyle name="เครื่องหมายจุลภาค 3 2" xfId="74" xr:uid="{00000000-0005-0000-0000-000051000000}"/>
    <cellStyle name="เครื่องหมายจุลภาค 4" xfId="75" xr:uid="{00000000-0005-0000-0000-000052000000}"/>
    <cellStyle name="จุลภาค" xfId="76" builtinId="3"/>
    <cellStyle name="จุลภาค 2" xfId="111" xr:uid="{00000000-0005-0000-0000-000054000000}"/>
    <cellStyle name="ปกติ" xfId="0" builtinId="0"/>
    <cellStyle name="ปกติ 10" xfId="77" xr:uid="{00000000-0005-0000-0000-000056000000}"/>
    <cellStyle name="ปกติ 11" xfId="102" xr:uid="{00000000-0005-0000-0000-000057000000}"/>
    <cellStyle name="ปกติ 2" xfId="78" xr:uid="{00000000-0005-0000-0000-000058000000}"/>
    <cellStyle name="ปกติ 2 2" xfId="79" xr:uid="{00000000-0005-0000-0000-000059000000}"/>
    <cellStyle name="ปกติ 2 3" xfId="80" xr:uid="{00000000-0005-0000-0000-00005A000000}"/>
    <cellStyle name="ปกติ 2 42" xfId="81" xr:uid="{00000000-0005-0000-0000-00005B000000}"/>
    <cellStyle name="ปกติ 2 53" xfId="82" xr:uid="{00000000-0005-0000-0000-00005C000000}"/>
    <cellStyle name="ปกติ 2 67" xfId="83" xr:uid="{00000000-0005-0000-0000-00005D000000}"/>
    <cellStyle name="ปกติ 3" xfId="84" xr:uid="{00000000-0005-0000-0000-00005E000000}"/>
    <cellStyle name="ปกติ 3 2" xfId="85" xr:uid="{00000000-0005-0000-0000-00005F000000}"/>
    <cellStyle name="ปกติ 3 2 2" xfId="86" xr:uid="{00000000-0005-0000-0000-000060000000}"/>
    <cellStyle name="ปกติ 3 3" xfId="87" xr:uid="{00000000-0005-0000-0000-000061000000}"/>
    <cellStyle name="ปกติ 3 3 2" xfId="88" xr:uid="{00000000-0005-0000-0000-000062000000}"/>
    <cellStyle name="ปกติ 4" xfId="89" xr:uid="{00000000-0005-0000-0000-000063000000}"/>
    <cellStyle name="ปกติ 4 2" xfId="90" xr:uid="{00000000-0005-0000-0000-000064000000}"/>
    <cellStyle name="ปกติ 4 2 2" xfId="112" xr:uid="{00000000-0005-0000-0000-000065000000}"/>
    <cellStyle name="ปกติ 5" xfId="91" xr:uid="{00000000-0005-0000-0000-000066000000}"/>
    <cellStyle name="ปกติ 5 2" xfId="92" xr:uid="{00000000-0005-0000-0000-000067000000}"/>
    <cellStyle name="ปกติ 6" xfId="93" xr:uid="{00000000-0005-0000-0000-000068000000}"/>
    <cellStyle name="ปกติ 7" xfId="94" xr:uid="{00000000-0005-0000-0000-000069000000}"/>
    <cellStyle name="ปกติ 8" xfId="95" xr:uid="{00000000-0005-0000-0000-00006A000000}"/>
    <cellStyle name="ปกติ 9" xfId="96" xr:uid="{00000000-0005-0000-0000-00006B000000}"/>
    <cellStyle name="ปกติ 9 2" xfId="97" xr:uid="{00000000-0005-0000-0000-00006C000000}"/>
    <cellStyle name="เปอร์เซ็นต์ 2" xfId="98" xr:uid="{00000000-0005-0000-0000-00006D000000}"/>
    <cellStyle name="หัวเรื่อง 3 2" xfId="99" xr:uid="{00000000-0005-0000-0000-00006E000000}"/>
    <cellStyle name="หัวเรื่อง 3 3" xfId="100" xr:uid="{00000000-0005-0000-0000-00006F000000}"/>
    <cellStyle name="標準_Sheet1" xfId="101" xr:uid="{00000000-0005-0000-0000-00007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2.xml"/><Relationship Id="rId7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ข้อมูลเปรียบเทียบการใช้พลังงานไฟฟ้ารายเดือน ปี 2562 และปี 2563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27965285746316"/>
          <c:y val="0.15638153563269747"/>
          <c:w val="0.76892941013952198"/>
          <c:h val="0.71154527752508134"/>
        </c:manualLayout>
      </c:layout>
      <c:barChart>
        <c:barDir val="col"/>
        <c:grouping val="clustered"/>
        <c:varyColors val="0"/>
        <c:ser>
          <c:idx val="0"/>
          <c:order val="0"/>
          <c:tx>
            <c:v>ปี2562</c:v>
          </c:tx>
          <c:invertIfNegative val="0"/>
          <c:cat>
            <c:strRef>
              <c:f>'6.3.2) ไฟฟ้าปี 63'!$A$8:$A$19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'ไฟฟ้าปี 62'!$F$8:$F$19</c:f>
              <c:numCache>
                <c:formatCode>#,##0.00</c:formatCode>
                <c:ptCount val="12"/>
                <c:pt idx="0">
                  <c:v>39135.99</c:v>
                </c:pt>
                <c:pt idx="1">
                  <c:v>55932.01</c:v>
                </c:pt>
                <c:pt idx="2">
                  <c:v>65922.009999999995</c:v>
                </c:pt>
                <c:pt idx="3">
                  <c:v>60536</c:v>
                </c:pt>
                <c:pt idx="4">
                  <c:v>67484</c:v>
                </c:pt>
                <c:pt idx="5">
                  <c:v>56680</c:v>
                </c:pt>
                <c:pt idx="6">
                  <c:v>65984</c:v>
                </c:pt>
                <c:pt idx="7">
                  <c:v>57108</c:v>
                </c:pt>
                <c:pt idx="8">
                  <c:v>56156</c:v>
                </c:pt>
                <c:pt idx="9">
                  <c:v>55704</c:v>
                </c:pt>
                <c:pt idx="10">
                  <c:v>55720</c:v>
                </c:pt>
                <c:pt idx="11">
                  <c:v>54472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3-4BDD-BECB-CA8CBF7A18A5}"/>
            </c:ext>
          </c:extLst>
        </c:ser>
        <c:ser>
          <c:idx val="1"/>
          <c:order val="1"/>
          <c:tx>
            <c:v>ปี2563</c:v>
          </c:tx>
          <c:invertIfNegative val="0"/>
          <c:cat>
            <c:strRef>
              <c:f>'6.3.2) ไฟฟ้าปี 63'!$A$8:$A$19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'6.3.2) ไฟฟ้าปี 63'!$F$8:$F$19</c:f>
              <c:numCache>
                <c:formatCode>#,##0.00</c:formatCode>
                <c:ptCount val="12"/>
                <c:pt idx="0">
                  <c:v>43512</c:v>
                </c:pt>
                <c:pt idx="1">
                  <c:v>57308.01</c:v>
                </c:pt>
                <c:pt idx="2">
                  <c:v>73808</c:v>
                </c:pt>
                <c:pt idx="3">
                  <c:v>65376</c:v>
                </c:pt>
                <c:pt idx="4">
                  <c:v>53040</c:v>
                </c:pt>
                <c:pt idx="5">
                  <c:v>59447.99</c:v>
                </c:pt>
                <c:pt idx="6">
                  <c:v>60171.99</c:v>
                </c:pt>
                <c:pt idx="7">
                  <c:v>51532</c:v>
                </c:pt>
                <c:pt idx="8">
                  <c:v>59583.99</c:v>
                </c:pt>
                <c:pt idx="9">
                  <c:v>57792.01</c:v>
                </c:pt>
                <c:pt idx="10">
                  <c:v>58244</c:v>
                </c:pt>
                <c:pt idx="11">
                  <c:v>63608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3-4BDD-BECB-CA8CBF7A1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253631"/>
        <c:axId val="1"/>
      </c:barChart>
      <c:catAx>
        <c:axId val="57925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9.860416570735675E-2"/>
              <c:y val="4.1289639856025954E-2"/>
            </c:manualLayout>
          </c:layout>
          <c:overlay val="0"/>
        </c:title>
        <c:numFmt formatCode="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579253631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400" b="1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42247670219844"/>
          <c:y val="0.15615615615615641"/>
          <c:w val="0.62501688132577515"/>
          <c:h val="0.51759412956262862"/>
        </c:manualLayout>
      </c:layout>
      <c:barChart>
        <c:barDir val="col"/>
        <c:grouping val="clustered"/>
        <c:varyColors val="0"/>
        <c:ser>
          <c:idx val="0"/>
          <c:order val="0"/>
          <c:tx>
            <c:v>ปี 2562</c:v>
          </c:tx>
          <c:invertIfNegative val="0"/>
          <c:cat>
            <c:strRef>
              <c:f>'6.3.5) สัดส่วนไฟฟ้า 63'!$A$7:$A$10</c:f>
              <c:strCache>
                <c:ptCount val="4"/>
                <c:pt idx="0">
                  <c:v>ปรับอากาศแบบรวมศูนย์</c:v>
                </c:pt>
                <c:pt idx="1">
                  <c:v>ปรับอากาศแบบแยกส่วน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'สัดส่วนไฟฟ้า 62'!$B$7:$B$10</c:f>
              <c:numCache>
                <c:formatCode>#,##0.00</c:formatCode>
                <c:ptCount val="4"/>
                <c:pt idx="0" formatCode="#,##0.00_ ;\-#,##0.00\ ">
                  <c:v>0</c:v>
                </c:pt>
                <c:pt idx="1">
                  <c:v>359416.85</c:v>
                </c:pt>
                <c:pt idx="2" formatCode="0.00">
                  <c:v>279847.93</c:v>
                </c:pt>
                <c:pt idx="3" formatCode="#,##0.00_ ;\-#,##0.00\ ">
                  <c:v>51569.23000000004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0-4ED5-A3EB-71A2EA5BD8F8}"/>
            </c:ext>
          </c:extLst>
        </c:ser>
        <c:ser>
          <c:idx val="1"/>
          <c:order val="1"/>
          <c:tx>
            <c:v>ปี 2563</c:v>
          </c:tx>
          <c:invertIfNegative val="0"/>
          <c:cat>
            <c:strRef>
              <c:f>'6.3.5) สัดส่วนไฟฟ้า 63'!$A$7:$A$10</c:f>
              <c:strCache>
                <c:ptCount val="4"/>
                <c:pt idx="0">
                  <c:v>ปรับอากาศแบบรวมศูนย์</c:v>
                </c:pt>
                <c:pt idx="1">
                  <c:v>ปรับอากาศแบบแยกส่วน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'6.3.5) สัดส่วนไฟฟ้า 63'!$B$7:$B$10</c:f>
              <c:numCache>
                <c:formatCode>#,##0.00_ ;\-#,##0.00\ </c:formatCode>
                <c:ptCount val="4"/>
                <c:pt idx="1">
                  <c:v>359416.85</c:v>
                </c:pt>
                <c:pt idx="2" formatCode="_(* #,##0.00_);_(* \(#,##0.00\);_(* &quot;-&quot;??_);_(@_)">
                  <c:v>283590.342</c:v>
                </c:pt>
                <c:pt idx="3">
                  <c:v>60416.79800000001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0-4ED5-A3EB-71A2EA5BD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255711"/>
        <c:axId val="1"/>
      </c:barChart>
      <c:catAx>
        <c:axId val="57925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#,##0.00_ ;\-#,##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57925571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854635674288842"/>
          <c:y val="0.41608474616348629"/>
          <c:w val="7.946026986506749E-2"/>
          <c:h val="0.16783239932846233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2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กราฟสัดส่วนการใช้พลังงาน!$P$3</c:f>
              <c:strCache>
                <c:ptCount val="1"/>
                <c:pt idx="0">
                  <c:v>ปี 2562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4E-4DD1-ACC7-5C34C143A4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4E-4DD1-ACC7-5C34C143A47A}"/>
              </c:ext>
            </c:extLst>
          </c:dPt>
          <c:dLbls>
            <c:dLbl>
              <c:idx val="0"/>
              <c:layout>
                <c:manualLayout>
                  <c:x val="-4.3638772282802191E-2"/>
                  <c:y val="-0.290425240054869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DD1-ACC7-5C34C143A4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กราฟสัดส่วนการใช้พลังงาน!$O$4:$O$5</c:f>
              <c:strCache>
                <c:ptCount val="2"/>
                <c:pt idx="0">
                  <c:v>ไฟฟ้า (MJ)</c:v>
                </c:pt>
                <c:pt idx="1">
                  <c:v>ความร้อน (MJ)</c:v>
                </c:pt>
              </c:strCache>
            </c:strRef>
          </c:cat>
          <c:val>
            <c:numRef>
              <c:f>กราฟสัดส่วนการใช้พลังงาน!$P$4:$P$5</c:f>
              <c:numCache>
                <c:formatCode>_(* #,##0_);_(* \(#,##0\);_(* "-"??_);_(@_)</c:formatCode>
                <c:ptCount val="2"/>
                <c:pt idx="0">
                  <c:v>2487002.4360000002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E-4DD1-ACC7-5C34C143A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2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กราฟสัดส่วนการใช้พลังงาน!$R$3</c:f>
              <c:strCache>
                <c:ptCount val="1"/>
                <c:pt idx="0">
                  <c:v>ปี 2563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C5-43B2-8038-FAF1566092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C5-43B2-8038-FAF1566092A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กราฟสัดส่วนการใช้พลังงาน!$Q$4:$Q$5</c:f>
              <c:strCache>
                <c:ptCount val="2"/>
                <c:pt idx="0">
                  <c:v>ไฟฟ้า (MJ)</c:v>
                </c:pt>
                <c:pt idx="1">
                  <c:v>ความร้อน (MJ)</c:v>
                </c:pt>
              </c:strCache>
            </c:strRef>
          </c:cat>
          <c:val>
            <c:numRef>
              <c:f>กราฟสัดส่วนการใช้พลังงาน!$R$4:$R$5</c:f>
              <c:numCache>
                <c:formatCode>_(* #,##0_);_(* \(#,##0\);_(* "-"??_);_(@_)</c:formatCode>
                <c:ptCount val="2"/>
                <c:pt idx="0">
                  <c:v>2532326.3640000001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C5-43B2-8038-FAF156609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ดัชนีการใช้พลังงานในรอบปี 2562 และปี 2563</a:t>
            </a:r>
          </a:p>
        </c:rich>
      </c:tx>
      <c:layout>
        <c:manualLayout>
          <c:xMode val="edge"/>
          <c:yMode val="edge"/>
          <c:x val="0.31727072297780962"/>
          <c:y val="2.94367668327173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33898156347477"/>
          <c:y val="0.12841378260168704"/>
          <c:w val="0.72463872866955459"/>
          <c:h val="0.65607023233321216"/>
        </c:manualLayout>
      </c:layout>
      <c:lineChart>
        <c:grouping val="standard"/>
        <c:varyColors val="0"/>
        <c:ser>
          <c:idx val="0"/>
          <c:order val="0"/>
          <c:tx>
            <c:v>ปี2562</c:v>
          </c:tx>
          <c:cat>
            <c:strRef>
              <c:f>'[6]SEC (ทุกกรณี) (2)'!$C$22:$C$33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'SEC (ทุกกรณี) (2)'!$F$9:$F$20</c:f>
              <c:numCache>
                <c:formatCode>_(* #,##0.00_);_(* \(#,##0.00\);_(* "-"??_);_(@_)</c:formatCode>
                <c:ptCount val="12"/>
                <c:pt idx="0">
                  <c:v>4.8305537705830606</c:v>
                </c:pt>
                <c:pt idx="1">
                  <c:v>6.9036858861061008</c:v>
                </c:pt>
                <c:pt idx="2">
                  <c:v>8.1367512095622025</c:v>
                </c:pt>
                <c:pt idx="3">
                  <c:v>7.4719561982721325</c:v>
                </c:pt>
                <c:pt idx="4">
                  <c:v>8.3295475763875473</c:v>
                </c:pt>
                <c:pt idx="5">
                  <c:v>6.9960102636128001</c:v>
                </c:pt>
                <c:pt idx="6">
                  <c:v>8.1444026329256705</c:v>
                </c:pt>
                <c:pt idx="7">
                  <c:v>7.0488382874805895</c:v>
                </c:pt>
                <c:pt idx="8">
                  <c:v>6.9313329633634515</c:v>
                </c:pt>
                <c:pt idx="9">
                  <c:v>6.8755426204002719</c:v>
                </c:pt>
                <c:pt idx="10">
                  <c:v>6.8775174997971984</c:v>
                </c:pt>
                <c:pt idx="11">
                  <c:v>6.7234769068369173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B-4687-B6F9-ADC49820C82E}"/>
            </c:ext>
          </c:extLst>
        </c:ser>
        <c:ser>
          <c:idx val="4"/>
          <c:order val="1"/>
          <c:tx>
            <c:v>ปี2563</c:v>
          </c:tx>
          <c:cat>
            <c:strRef>
              <c:f>'[6]SEC (ทุกกรณี) (2)'!$C$22:$C$33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'SEC (ทุกกรณี) (2)'!$O$9:$O$20</c:f>
              <c:numCache>
                <c:formatCode>_(* #,##0.00_);_(* \(#,##0.00\);_(* "-"??_);_(@_)</c:formatCode>
                <c:ptCount val="12"/>
                <c:pt idx="0">
                  <c:v>5.2944436719407459</c:v>
                </c:pt>
                <c:pt idx="1">
                  <c:v>6.9731115760253948</c:v>
                </c:pt>
                <c:pt idx="2">
                  <c:v>8.9807937704220109</c:v>
                </c:pt>
                <c:pt idx="3">
                  <c:v>7.954806708420624</c:v>
                </c:pt>
                <c:pt idx="4">
                  <c:v>6.4537895835571142</c:v>
                </c:pt>
                <c:pt idx="5">
                  <c:v>7.2334995970099447</c:v>
                </c:pt>
                <c:pt idx="6">
                  <c:v>7.3215943115366295</c:v>
                </c:pt>
                <c:pt idx="7">
                  <c:v>6.2702994875540199</c:v>
                </c:pt>
                <c:pt idx="8">
                  <c:v>7.2500477754293229</c:v>
                </c:pt>
                <c:pt idx="9">
                  <c:v>7.0320036227531784</c:v>
                </c:pt>
                <c:pt idx="10">
                  <c:v>7.0870007636632835</c:v>
                </c:pt>
                <c:pt idx="11">
                  <c:v>7.7396803889687211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B-4687-B6F9-ADC49820C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259455"/>
        <c:axId val="1"/>
      </c:lineChart>
      <c:catAx>
        <c:axId val="579259455"/>
        <c:scaling>
          <c:orientation val="minMax"/>
        </c:scaling>
        <c:delete val="0"/>
        <c:axPos val="b"/>
        <c:majorGridlines>
          <c:spPr>
            <a:ln cmpd="dbl"/>
          </c:spPr>
        </c:majorGridlines>
        <c:min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th-TH" sz="1600" b="1" i="0" u="none" strike="noStrike" baseline="0">
                    <a:solidFill>
                      <a:srgbClr val="000000"/>
                    </a:solidFill>
                    <a:latin typeface="TH SarabunPSK"/>
                    <a:cs typeface="TH SarabunPSK"/>
                  </a:rPr>
                  <a:t>MJ/ตารางเมตร</a:t>
                </a:r>
              </a:p>
            </c:rich>
          </c:tx>
          <c:layout>
            <c:manualLayout>
              <c:xMode val="edge"/>
              <c:yMode val="edge"/>
              <c:x val="8.7507897876401813E-2"/>
              <c:y val="2.7219722534683168E-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79259455"/>
        <c:crosses val="autoZero"/>
        <c:crossBetween val="between"/>
      </c:valAx>
      <c:spPr>
        <a:ln w="3175"/>
      </c:spPr>
    </c:plotArea>
    <c:legend>
      <c:legendPos val="r"/>
      <c:layout>
        <c:manualLayout>
          <c:xMode val="edge"/>
          <c:yMode val="edge"/>
          <c:x val="0.89575859381213707"/>
          <c:y val="0.48081900476726125"/>
          <c:w val="9.3333460590153461E-2"/>
          <c:h val="0.1227623332797686"/>
        </c:manualLayout>
      </c:layout>
      <c:overlay val="0"/>
      <c:txPr>
        <a:bodyPr/>
        <a:lstStyle/>
        <a:p>
          <a:pPr>
            <a:defRPr sz="915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checked="Checked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checked="Checked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checked="Checked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checked="Checked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checked="Checked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checked="Checked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checked="Checked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checked="Checked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checked="Checked" lockText="1"/>
</file>

<file path=xl/ctrlProps/ctrlProp47.xml><?xml version="1.0" encoding="utf-8"?>
<formControlPr xmlns="http://schemas.microsoft.com/office/spreadsheetml/2009/9/main" objectType="CheckBox" checked="Checked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checked="Checked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checked="Checked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checked="Checked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checked="Checked" lockText="1"/>
</file>

<file path=xl/ctrlProps/ctrlProp66.xml><?xml version="1.0" encoding="utf-8"?>
<formControlPr xmlns="http://schemas.microsoft.com/office/spreadsheetml/2009/9/main" objectType="CheckBox" checked="Checked" lockText="1"/>
</file>

<file path=xl/ctrlProps/ctrlProp67.xml><?xml version="1.0" encoding="utf-8"?>
<formControlPr xmlns="http://schemas.microsoft.com/office/spreadsheetml/2009/9/main" objectType="CheckBox" checked="Checked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checked="Checked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checked="Checked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checked="Checked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checked="Checked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checked="Checked" lockText="1"/>
</file>

<file path=xl/ctrlProps/ctrlProp87.xml><?xml version="1.0" encoding="utf-8"?>
<formControlPr xmlns="http://schemas.microsoft.com/office/spreadsheetml/2009/9/main" objectType="CheckBox" checked="Checked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checked="Checked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checked="Checked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2" Type="http://schemas.openxmlformats.org/officeDocument/2006/relationships/image" Target="../media/image16.jpeg"/><Relationship Id="rId1" Type="http://schemas.openxmlformats.org/officeDocument/2006/relationships/image" Target="../media/image15.pn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6" Type="http://schemas.openxmlformats.org/officeDocument/2006/relationships/image" Target="../media/image30.jpeg"/><Relationship Id="rId5" Type="http://schemas.openxmlformats.org/officeDocument/2006/relationships/image" Target="../media/image29.jpeg"/><Relationship Id="rId4" Type="http://schemas.openxmlformats.org/officeDocument/2006/relationships/image" Target="../media/image2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jpg"/><Relationship Id="rId2" Type="http://schemas.openxmlformats.org/officeDocument/2006/relationships/image" Target="../media/image33.jpeg"/><Relationship Id="rId1" Type="http://schemas.openxmlformats.org/officeDocument/2006/relationships/image" Target="../media/image32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eg"/><Relationship Id="rId2" Type="http://schemas.openxmlformats.org/officeDocument/2006/relationships/image" Target="../media/image36.jpeg"/><Relationship Id="rId1" Type="http://schemas.openxmlformats.org/officeDocument/2006/relationships/image" Target="../media/image35.jpeg"/><Relationship Id="rId4" Type="http://schemas.openxmlformats.org/officeDocument/2006/relationships/image" Target="../media/image38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jpeg"/><Relationship Id="rId2" Type="http://schemas.openxmlformats.org/officeDocument/2006/relationships/image" Target="../media/image40.png"/><Relationship Id="rId1" Type="http://schemas.openxmlformats.org/officeDocument/2006/relationships/image" Target="../media/image39.jpeg"/><Relationship Id="rId4" Type="http://schemas.openxmlformats.org/officeDocument/2006/relationships/image" Target="../media/image4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jpeg"/><Relationship Id="rId1" Type="http://schemas.openxmlformats.org/officeDocument/2006/relationships/image" Target="../media/image43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jpeg"/><Relationship Id="rId7" Type="http://schemas.openxmlformats.org/officeDocument/2006/relationships/image" Target="../media/image51.jpeg"/><Relationship Id="rId2" Type="http://schemas.openxmlformats.org/officeDocument/2006/relationships/image" Target="../media/image46.jpeg"/><Relationship Id="rId1" Type="http://schemas.openxmlformats.org/officeDocument/2006/relationships/image" Target="../media/image45.jpeg"/><Relationship Id="rId6" Type="http://schemas.openxmlformats.org/officeDocument/2006/relationships/image" Target="../media/image50.jpeg"/><Relationship Id="rId5" Type="http://schemas.openxmlformats.org/officeDocument/2006/relationships/image" Target="../media/image49.jpeg"/><Relationship Id="rId4" Type="http://schemas.openxmlformats.org/officeDocument/2006/relationships/image" Target="../media/image48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jp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jp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2.jpg"/><Relationship Id="rId13" Type="http://schemas.openxmlformats.org/officeDocument/2006/relationships/image" Target="../media/image67.jpg"/><Relationship Id="rId18" Type="http://schemas.openxmlformats.org/officeDocument/2006/relationships/image" Target="../media/image72.jpg"/><Relationship Id="rId26" Type="http://schemas.openxmlformats.org/officeDocument/2006/relationships/image" Target="../media/image80.jpg"/><Relationship Id="rId3" Type="http://schemas.openxmlformats.org/officeDocument/2006/relationships/image" Target="../media/image57.jpeg"/><Relationship Id="rId21" Type="http://schemas.openxmlformats.org/officeDocument/2006/relationships/image" Target="../media/image75.jpeg"/><Relationship Id="rId7" Type="http://schemas.openxmlformats.org/officeDocument/2006/relationships/image" Target="../media/image61.jpg"/><Relationship Id="rId12" Type="http://schemas.openxmlformats.org/officeDocument/2006/relationships/image" Target="../media/image66.jpg"/><Relationship Id="rId17" Type="http://schemas.openxmlformats.org/officeDocument/2006/relationships/image" Target="../media/image71.jpeg"/><Relationship Id="rId25" Type="http://schemas.openxmlformats.org/officeDocument/2006/relationships/image" Target="../media/image79.jpeg"/><Relationship Id="rId2" Type="http://schemas.openxmlformats.org/officeDocument/2006/relationships/image" Target="../media/image56.jpeg"/><Relationship Id="rId16" Type="http://schemas.openxmlformats.org/officeDocument/2006/relationships/image" Target="../media/image70.jpeg"/><Relationship Id="rId20" Type="http://schemas.openxmlformats.org/officeDocument/2006/relationships/image" Target="../media/image74.jpg"/><Relationship Id="rId29" Type="http://schemas.openxmlformats.org/officeDocument/2006/relationships/image" Target="../media/image83.jpg"/><Relationship Id="rId1" Type="http://schemas.openxmlformats.org/officeDocument/2006/relationships/image" Target="../media/image55.jpeg"/><Relationship Id="rId6" Type="http://schemas.openxmlformats.org/officeDocument/2006/relationships/image" Target="../media/image60.jpeg"/><Relationship Id="rId11" Type="http://schemas.openxmlformats.org/officeDocument/2006/relationships/image" Target="../media/image65.jpg"/><Relationship Id="rId24" Type="http://schemas.openxmlformats.org/officeDocument/2006/relationships/image" Target="../media/image78.jpeg"/><Relationship Id="rId32" Type="http://schemas.openxmlformats.org/officeDocument/2006/relationships/image" Target="../media/image86.jpg"/><Relationship Id="rId5" Type="http://schemas.openxmlformats.org/officeDocument/2006/relationships/image" Target="../media/image59.jpeg"/><Relationship Id="rId15" Type="http://schemas.openxmlformats.org/officeDocument/2006/relationships/image" Target="../media/image69.jpg"/><Relationship Id="rId23" Type="http://schemas.openxmlformats.org/officeDocument/2006/relationships/image" Target="../media/image77.jpeg"/><Relationship Id="rId28" Type="http://schemas.openxmlformats.org/officeDocument/2006/relationships/image" Target="../media/image82.jpg"/><Relationship Id="rId10" Type="http://schemas.openxmlformats.org/officeDocument/2006/relationships/image" Target="../media/image64.jpg"/><Relationship Id="rId19" Type="http://schemas.openxmlformats.org/officeDocument/2006/relationships/image" Target="../media/image73.jpg"/><Relationship Id="rId31" Type="http://schemas.openxmlformats.org/officeDocument/2006/relationships/image" Target="../media/image85.jpg"/><Relationship Id="rId4" Type="http://schemas.openxmlformats.org/officeDocument/2006/relationships/image" Target="../media/image58.jpeg"/><Relationship Id="rId9" Type="http://schemas.openxmlformats.org/officeDocument/2006/relationships/image" Target="../media/image63.jpg"/><Relationship Id="rId14" Type="http://schemas.openxmlformats.org/officeDocument/2006/relationships/image" Target="../media/image68.jpg"/><Relationship Id="rId22" Type="http://schemas.openxmlformats.org/officeDocument/2006/relationships/image" Target="../media/image76.jpeg"/><Relationship Id="rId27" Type="http://schemas.openxmlformats.org/officeDocument/2006/relationships/image" Target="../media/image81.jpg"/><Relationship Id="rId30" Type="http://schemas.openxmlformats.org/officeDocument/2006/relationships/image" Target="../media/image84.jp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jpeg"/><Relationship Id="rId2" Type="http://schemas.openxmlformats.org/officeDocument/2006/relationships/image" Target="../media/image88.jpeg"/><Relationship Id="rId1" Type="http://schemas.openxmlformats.org/officeDocument/2006/relationships/image" Target="../media/image87.jpeg"/><Relationship Id="rId6" Type="http://schemas.openxmlformats.org/officeDocument/2006/relationships/image" Target="../media/image92.jpeg"/><Relationship Id="rId5" Type="http://schemas.openxmlformats.org/officeDocument/2006/relationships/image" Target="../media/image91.jpeg"/><Relationship Id="rId4" Type="http://schemas.openxmlformats.org/officeDocument/2006/relationships/image" Target="../media/image90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0.jpg"/><Relationship Id="rId13" Type="http://schemas.openxmlformats.org/officeDocument/2006/relationships/image" Target="../media/image105.jpg"/><Relationship Id="rId3" Type="http://schemas.openxmlformats.org/officeDocument/2006/relationships/image" Target="../media/image95.jpg"/><Relationship Id="rId7" Type="http://schemas.openxmlformats.org/officeDocument/2006/relationships/image" Target="../media/image99.jpg"/><Relationship Id="rId12" Type="http://schemas.openxmlformats.org/officeDocument/2006/relationships/image" Target="../media/image104.jpg"/><Relationship Id="rId2" Type="http://schemas.openxmlformats.org/officeDocument/2006/relationships/image" Target="../media/image94.jpg"/><Relationship Id="rId1" Type="http://schemas.openxmlformats.org/officeDocument/2006/relationships/image" Target="../media/image93.jpeg"/><Relationship Id="rId6" Type="http://schemas.openxmlformats.org/officeDocument/2006/relationships/image" Target="../media/image98.jpg"/><Relationship Id="rId11" Type="http://schemas.openxmlformats.org/officeDocument/2006/relationships/image" Target="../media/image103.jpg"/><Relationship Id="rId5" Type="http://schemas.openxmlformats.org/officeDocument/2006/relationships/image" Target="../media/image97.jpg"/><Relationship Id="rId10" Type="http://schemas.openxmlformats.org/officeDocument/2006/relationships/image" Target="../media/image102.jpg"/><Relationship Id="rId4" Type="http://schemas.openxmlformats.org/officeDocument/2006/relationships/image" Target="../media/image96.jpg"/><Relationship Id="rId9" Type="http://schemas.openxmlformats.org/officeDocument/2006/relationships/image" Target="../media/image101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8.jpg"/><Relationship Id="rId2" Type="http://schemas.openxmlformats.org/officeDocument/2006/relationships/image" Target="../media/image107.jpg"/><Relationship Id="rId1" Type="http://schemas.openxmlformats.org/officeDocument/2006/relationships/image" Target="../media/image106.jpeg"/><Relationship Id="rId6" Type="http://schemas.openxmlformats.org/officeDocument/2006/relationships/image" Target="../media/image111.jpg"/><Relationship Id="rId5" Type="http://schemas.openxmlformats.org/officeDocument/2006/relationships/image" Target="../media/image110.jpg"/><Relationship Id="rId4" Type="http://schemas.openxmlformats.org/officeDocument/2006/relationships/image" Target="../media/image109.jp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4.jpeg"/><Relationship Id="rId2" Type="http://schemas.openxmlformats.org/officeDocument/2006/relationships/image" Target="../media/image113.jpeg"/><Relationship Id="rId1" Type="http://schemas.openxmlformats.org/officeDocument/2006/relationships/image" Target="../media/image112.jpeg"/><Relationship Id="rId5" Type="http://schemas.openxmlformats.org/officeDocument/2006/relationships/image" Target="../media/image116.jpeg"/><Relationship Id="rId4" Type="http://schemas.openxmlformats.org/officeDocument/2006/relationships/image" Target="../media/image11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658091</xdr:colOff>
      <xdr:row>7</xdr:row>
      <xdr:rowOff>381000</xdr:rowOff>
    </xdr:from>
    <xdr:to>
      <xdr:col>7</xdr:col>
      <xdr:colOff>943841</xdr:colOff>
      <xdr:row>18</xdr:row>
      <xdr:rowOff>169619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39091" y="3048000"/>
          <a:ext cx="4476750" cy="2585505"/>
        </a:xfrm>
        <a:prstGeom prst="rect">
          <a:avLst/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/>
            <a:t>ร</a:t>
          </a:r>
        </a:p>
      </xdr:txBody>
    </xdr:sp>
    <xdr:clientData/>
  </xdr:twoCellAnchor>
  <xdr:twoCellAnchor editAs="oneCell">
    <xdr:from>
      <xdr:col>2</xdr:col>
      <xdr:colOff>8658</xdr:colOff>
      <xdr:row>7</xdr:row>
      <xdr:rowOff>415636</xdr:rowOff>
    </xdr:from>
    <xdr:to>
      <xdr:col>7</xdr:col>
      <xdr:colOff>909203</xdr:colOff>
      <xdr:row>18</xdr:row>
      <xdr:rowOff>155864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726" y="3082636"/>
          <a:ext cx="4407477" cy="25371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</xdr:row>
          <xdr:rowOff>276225</xdr:rowOff>
        </xdr:from>
        <xdr:to>
          <xdr:col>4</xdr:col>
          <xdr:colOff>552450</xdr:colOff>
          <xdr:row>4</xdr:row>
          <xdr:rowOff>247650</xdr:rowOff>
        </xdr:to>
        <xdr:sp macro="" textlink="">
          <xdr:nvSpPr>
            <xdr:cNvPr id="1291266" name="Check Box 2" hidden="1">
              <a:extLst>
                <a:ext uri="{63B3BB69-23CF-44E3-9099-C40C66FF867C}">
                  <a14:compatExt spid="_x0000_s1291266"/>
                </a:ext>
                <a:ext uri="{FF2B5EF4-FFF2-40B4-BE49-F238E27FC236}">
                  <a16:creationId xmlns:a16="http://schemas.microsoft.com/office/drawing/2014/main" id="{00000000-0008-0000-0A00-000002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10</xdr:row>
          <xdr:rowOff>142875</xdr:rowOff>
        </xdr:from>
        <xdr:to>
          <xdr:col>1</xdr:col>
          <xdr:colOff>619125</xdr:colOff>
          <xdr:row>11</xdr:row>
          <xdr:rowOff>123825</xdr:rowOff>
        </xdr:to>
        <xdr:sp macro="" textlink="">
          <xdr:nvSpPr>
            <xdr:cNvPr id="1291269" name="Check Box 5" hidden="1">
              <a:extLst>
                <a:ext uri="{63B3BB69-23CF-44E3-9099-C40C66FF867C}">
                  <a14:compatExt spid="_x0000_s1291269"/>
                </a:ext>
                <a:ext uri="{FF2B5EF4-FFF2-40B4-BE49-F238E27FC236}">
                  <a16:creationId xmlns:a16="http://schemas.microsoft.com/office/drawing/2014/main" id="{00000000-0008-0000-0A00-000005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238125</xdr:rowOff>
        </xdr:from>
        <xdr:to>
          <xdr:col>4</xdr:col>
          <xdr:colOff>552450</xdr:colOff>
          <xdr:row>6</xdr:row>
          <xdr:rowOff>219075</xdr:rowOff>
        </xdr:to>
        <xdr:sp macro="" textlink="">
          <xdr:nvSpPr>
            <xdr:cNvPr id="1291272" name="Check Box 8" hidden="1">
              <a:extLst>
                <a:ext uri="{63B3BB69-23CF-44E3-9099-C40C66FF867C}">
                  <a14:compatExt spid="_x0000_s1291272"/>
                </a:ext>
                <a:ext uri="{FF2B5EF4-FFF2-40B4-BE49-F238E27FC236}">
                  <a16:creationId xmlns:a16="http://schemas.microsoft.com/office/drawing/2014/main" id="{00000000-0008-0000-0A00-000008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</xdr:row>
          <xdr:rowOff>219075</xdr:rowOff>
        </xdr:from>
        <xdr:to>
          <xdr:col>4</xdr:col>
          <xdr:colOff>552450</xdr:colOff>
          <xdr:row>8</xdr:row>
          <xdr:rowOff>200025</xdr:rowOff>
        </xdr:to>
        <xdr:sp macro="" textlink="">
          <xdr:nvSpPr>
            <xdr:cNvPr id="1291273" name="Check Box 9" hidden="1">
              <a:extLst>
                <a:ext uri="{63B3BB69-23CF-44E3-9099-C40C66FF867C}">
                  <a14:compatExt spid="_x0000_s1291273"/>
                </a:ext>
                <a:ext uri="{FF2B5EF4-FFF2-40B4-BE49-F238E27FC236}">
                  <a16:creationId xmlns:a16="http://schemas.microsoft.com/office/drawing/2014/main" id="{00000000-0008-0000-0A00-000009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7</xdr:row>
          <xdr:rowOff>219075</xdr:rowOff>
        </xdr:from>
        <xdr:to>
          <xdr:col>1</xdr:col>
          <xdr:colOff>638175</xdr:colOff>
          <xdr:row>8</xdr:row>
          <xdr:rowOff>200025</xdr:rowOff>
        </xdr:to>
        <xdr:sp macro="" textlink="">
          <xdr:nvSpPr>
            <xdr:cNvPr id="1291275" name="Check Box 11" hidden="1">
              <a:extLst>
                <a:ext uri="{63B3BB69-23CF-44E3-9099-C40C66FF867C}">
                  <a14:compatExt spid="_x0000_s1291275"/>
                </a:ext>
                <a:ext uri="{FF2B5EF4-FFF2-40B4-BE49-F238E27FC236}">
                  <a16:creationId xmlns:a16="http://schemas.microsoft.com/office/drawing/2014/main" id="{00000000-0008-0000-0A00-00000B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5</xdr:row>
          <xdr:rowOff>238125</xdr:rowOff>
        </xdr:from>
        <xdr:to>
          <xdr:col>1</xdr:col>
          <xdr:colOff>638175</xdr:colOff>
          <xdr:row>6</xdr:row>
          <xdr:rowOff>219075</xdr:rowOff>
        </xdr:to>
        <xdr:sp macro="" textlink="">
          <xdr:nvSpPr>
            <xdr:cNvPr id="1291276" name="Check Box 12" hidden="1">
              <a:extLst>
                <a:ext uri="{63B3BB69-23CF-44E3-9099-C40C66FF867C}">
                  <a14:compatExt spid="_x0000_s1291276"/>
                </a:ext>
                <a:ext uri="{FF2B5EF4-FFF2-40B4-BE49-F238E27FC236}">
                  <a16:creationId xmlns:a16="http://schemas.microsoft.com/office/drawing/2014/main" id="{00000000-0008-0000-0A00-00000C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3</xdr:row>
          <xdr:rowOff>276225</xdr:rowOff>
        </xdr:from>
        <xdr:to>
          <xdr:col>1</xdr:col>
          <xdr:colOff>638175</xdr:colOff>
          <xdr:row>4</xdr:row>
          <xdr:rowOff>247650</xdr:rowOff>
        </xdr:to>
        <xdr:sp macro="" textlink="">
          <xdr:nvSpPr>
            <xdr:cNvPr id="1291277" name="Check Box 13" hidden="1">
              <a:extLst>
                <a:ext uri="{63B3BB69-23CF-44E3-9099-C40C66FF867C}">
                  <a14:compatExt spid="_x0000_s1291277"/>
                </a:ext>
                <a:ext uri="{FF2B5EF4-FFF2-40B4-BE49-F238E27FC236}">
                  <a16:creationId xmlns:a16="http://schemas.microsoft.com/office/drawing/2014/main" id="{00000000-0008-0000-0A00-00000D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114300</xdr:colOff>
      <xdr:row>21</xdr:row>
      <xdr:rowOff>95250</xdr:rowOff>
    </xdr:from>
    <xdr:to>
      <xdr:col>12</xdr:col>
      <xdr:colOff>628650</xdr:colOff>
      <xdr:row>25</xdr:row>
      <xdr:rowOff>57150</xdr:rowOff>
    </xdr:to>
    <xdr:sp macro="" textlink="">
      <xdr:nvSpPr>
        <xdr:cNvPr id="10" name="Rectangular Callout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600950" y="6257925"/>
          <a:ext cx="1200150" cy="1143000"/>
        </a:xfrm>
        <a:prstGeom prst="wedgeRectCallout">
          <a:avLst>
            <a:gd name="adj1" fmla="val -103621"/>
            <a:gd name="adj2" fmla="val 5348"/>
          </a:avLst>
        </a:prstGeom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ให้ใส่หลักฐาน/เอกสารให้ครบถ้วนตามวิธีและจำนวนที่ระบุไว้ </a:t>
          </a:r>
        </a:p>
      </xdr:txBody>
    </xdr:sp>
    <xdr:clientData/>
  </xdr:twoCellAnchor>
  <xdr:twoCellAnchor editAs="oneCell">
    <xdr:from>
      <xdr:col>1</xdr:col>
      <xdr:colOff>57082</xdr:colOff>
      <xdr:row>23</xdr:row>
      <xdr:rowOff>95250</xdr:rowOff>
    </xdr:from>
    <xdr:to>
      <xdr:col>4</xdr:col>
      <xdr:colOff>434751</xdr:colOff>
      <xdr:row>30</xdr:row>
      <xdr:rowOff>200025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82" y="6848475"/>
          <a:ext cx="2396969" cy="2171700"/>
        </a:xfrm>
        <a:prstGeom prst="rect">
          <a:avLst/>
        </a:prstGeom>
      </xdr:spPr>
    </xdr:pic>
    <xdr:clientData/>
  </xdr:twoCellAnchor>
  <xdr:twoCellAnchor editAs="oneCell">
    <xdr:from>
      <xdr:col>5</xdr:col>
      <xdr:colOff>615005</xdr:colOff>
      <xdr:row>23</xdr:row>
      <xdr:rowOff>95249</xdr:rowOff>
    </xdr:from>
    <xdr:to>
      <xdr:col>9</xdr:col>
      <xdr:colOff>375065</xdr:colOff>
      <xdr:row>30</xdr:row>
      <xdr:rowOff>161925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905" y="6848474"/>
          <a:ext cx="2369910" cy="2133601"/>
        </a:xfrm>
        <a:prstGeom prst="rect">
          <a:avLst/>
        </a:prstGeom>
      </xdr:spPr>
    </xdr:pic>
    <xdr:clientData/>
  </xdr:twoCellAnchor>
  <xdr:twoCellAnchor editAs="oneCell">
    <xdr:from>
      <xdr:col>1</xdr:col>
      <xdr:colOff>51196</xdr:colOff>
      <xdr:row>14</xdr:row>
      <xdr:rowOff>28575</xdr:rowOff>
    </xdr:from>
    <xdr:to>
      <xdr:col>3</xdr:col>
      <xdr:colOff>9525</xdr:colOff>
      <xdr:row>21</xdr:row>
      <xdr:rowOff>258235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34618" y="4626703"/>
          <a:ext cx="2296585" cy="1291829"/>
        </a:xfrm>
        <a:prstGeom prst="rect">
          <a:avLst/>
        </a:prstGeom>
      </xdr:spPr>
    </xdr:pic>
    <xdr:clientData/>
  </xdr:twoCellAnchor>
  <xdr:twoCellAnchor editAs="oneCell">
    <xdr:from>
      <xdr:col>3</xdr:col>
      <xdr:colOff>63696</xdr:colOff>
      <xdr:row>14</xdr:row>
      <xdr:rowOff>38101</xdr:rowOff>
    </xdr:from>
    <xdr:to>
      <xdr:col>4</xdr:col>
      <xdr:colOff>669131</xdr:colOff>
      <xdr:row>21</xdr:row>
      <xdr:rowOff>266703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80850" y="4635997"/>
          <a:ext cx="2295527" cy="1291235"/>
        </a:xfrm>
        <a:prstGeom prst="rect">
          <a:avLst/>
        </a:prstGeom>
      </xdr:spPr>
    </xdr:pic>
    <xdr:clientData/>
  </xdr:twoCellAnchor>
  <xdr:twoCellAnchor editAs="oneCell">
    <xdr:from>
      <xdr:col>7</xdr:col>
      <xdr:colOff>95299</xdr:colOff>
      <xdr:row>18</xdr:row>
      <xdr:rowOff>57150</xdr:rowOff>
    </xdr:from>
    <xdr:to>
      <xdr:col>9</xdr:col>
      <xdr:colOff>714374</xdr:colOff>
      <xdr:row>21</xdr:row>
      <xdr:rowOff>215390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99" y="5334000"/>
          <a:ext cx="1857325" cy="1044065"/>
        </a:xfrm>
        <a:prstGeom prst="rect">
          <a:avLst/>
        </a:prstGeom>
      </xdr:spPr>
    </xdr:pic>
    <xdr:clientData/>
  </xdr:twoCellAnchor>
  <xdr:twoCellAnchor editAs="oneCell">
    <xdr:from>
      <xdr:col>7</xdr:col>
      <xdr:colOff>57149</xdr:colOff>
      <xdr:row>14</xdr:row>
      <xdr:rowOff>100610</xdr:rowOff>
    </xdr:from>
    <xdr:to>
      <xdr:col>9</xdr:col>
      <xdr:colOff>742948</xdr:colOff>
      <xdr:row>18</xdr:row>
      <xdr:rowOff>2210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49" y="4196360"/>
          <a:ext cx="1924049" cy="10827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14</xdr:row>
      <xdr:rowOff>47626</xdr:rowOff>
    </xdr:from>
    <xdr:to>
      <xdr:col>7</xdr:col>
      <xdr:colOff>123824</xdr:colOff>
      <xdr:row>21</xdr:row>
      <xdr:rowOff>249766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13617" y="4639734"/>
          <a:ext cx="2269065" cy="12763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7</xdr:row>
      <xdr:rowOff>142875</xdr:rowOff>
    </xdr:from>
    <xdr:to>
      <xdr:col>12</xdr:col>
      <xdr:colOff>76200</xdr:colOff>
      <xdr:row>9</xdr:row>
      <xdr:rowOff>0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0801350" y="1771650"/>
          <a:ext cx="2600325" cy="409575"/>
        </a:xfrm>
        <a:prstGeom prst="wedgeRectCallout">
          <a:avLst>
            <a:gd name="adj1" fmla="val -47206"/>
            <a:gd name="adj2" fmla="val 11593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ควรระบุข้อมูลให้ครบถ้วนและถูกต้อง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11</xdr:row>
          <xdr:rowOff>28575</xdr:rowOff>
        </xdr:from>
        <xdr:to>
          <xdr:col>4</xdr:col>
          <xdr:colOff>352425</xdr:colOff>
          <xdr:row>13</xdr:row>
          <xdr:rowOff>276225</xdr:rowOff>
        </xdr:to>
        <xdr:grpSp>
          <xdr:nvGrpSpPr>
            <xdr:cNvPr id="6290" name="Group 2">
              <a:extLst>
                <a:ext uri="{FF2B5EF4-FFF2-40B4-BE49-F238E27FC236}">
                  <a16:creationId xmlns:a16="http://schemas.microsoft.com/office/drawing/2014/main" id="{00000000-0008-0000-0E00-0000921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67025" y="3143250"/>
              <a:ext cx="285750" cy="857250"/>
              <a:chOff x="2905125" y="2228853"/>
              <a:chExt cx="285750" cy="847724"/>
            </a:xfrm>
          </xdr:grpSpPr>
          <xdr:sp macro="" textlink="">
            <xdr:nvSpPr>
              <xdr:cNvPr id="6157" name="Check Box 13" hidden="1">
                <a:extLst>
                  <a:ext uri="{63B3BB69-23CF-44E3-9099-C40C66FF867C}">
                    <a14:compatExt spid="_x0000_s6157"/>
                  </a:ext>
                  <a:ext uri="{FF2B5EF4-FFF2-40B4-BE49-F238E27FC236}">
                    <a16:creationId xmlns:a16="http://schemas.microsoft.com/office/drawing/2014/main" id="{00000000-0008-0000-0E00-00000D180000}"/>
                  </a:ext>
                </a:extLst>
              </xdr:cNvPr>
              <xdr:cNvSpPr/>
            </xdr:nvSpPr>
            <xdr:spPr bwMode="auto">
              <a:xfrm>
                <a:off x="2905125" y="2228853"/>
                <a:ext cx="285750" cy="2857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8" name="Check Box 14" hidden="1">
                <a:extLst>
                  <a:ext uri="{63B3BB69-23CF-44E3-9099-C40C66FF867C}">
                    <a14:compatExt spid="_x0000_s6158"/>
                  </a:ext>
                  <a:ext uri="{FF2B5EF4-FFF2-40B4-BE49-F238E27FC236}">
                    <a16:creationId xmlns:a16="http://schemas.microsoft.com/office/drawing/2014/main" id="{00000000-0008-0000-0E00-00000E180000}"/>
                  </a:ext>
                </a:extLst>
              </xdr:cNvPr>
              <xdr:cNvSpPr/>
            </xdr:nvSpPr>
            <xdr:spPr bwMode="auto">
              <a:xfrm>
                <a:off x="2905125" y="2533650"/>
                <a:ext cx="28575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9" name="Check Box 15" hidden="1">
                <a:extLst>
                  <a:ext uri="{63B3BB69-23CF-44E3-9099-C40C66FF867C}">
                    <a14:compatExt spid="_x0000_s6159"/>
                  </a:ext>
                  <a:ext uri="{FF2B5EF4-FFF2-40B4-BE49-F238E27FC236}">
                    <a16:creationId xmlns:a16="http://schemas.microsoft.com/office/drawing/2014/main" id="{00000000-0008-0000-0E00-00000F180000}"/>
                  </a:ext>
                </a:extLst>
              </xdr:cNvPr>
              <xdr:cNvSpPr/>
            </xdr:nvSpPr>
            <xdr:spPr bwMode="auto">
              <a:xfrm>
                <a:off x="2905125" y="2809877"/>
                <a:ext cx="2857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15</xdr:row>
          <xdr:rowOff>19050</xdr:rowOff>
        </xdr:from>
        <xdr:to>
          <xdr:col>4</xdr:col>
          <xdr:colOff>361950</xdr:colOff>
          <xdr:row>17</xdr:row>
          <xdr:rowOff>257175</xdr:rowOff>
        </xdr:to>
        <xdr:grpSp>
          <xdr:nvGrpSpPr>
            <xdr:cNvPr id="6291" name="Group 3">
              <a:extLst>
                <a:ext uri="{FF2B5EF4-FFF2-40B4-BE49-F238E27FC236}">
                  <a16:creationId xmlns:a16="http://schemas.microsoft.com/office/drawing/2014/main" id="{00000000-0008-0000-0E00-0000931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76550" y="4171950"/>
              <a:ext cx="285750" cy="847725"/>
              <a:chOff x="2914650" y="3257566"/>
              <a:chExt cx="285750" cy="847724"/>
            </a:xfrm>
          </xdr:grpSpPr>
          <xdr:sp macro="" textlink="">
            <xdr:nvSpPr>
              <xdr:cNvPr id="6160" name="Check Box 16" hidden="1">
                <a:extLst>
                  <a:ext uri="{63B3BB69-23CF-44E3-9099-C40C66FF867C}">
                    <a14:compatExt spid="_x0000_s6160"/>
                  </a:ext>
                  <a:ext uri="{FF2B5EF4-FFF2-40B4-BE49-F238E27FC236}">
                    <a16:creationId xmlns:a16="http://schemas.microsoft.com/office/drawing/2014/main" id="{00000000-0008-0000-0E00-000010180000}"/>
                  </a:ext>
                </a:extLst>
              </xdr:cNvPr>
              <xdr:cNvSpPr/>
            </xdr:nvSpPr>
            <xdr:spPr bwMode="auto">
              <a:xfrm>
                <a:off x="2914650" y="3257566"/>
                <a:ext cx="285750" cy="2857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61" name="Check Box 17" hidden="1">
                <a:extLst>
                  <a:ext uri="{63B3BB69-23CF-44E3-9099-C40C66FF867C}">
                    <a14:compatExt spid="_x0000_s6161"/>
                  </a:ext>
                  <a:ext uri="{FF2B5EF4-FFF2-40B4-BE49-F238E27FC236}">
                    <a16:creationId xmlns:a16="http://schemas.microsoft.com/office/drawing/2014/main" id="{00000000-0008-0000-0E00-000011180000}"/>
                  </a:ext>
                </a:extLst>
              </xdr:cNvPr>
              <xdr:cNvSpPr/>
            </xdr:nvSpPr>
            <xdr:spPr bwMode="auto">
              <a:xfrm>
                <a:off x="2914650" y="3543300"/>
                <a:ext cx="2857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62" name="Check Box 18" hidden="1">
                <a:extLst>
                  <a:ext uri="{63B3BB69-23CF-44E3-9099-C40C66FF867C}">
                    <a14:compatExt spid="_x0000_s6162"/>
                  </a:ext>
                  <a:ext uri="{FF2B5EF4-FFF2-40B4-BE49-F238E27FC236}">
                    <a16:creationId xmlns:a16="http://schemas.microsoft.com/office/drawing/2014/main" id="{00000000-0008-0000-0E00-000012180000}"/>
                  </a:ext>
                </a:extLst>
              </xdr:cNvPr>
              <xdr:cNvSpPr/>
            </xdr:nvSpPr>
            <xdr:spPr bwMode="auto">
              <a:xfrm>
                <a:off x="2914650" y="3838585"/>
                <a:ext cx="285750" cy="2667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12</xdr:col>
      <xdr:colOff>552450</xdr:colOff>
      <xdr:row>4</xdr:row>
      <xdr:rowOff>85725</xdr:rowOff>
    </xdr:from>
    <xdr:to>
      <xdr:col>14</xdr:col>
      <xdr:colOff>295275</xdr:colOff>
      <xdr:row>6</xdr:row>
      <xdr:rowOff>276225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353300" y="1247775"/>
          <a:ext cx="1114425" cy="800100"/>
        </a:xfrm>
        <a:prstGeom prst="wedgeRectCallout">
          <a:avLst>
            <a:gd name="adj1" fmla="val -96047"/>
            <a:gd name="adj2" fmla="val 267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ควรระบุ </a:t>
          </a:r>
          <a:r>
            <a:rPr lang="en-US" sz="1100"/>
            <a:t>TR </a:t>
          </a:r>
          <a:r>
            <a:rPr lang="th-TH" sz="1100"/>
            <a:t>ตามมิเตอร์ที่ใช้งาน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4</xdr:row>
          <xdr:rowOff>47625</xdr:rowOff>
        </xdr:from>
        <xdr:to>
          <xdr:col>4</xdr:col>
          <xdr:colOff>352425</xdr:colOff>
          <xdr:row>6</xdr:row>
          <xdr:rowOff>276225</xdr:rowOff>
        </xdr:to>
        <xdr:grpSp>
          <xdr:nvGrpSpPr>
            <xdr:cNvPr id="6293" name="Group 22">
              <a:extLst>
                <a:ext uri="{FF2B5EF4-FFF2-40B4-BE49-F238E27FC236}">
                  <a16:creationId xmlns:a16="http://schemas.microsoft.com/office/drawing/2014/main" id="{00000000-0008-0000-0E00-0000951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867025" y="1209675"/>
              <a:ext cx="285750" cy="838200"/>
              <a:chOff x="2914650" y="3257580"/>
              <a:chExt cx="285750" cy="847677"/>
            </a:xfrm>
          </xdr:grpSpPr>
          <xdr:sp macro="" textlink="">
            <xdr:nvSpPr>
              <xdr:cNvPr id="6235" name="Check Box 91" hidden="1">
                <a:extLst>
                  <a:ext uri="{63B3BB69-23CF-44E3-9099-C40C66FF867C}">
                    <a14:compatExt spid="_x0000_s6235"/>
                  </a:ext>
                  <a:ext uri="{FF2B5EF4-FFF2-40B4-BE49-F238E27FC236}">
                    <a16:creationId xmlns:a16="http://schemas.microsoft.com/office/drawing/2014/main" id="{00000000-0008-0000-0E00-00005B180000}"/>
                  </a:ext>
                </a:extLst>
              </xdr:cNvPr>
              <xdr:cNvSpPr/>
            </xdr:nvSpPr>
            <xdr:spPr bwMode="auto">
              <a:xfrm>
                <a:off x="2914650" y="3257580"/>
                <a:ext cx="285750" cy="2857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36" name="Check Box 92" hidden="1">
                <a:extLst>
                  <a:ext uri="{63B3BB69-23CF-44E3-9099-C40C66FF867C}">
                    <a14:compatExt spid="_x0000_s6236"/>
                  </a:ext>
                  <a:ext uri="{FF2B5EF4-FFF2-40B4-BE49-F238E27FC236}">
                    <a16:creationId xmlns:a16="http://schemas.microsoft.com/office/drawing/2014/main" id="{00000000-0008-0000-0E00-00005C180000}"/>
                  </a:ext>
                </a:extLst>
              </xdr:cNvPr>
              <xdr:cNvSpPr/>
            </xdr:nvSpPr>
            <xdr:spPr bwMode="auto">
              <a:xfrm>
                <a:off x="2914650" y="3543300"/>
                <a:ext cx="2857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37" name="Check Box 93" hidden="1">
                <a:extLst>
                  <a:ext uri="{63B3BB69-23CF-44E3-9099-C40C66FF867C}">
                    <a14:compatExt spid="_x0000_s6237"/>
                  </a:ext>
                  <a:ext uri="{FF2B5EF4-FFF2-40B4-BE49-F238E27FC236}">
                    <a16:creationId xmlns:a16="http://schemas.microsoft.com/office/drawing/2014/main" id="{00000000-0008-0000-0E00-00005D180000}"/>
                  </a:ext>
                </a:extLst>
              </xdr:cNvPr>
              <xdr:cNvSpPr/>
            </xdr:nvSpPr>
            <xdr:spPr bwMode="auto">
              <a:xfrm>
                <a:off x="2914650" y="3838565"/>
                <a:ext cx="285750" cy="266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25</xdr:row>
      <xdr:rowOff>76200</xdr:rowOff>
    </xdr:from>
    <xdr:to>
      <xdr:col>6</xdr:col>
      <xdr:colOff>571500</xdr:colOff>
      <xdr:row>26</xdr:row>
      <xdr:rowOff>85725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4648200" y="13420725"/>
          <a:ext cx="523875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0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x </a:t>
          </a:r>
          <a:r>
            <a:rPr lang="th-TH" sz="10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0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100</a:t>
          </a:r>
          <a:endParaRPr lang="th-TH" sz="10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619125</xdr:colOff>
      <xdr:row>27</xdr:row>
      <xdr:rowOff>257175</xdr:rowOff>
    </xdr:from>
    <xdr:to>
      <xdr:col>4</xdr:col>
      <xdr:colOff>619125</xdr:colOff>
      <xdr:row>27</xdr:row>
      <xdr:rowOff>257175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CxnSpPr/>
      </xdr:nvCxnSpPr>
      <xdr:spPr>
        <a:xfrm>
          <a:off x="1828800" y="7229475"/>
          <a:ext cx="1466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25</xdr:row>
      <xdr:rowOff>219075</xdr:rowOff>
    </xdr:from>
    <xdr:to>
      <xdr:col>6</xdr:col>
      <xdr:colOff>152400</xdr:colOff>
      <xdr:row>25</xdr:row>
      <xdr:rowOff>219075</xdr:rowOff>
    </xdr:to>
    <xdr:cxnSp macro="">
      <xdr:nvCxnSpPr>
        <xdr:cNvPr id="4620008" name="Straight Connector 4">
          <a:extLst>
            <a:ext uri="{FF2B5EF4-FFF2-40B4-BE49-F238E27FC236}">
              <a16:creationId xmlns:a16="http://schemas.microsoft.com/office/drawing/2014/main" id="{00000000-0008-0000-0F00-0000E87E4600}"/>
            </a:ext>
          </a:extLst>
        </xdr:cNvPr>
        <xdr:cNvCxnSpPr>
          <a:cxnSpLocks noChangeShapeType="1"/>
        </xdr:cNvCxnSpPr>
      </xdr:nvCxnSpPr>
      <xdr:spPr bwMode="auto">
        <a:xfrm>
          <a:off x="1819275" y="6724650"/>
          <a:ext cx="29337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552450</xdr:colOff>
      <xdr:row>28</xdr:row>
      <xdr:rowOff>28575</xdr:rowOff>
    </xdr:from>
    <xdr:to>
      <xdr:col>4</xdr:col>
      <xdr:colOff>552450</xdr:colOff>
      <xdr:row>28</xdr:row>
      <xdr:rowOff>266700</xdr:rowOff>
    </xdr:to>
    <xdr:grpSp>
      <xdr:nvGrpSpPr>
        <xdr:cNvPr id="4620009" name="Group 21">
          <a:extLst>
            <a:ext uri="{FF2B5EF4-FFF2-40B4-BE49-F238E27FC236}">
              <a16:creationId xmlns:a16="http://schemas.microsoft.com/office/drawing/2014/main" id="{00000000-0008-0000-0F00-0000E97E4600}"/>
            </a:ext>
          </a:extLst>
        </xdr:cNvPr>
        <xdr:cNvGrpSpPr>
          <a:grpSpLocks/>
        </xdr:cNvGrpSpPr>
      </xdr:nvGrpSpPr>
      <xdr:grpSpPr bwMode="auto">
        <a:xfrm>
          <a:off x="1762125" y="7277100"/>
          <a:ext cx="1466850" cy="238125"/>
          <a:chOff x="1600200" y="6963281"/>
          <a:chExt cx="1933575" cy="551944"/>
        </a:xfrm>
      </xdr:grpSpPr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1600200" y="6963281"/>
            <a:ext cx="251114" cy="551944"/>
          </a:xfrm>
          <a:custGeom>
            <a:avLst/>
            <a:gdLst>
              <a:gd name="connsiteX0" fmla="*/ 0 w 247650"/>
              <a:gd name="connsiteY0" fmla="*/ 304294 h 551944"/>
              <a:gd name="connsiteX1" fmla="*/ 66675 w 247650"/>
              <a:gd name="connsiteY1" fmla="*/ 189994 h 551944"/>
              <a:gd name="connsiteX2" fmla="*/ 66675 w 247650"/>
              <a:gd name="connsiteY2" fmla="*/ 189994 h 551944"/>
              <a:gd name="connsiteX3" fmla="*/ 152400 w 247650"/>
              <a:gd name="connsiteY3" fmla="*/ 551944 h 551944"/>
              <a:gd name="connsiteX4" fmla="*/ 152400 w 247650"/>
              <a:gd name="connsiteY4" fmla="*/ 551944 h 551944"/>
              <a:gd name="connsiteX5" fmla="*/ 219075 w 247650"/>
              <a:gd name="connsiteY5" fmla="*/ 47119 h 551944"/>
              <a:gd name="connsiteX6" fmla="*/ 247650 w 247650"/>
              <a:gd name="connsiteY6" fmla="*/ 18544 h 551944"/>
              <a:gd name="connsiteX7" fmla="*/ 219075 w 247650"/>
              <a:gd name="connsiteY7" fmla="*/ 18544 h 551944"/>
              <a:gd name="connsiteX8" fmla="*/ 228600 w 247650"/>
              <a:gd name="connsiteY8" fmla="*/ 28069 h 5519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47650" h="551944">
                <a:moveTo>
                  <a:pt x="0" y="304294"/>
                </a:moveTo>
                <a:lnTo>
                  <a:pt x="66675" y="189994"/>
                </a:lnTo>
                <a:lnTo>
                  <a:pt x="66675" y="189994"/>
                </a:lnTo>
                <a:lnTo>
                  <a:pt x="152400" y="551944"/>
                </a:lnTo>
                <a:lnTo>
                  <a:pt x="152400" y="551944"/>
                </a:lnTo>
                <a:cubicBezTo>
                  <a:pt x="163512" y="467807"/>
                  <a:pt x="203200" y="136019"/>
                  <a:pt x="219075" y="47119"/>
                </a:cubicBezTo>
                <a:cubicBezTo>
                  <a:pt x="234950" y="-41781"/>
                  <a:pt x="247650" y="23306"/>
                  <a:pt x="247650" y="18544"/>
                </a:cubicBezTo>
                <a:cubicBezTo>
                  <a:pt x="247650" y="13782"/>
                  <a:pt x="222250" y="16957"/>
                  <a:pt x="219075" y="18544"/>
                </a:cubicBezTo>
                <a:cubicBezTo>
                  <a:pt x="215900" y="20131"/>
                  <a:pt x="228600" y="28069"/>
                  <a:pt x="228600" y="28069"/>
                </a:cubicBezTo>
              </a:path>
            </a:pathLst>
          </a:cu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F00-000014000000}"/>
              </a:ext>
            </a:extLst>
          </xdr:cNvPr>
          <xdr:cNvCxnSpPr/>
        </xdr:nvCxnSpPr>
        <xdr:spPr>
          <a:xfrm>
            <a:off x="1826202" y="6963281"/>
            <a:ext cx="1707573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24</xdr:row>
      <xdr:rowOff>0</xdr:rowOff>
    </xdr:from>
    <xdr:to>
      <xdr:col>9</xdr:col>
      <xdr:colOff>0</xdr:colOff>
      <xdr:row>24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1943100" y="6238875"/>
          <a:ext cx="4176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7</xdr:row>
          <xdr:rowOff>19050</xdr:rowOff>
        </xdr:from>
        <xdr:to>
          <xdr:col>0</xdr:col>
          <xdr:colOff>695325</xdr:colOff>
          <xdr:row>7</xdr:row>
          <xdr:rowOff>295275</xdr:rowOff>
        </xdr:to>
        <xdr:sp macro="" textlink="">
          <xdr:nvSpPr>
            <xdr:cNvPr id="4162561" name="Check Box 1" hidden="1">
              <a:extLst>
                <a:ext uri="{63B3BB69-23CF-44E3-9099-C40C66FF867C}">
                  <a14:compatExt spid="_x0000_s4162561"/>
                </a:ext>
                <a:ext uri="{FF2B5EF4-FFF2-40B4-BE49-F238E27FC236}">
                  <a16:creationId xmlns:a16="http://schemas.microsoft.com/office/drawing/2014/main" id="{00000000-0008-0000-1500-000001843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8</xdr:row>
          <xdr:rowOff>0</xdr:rowOff>
        </xdr:from>
        <xdr:to>
          <xdr:col>0</xdr:col>
          <xdr:colOff>695325</xdr:colOff>
          <xdr:row>8</xdr:row>
          <xdr:rowOff>276225</xdr:rowOff>
        </xdr:to>
        <xdr:sp macro="" textlink="">
          <xdr:nvSpPr>
            <xdr:cNvPr id="4162564" name="Check Box 4" hidden="1">
              <a:extLst>
                <a:ext uri="{63B3BB69-23CF-44E3-9099-C40C66FF867C}">
                  <a14:compatExt spid="_x0000_s4162564"/>
                </a:ext>
                <a:ext uri="{FF2B5EF4-FFF2-40B4-BE49-F238E27FC236}">
                  <a16:creationId xmlns:a16="http://schemas.microsoft.com/office/drawing/2014/main" id="{00000000-0008-0000-1500-000004843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9</xdr:row>
          <xdr:rowOff>0</xdr:rowOff>
        </xdr:from>
        <xdr:to>
          <xdr:col>0</xdr:col>
          <xdr:colOff>695325</xdr:colOff>
          <xdr:row>9</xdr:row>
          <xdr:rowOff>276225</xdr:rowOff>
        </xdr:to>
        <xdr:sp macro="" textlink="">
          <xdr:nvSpPr>
            <xdr:cNvPr id="4162565" name="Check Box 5" hidden="1">
              <a:extLst>
                <a:ext uri="{63B3BB69-23CF-44E3-9099-C40C66FF867C}">
                  <a14:compatExt spid="_x0000_s4162565"/>
                </a:ext>
                <a:ext uri="{FF2B5EF4-FFF2-40B4-BE49-F238E27FC236}">
                  <a16:creationId xmlns:a16="http://schemas.microsoft.com/office/drawing/2014/main" id="{00000000-0008-0000-1500-000005843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10</xdr:row>
          <xdr:rowOff>0</xdr:rowOff>
        </xdr:from>
        <xdr:to>
          <xdr:col>0</xdr:col>
          <xdr:colOff>695325</xdr:colOff>
          <xdr:row>10</xdr:row>
          <xdr:rowOff>276225</xdr:rowOff>
        </xdr:to>
        <xdr:sp macro="" textlink="">
          <xdr:nvSpPr>
            <xdr:cNvPr id="4162566" name="Check Box 6" hidden="1">
              <a:extLst>
                <a:ext uri="{63B3BB69-23CF-44E3-9099-C40C66FF867C}">
                  <a14:compatExt spid="_x0000_s4162566"/>
                </a:ext>
                <a:ext uri="{FF2B5EF4-FFF2-40B4-BE49-F238E27FC236}">
                  <a16:creationId xmlns:a16="http://schemas.microsoft.com/office/drawing/2014/main" id="{00000000-0008-0000-1500-000006843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529168</xdr:colOff>
      <xdr:row>12</xdr:row>
      <xdr:rowOff>219076</xdr:rowOff>
    </xdr:from>
    <xdr:to>
      <xdr:col>6</xdr:col>
      <xdr:colOff>769407</xdr:colOff>
      <xdr:row>18</xdr:row>
      <xdr:rowOff>95250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818" y="4362451"/>
          <a:ext cx="3335864" cy="1876424"/>
        </a:xfrm>
        <a:prstGeom prst="rect">
          <a:avLst/>
        </a:prstGeom>
      </xdr:spPr>
    </xdr:pic>
    <xdr:clientData/>
  </xdr:twoCellAnchor>
  <xdr:twoCellAnchor editAs="oneCell">
    <xdr:from>
      <xdr:col>3</xdr:col>
      <xdr:colOff>47624</xdr:colOff>
      <xdr:row>3</xdr:row>
      <xdr:rowOff>314328</xdr:rowOff>
    </xdr:from>
    <xdr:to>
      <xdr:col>4</xdr:col>
      <xdr:colOff>609599</xdr:colOff>
      <xdr:row>12</xdr:row>
      <xdr:rowOff>28577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33400" y="1981202"/>
          <a:ext cx="2714624" cy="1666875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3</xdr:row>
      <xdr:rowOff>330205</xdr:rowOff>
    </xdr:from>
    <xdr:to>
      <xdr:col>6</xdr:col>
      <xdr:colOff>1028699</xdr:colOff>
      <xdr:row>12</xdr:row>
      <xdr:rowOff>39163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41108" y="1989672"/>
          <a:ext cx="2709333" cy="16763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5</xdr:row>
      <xdr:rowOff>476250</xdr:rowOff>
    </xdr:from>
    <xdr:to>
      <xdr:col>11</xdr:col>
      <xdr:colOff>323850</xdr:colOff>
      <xdr:row>5</xdr:row>
      <xdr:rowOff>476250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5962650" y="1733550"/>
          <a:ext cx="6667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6</xdr:row>
      <xdr:rowOff>371475</xdr:rowOff>
    </xdr:from>
    <xdr:to>
      <xdr:col>11</xdr:col>
      <xdr:colOff>333375</xdr:colOff>
      <xdr:row>6</xdr:row>
      <xdr:rowOff>371475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>
          <a:off x="5867400" y="2562225"/>
          <a:ext cx="6667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12</xdr:row>
      <xdr:rowOff>266700</xdr:rowOff>
    </xdr:from>
    <xdr:to>
      <xdr:col>11</xdr:col>
      <xdr:colOff>333375</xdr:colOff>
      <xdr:row>12</xdr:row>
      <xdr:rowOff>266700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CxnSpPr/>
      </xdr:nvCxnSpPr>
      <xdr:spPr>
        <a:xfrm>
          <a:off x="5867400" y="5248275"/>
          <a:ext cx="6667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19050</xdr:rowOff>
        </xdr:from>
        <xdr:to>
          <xdr:col>1</xdr:col>
          <xdr:colOff>657225</xdr:colOff>
          <xdr:row>5</xdr:row>
          <xdr:rowOff>0</xdr:rowOff>
        </xdr:to>
        <xdr:sp macro="" textlink="">
          <xdr:nvSpPr>
            <xdr:cNvPr id="91152" name="Check Box 16" hidden="1">
              <a:extLst>
                <a:ext uri="{63B3BB69-23CF-44E3-9099-C40C66FF867C}">
                  <a14:compatExt spid="_x0000_s91152"/>
                </a:ext>
                <a:ext uri="{FF2B5EF4-FFF2-40B4-BE49-F238E27FC236}">
                  <a16:creationId xmlns:a16="http://schemas.microsoft.com/office/drawing/2014/main" id="{00000000-0008-0000-1C00-000010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</xdr:row>
          <xdr:rowOff>47625</xdr:rowOff>
        </xdr:from>
        <xdr:to>
          <xdr:col>4</xdr:col>
          <xdr:colOff>685800</xdr:colOff>
          <xdr:row>5</xdr:row>
          <xdr:rowOff>47625</xdr:rowOff>
        </xdr:to>
        <xdr:sp macro="" textlink="">
          <xdr:nvSpPr>
            <xdr:cNvPr id="91153" name="Check Box 17" hidden="1">
              <a:extLst>
                <a:ext uri="{63B3BB69-23CF-44E3-9099-C40C66FF867C}">
                  <a14:compatExt spid="_x0000_s91153"/>
                </a:ext>
                <a:ext uri="{FF2B5EF4-FFF2-40B4-BE49-F238E27FC236}">
                  <a16:creationId xmlns:a16="http://schemas.microsoft.com/office/drawing/2014/main" id="{00000000-0008-0000-1C00-00001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6</xdr:row>
          <xdr:rowOff>47625</xdr:rowOff>
        </xdr:from>
        <xdr:to>
          <xdr:col>4</xdr:col>
          <xdr:colOff>685800</xdr:colOff>
          <xdr:row>7</xdr:row>
          <xdr:rowOff>47625</xdr:rowOff>
        </xdr:to>
        <xdr:sp macro="" textlink="">
          <xdr:nvSpPr>
            <xdr:cNvPr id="91154" name="Check Box 18" hidden="1">
              <a:extLst>
                <a:ext uri="{63B3BB69-23CF-44E3-9099-C40C66FF867C}">
                  <a14:compatExt spid="_x0000_s91154"/>
                </a:ext>
                <a:ext uri="{FF2B5EF4-FFF2-40B4-BE49-F238E27FC236}">
                  <a16:creationId xmlns:a16="http://schemas.microsoft.com/office/drawing/2014/main" id="{00000000-0008-0000-1C00-00001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</xdr:row>
          <xdr:rowOff>57150</xdr:rowOff>
        </xdr:from>
        <xdr:to>
          <xdr:col>1</xdr:col>
          <xdr:colOff>657225</xdr:colOff>
          <xdr:row>7</xdr:row>
          <xdr:rowOff>47625</xdr:rowOff>
        </xdr:to>
        <xdr:sp macro="" textlink="">
          <xdr:nvSpPr>
            <xdr:cNvPr id="91155" name="Check Box 19" hidden="1">
              <a:extLst>
                <a:ext uri="{63B3BB69-23CF-44E3-9099-C40C66FF867C}">
                  <a14:compatExt spid="_x0000_s91155"/>
                </a:ext>
                <a:ext uri="{FF2B5EF4-FFF2-40B4-BE49-F238E27FC236}">
                  <a16:creationId xmlns:a16="http://schemas.microsoft.com/office/drawing/2014/main" id="{00000000-0008-0000-1C00-000013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10</xdr:row>
          <xdr:rowOff>276225</xdr:rowOff>
        </xdr:from>
        <xdr:to>
          <xdr:col>1</xdr:col>
          <xdr:colOff>666750</xdr:colOff>
          <xdr:row>11</xdr:row>
          <xdr:rowOff>257175</xdr:rowOff>
        </xdr:to>
        <xdr:sp macro="" textlink="">
          <xdr:nvSpPr>
            <xdr:cNvPr id="91156" name="Check Box 20" hidden="1">
              <a:extLst>
                <a:ext uri="{63B3BB69-23CF-44E3-9099-C40C66FF867C}">
                  <a14:compatExt spid="_x0000_s91156"/>
                </a:ext>
                <a:ext uri="{FF2B5EF4-FFF2-40B4-BE49-F238E27FC236}">
                  <a16:creationId xmlns:a16="http://schemas.microsoft.com/office/drawing/2014/main" id="{00000000-0008-0000-1C00-000014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8</xdr:row>
          <xdr:rowOff>57150</xdr:rowOff>
        </xdr:from>
        <xdr:to>
          <xdr:col>1</xdr:col>
          <xdr:colOff>657225</xdr:colOff>
          <xdr:row>9</xdr:row>
          <xdr:rowOff>47625</xdr:rowOff>
        </xdr:to>
        <xdr:sp macro="" textlink="">
          <xdr:nvSpPr>
            <xdr:cNvPr id="91157" name="Check Box 21" hidden="1">
              <a:extLst>
                <a:ext uri="{63B3BB69-23CF-44E3-9099-C40C66FF867C}">
                  <a14:compatExt spid="_x0000_s91157"/>
                </a:ext>
                <a:ext uri="{FF2B5EF4-FFF2-40B4-BE49-F238E27FC236}">
                  <a16:creationId xmlns:a16="http://schemas.microsoft.com/office/drawing/2014/main" id="{00000000-0008-0000-1C00-000015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8</xdr:row>
          <xdr:rowOff>47625</xdr:rowOff>
        </xdr:from>
        <xdr:to>
          <xdr:col>4</xdr:col>
          <xdr:colOff>685800</xdr:colOff>
          <xdr:row>9</xdr:row>
          <xdr:rowOff>47625</xdr:rowOff>
        </xdr:to>
        <xdr:sp macro="" textlink="">
          <xdr:nvSpPr>
            <xdr:cNvPr id="91158" name="Check Box 22" hidden="1">
              <a:extLst>
                <a:ext uri="{63B3BB69-23CF-44E3-9099-C40C66FF867C}">
                  <a14:compatExt spid="_x0000_s91158"/>
                </a:ext>
                <a:ext uri="{FF2B5EF4-FFF2-40B4-BE49-F238E27FC236}">
                  <a16:creationId xmlns:a16="http://schemas.microsoft.com/office/drawing/2014/main" id="{00000000-0008-0000-1C00-000016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657224</xdr:colOff>
      <xdr:row>23</xdr:row>
      <xdr:rowOff>47624</xdr:rowOff>
    </xdr:from>
    <xdr:to>
      <xdr:col>8</xdr:col>
      <xdr:colOff>481936</xdr:colOff>
      <xdr:row>28</xdr:row>
      <xdr:rowOff>156229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24" y="6619874"/>
          <a:ext cx="2005937" cy="163260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23</xdr:row>
      <xdr:rowOff>38101</xdr:rowOff>
    </xdr:from>
    <xdr:to>
      <xdr:col>5</xdr:col>
      <xdr:colOff>142875</xdr:colOff>
      <xdr:row>28</xdr:row>
      <xdr:rowOff>132729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610351"/>
          <a:ext cx="3209925" cy="1618628"/>
        </a:xfrm>
        <a:prstGeom prst="rect">
          <a:avLst/>
        </a:prstGeom>
      </xdr:spPr>
    </xdr:pic>
    <xdr:clientData/>
  </xdr:twoCellAnchor>
  <xdr:twoCellAnchor editAs="oneCell">
    <xdr:from>
      <xdr:col>7</xdr:col>
      <xdr:colOff>514349</xdr:colOff>
      <xdr:row>15</xdr:row>
      <xdr:rowOff>76202</xdr:rowOff>
    </xdr:from>
    <xdr:to>
      <xdr:col>8</xdr:col>
      <xdr:colOff>733423</xdr:colOff>
      <xdr:row>20</xdr:row>
      <xdr:rowOff>257177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86311" y="4700590"/>
          <a:ext cx="1704975" cy="1028699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15</xdr:row>
      <xdr:rowOff>28575</xdr:rowOff>
    </xdr:from>
    <xdr:to>
      <xdr:col>5</xdr:col>
      <xdr:colOff>595747</xdr:colOff>
      <xdr:row>20</xdr:row>
      <xdr:rowOff>276405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4314825"/>
          <a:ext cx="1329172" cy="1771830"/>
        </a:xfrm>
        <a:prstGeom prst="rect">
          <a:avLst/>
        </a:prstGeom>
      </xdr:spPr>
    </xdr:pic>
    <xdr:clientData/>
  </xdr:twoCellAnchor>
  <xdr:twoCellAnchor editAs="oneCell">
    <xdr:from>
      <xdr:col>6</xdr:col>
      <xdr:colOff>75602</xdr:colOff>
      <xdr:row>15</xdr:row>
      <xdr:rowOff>47628</xdr:rowOff>
    </xdr:from>
    <xdr:to>
      <xdr:col>7</xdr:col>
      <xdr:colOff>380998</xdr:colOff>
      <xdr:row>20</xdr:row>
      <xdr:rowOff>238125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638251" y="4695529"/>
          <a:ext cx="1714497" cy="99119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16</xdr:row>
      <xdr:rowOff>28575</xdr:rowOff>
    </xdr:from>
    <xdr:to>
      <xdr:col>3</xdr:col>
      <xdr:colOff>395816</xdr:colOff>
      <xdr:row>20</xdr:row>
      <xdr:rowOff>28575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619625"/>
          <a:ext cx="2167466" cy="12192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6</xdr:row>
      <xdr:rowOff>257175</xdr:rowOff>
    </xdr:from>
    <xdr:to>
      <xdr:col>11</xdr:col>
      <xdr:colOff>495300</xdr:colOff>
      <xdr:row>10</xdr:row>
      <xdr:rowOff>0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6953250" y="1905000"/>
          <a:ext cx="1200150" cy="1143000"/>
        </a:xfrm>
        <a:prstGeom prst="wedgeRectCallout">
          <a:avLst>
            <a:gd name="adj1" fmla="val -103621"/>
            <a:gd name="adj2" fmla="val 5348"/>
          </a:avLst>
        </a:prstGeom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ให้ใส่หลักฐาน/เอกสารให้ครบถ้วนตามวิธีและจำนวนที่ระบุไว้ </a:t>
          </a:r>
        </a:p>
      </xdr:txBody>
    </xdr:sp>
    <xdr:clientData/>
  </xdr:twoCellAnchor>
  <xdr:twoCellAnchor editAs="oneCell">
    <xdr:from>
      <xdr:col>0</xdr:col>
      <xdr:colOff>85235</xdr:colOff>
      <xdr:row>2</xdr:row>
      <xdr:rowOff>123824</xdr:rowOff>
    </xdr:from>
    <xdr:to>
      <xdr:col>8</xdr:col>
      <xdr:colOff>746411</xdr:colOff>
      <xdr:row>7</xdr:row>
      <xdr:rowOff>2095499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35" y="552449"/>
          <a:ext cx="6080901" cy="3495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27</xdr:row>
      <xdr:rowOff>200025</xdr:rowOff>
    </xdr:from>
    <xdr:to>
      <xdr:col>9</xdr:col>
      <xdr:colOff>419100</xdr:colOff>
      <xdr:row>30</xdr:row>
      <xdr:rowOff>276225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34200" y="8153400"/>
          <a:ext cx="1219200" cy="990600"/>
        </a:xfrm>
        <a:prstGeom prst="wedgeRectCallout">
          <a:avLst>
            <a:gd name="adj1" fmla="val -99739"/>
            <a:gd name="adj2" fmla="val 45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ควรระบุด้วยว่าคนลงนามในฐานะอะไร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0</xdr:rowOff>
        </xdr:from>
        <xdr:to>
          <xdr:col>2</xdr:col>
          <xdr:colOff>352425</xdr:colOff>
          <xdr:row>11</xdr:row>
          <xdr:rowOff>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1E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0</xdr:rowOff>
        </xdr:from>
        <xdr:to>
          <xdr:col>2</xdr:col>
          <xdr:colOff>352425</xdr:colOff>
          <xdr:row>12</xdr:row>
          <xdr:rowOff>0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1E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0</xdr:rowOff>
        </xdr:from>
        <xdr:to>
          <xdr:col>2</xdr:col>
          <xdr:colOff>352425</xdr:colOff>
          <xdr:row>15</xdr:row>
          <xdr:rowOff>0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1E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18</xdr:row>
          <xdr:rowOff>0</xdr:rowOff>
        </xdr:from>
        <xdr:to>
          <xdr:col>2</xdr:col>
          <xdr:colOff>352425</xdr:colOff>
          <xdr:row>19</xdr:row>
          <xdr:rowOff>0</xdr:rowOff>
        </xdr:to>
        <xdr:sp macro="" textlink="">
          <xdr:nvSpPr>
            <xdr:cNvPr id="67594" name="Check Box 10" hidden="1">
              <a:extLst>
                <a:ext uri="{63B3BB69-23CF-44E3-9099-C40C66FF867C}">
                  <a14:compatExt spid="_x0000_s67594"/>
                </a:ext>
                <a:ext uri="{FF2B5EF4-FFF2-40B4-BE49-F238E27FC236}">
                  <a16:creationId xmlns:a16="http://schemas.microsoft.com/office/drawing/2014/main" id="{00000000-0008-0000-1E00-00000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19</xdr:row>
          <xdr:rowOff>0</xdr:rowOff>
        </xdr:from>
        <xdr:to>
          <xdr:col>2</xdr:col>
          <xdr:colOff>352425</xdr:colOff>
          <xdr:row>20</xdr:row>
          <xdr:rowOff>0</xdr:rowOff>
        </xdr:to>
        <xdr:sp macro="" textlink="">
          <xdr:nvSpPr>
            <xdr:cNvPr id="67595" name="Check Box 11" hidden="1">
              <a:extLst>
                <a:ext uri="{63B3BB69-23CF-44E3-9099-C40C66FF867C}">
                  <a14:compatExt spid="_x0000_s67595"/>
                </a:ext>
                <a:ext uri="{FF2B5EF4-FFF2-40B4-BE49-F238E27FC236}">
                  <a16:creationId xmlns:a16="http://schemas.microsoft.com/office/drawing/2014/main" id="{00000000-0008-0000-1E00-00000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22</xdr:row>
          <xdr:rowOff>0</xdr:rowOff>
        </xdr:from>
        <xdr:to>
          <xdr:col>2</xdr:col>
          <xdr:colOff>352425</xdr:colOff>
          <xdr:row>23</xdr:row>
          <xdr:rowOff>0</xdr:rowOff>
        </xdr:to>
        <xdr:sp macro="" textlink="">
          <xdr:nvSpPr>
            <xdr:cNvPr id="67596" name="Check Box 12" hidden="1">
              <a:extLst>
                <a:ext uri="{63B3BB69-23CF-44E3-9099-C40C66FF867C}">
                  <a14:compatExt spid="_x0000_s67596"/>
                </a:ext>
                <a:ext uri="{FF2B5EF4-FFF2-40B4-BE49-F238E27FC236}">
                  <a16:creationId xmlns:a16="http://schemas.microsoft.com/office/drawing/2014/main" id="{00000000-0008-0000-1E00-00000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26</xdr:row>
          <xdr:rowOff>0</xdr:rowOff>
        </xdr:from>
        <xdr:to>
          <xdr:col>2</xdr:col>
          <xdr:colOff>352425</xdr:colOff>
          <xdr:row>27</xdr:row>
          <xdr:rowOff>0</xdr:rowOff>
        </xdr:to>
        <xdr:sp macro="" textlink="">
          <xdr:nvSpPr>
            <xdr:cNvPr id="67597" name="Check Box 13" hidden="1">
              <a:extLst>
                <a:ext uri="{63B3BB69-23CF-44E3-9099-C40C66FF867C}">
                  <a14:compatExt spid="_x0000_s67597"/>
                </a:ext>
                <a:ext uri="{FF2B5EF4-FFF2-40B4-BE49-F238E27FC236}">
                  <a16:creationId xmlns:a16="http://schemas.microsoft.com/office/drawing/2014/main" id="{00000000-0008-0000-1E00-00000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27</xdr:row>
          <xdr:rowOff>0</xdr:rowOff>
        </xdr:from>
        <xdr:to>
          <xdr:col>2</xdr:col>
          <xdr:colOff>352425</xdr:colOff>
          <xdr:row>28</xdr:row>
          <xdr:rowOff>0</xdr:rowOff>
        </xdr:to>
        <xdr:sp macro="" textlink="">
          <xdr:nvSpPr>
            <xdr:cNvPr id="67598" name="Check Box 14" hidden="1">
              <a:extLst>
                <a:ext uri="{63B3BB69-23CF-44E3-9099-C40C66FF867C}">
                  <a14:compatExt spid="_x0000_s67598"/>
                </a:ext>
                <a:ext uri="{FF2B5EF4-FFF2-40B4-BE49-F238E27FC236}">
                  <a16:creationId xmlns:a16="http://schemas.microsoft.com/office/drawing/2014/main" id="{00000000-0008-0000-1E00-00000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30</xdr:row>
          <xdr:rowOff>0</xdr:rowOff>
        </xdr:from>
        <xdr:to>
          <xdr:col>2</xdr:col>
          <xdr:colOff>352425</xdr:colOff>
          <xdr:row>31</xdr:row>
          <xdr:rowOff>0</xdr:rowOff>
        </xdr:to>
        <xdr:sp macro="" textlink="">
          <xdr:nvSpPr>
            <xdr:cNvPr id="67599" name="Check Box 15" hidden="1">
              <a:extLst>
                <a:ext uri="{63B3BB69-23CF-44E3-9099-C40C66FF867C}">
                  <a14:compatExt spid="_x0000_s67599"/>
                </a:ext>
                <a:ext uri="{FF2B5EF4-FFF2-40B4-BE49-F238E27FC236}">
                  <a16:creationId xmlns:a16="http://schemas.microsoft.com/office/drawing/2014/main" id="{00000000-0008-0000-1E00-00000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9525</xdr:rowOff>
        </xdr:from>
        <xdr:to>
          <xdr:col>1</xdr:col>
          <xdr:colOff>381000</xdr:colOff>
          <xdr:row>4</xdr:row>
          <xdr:rowOff>285750</xdr:rowOff>
        </xdr:to>
        <xdr:sp macro="" textlink="">
          <xdr:nvSpPr>
            <xdr:cNvPr id="4221953" name="Check Box 1" hidden="1">
              <a:extLst>
                <a:ext uri="{63B3BB69-23CF-44E3-9099-C40C66FF867C}">
                  <a14:compatExt spid="_x0000_s4221953"/>
                </a:ext>
                <a:ext uri="{FF2B5EF4-FFF2-40B4-BE49-F238E27FC236}">
                  <a16:creationId xmlns:a16="http://schemas.microsoft.com/office/drawing/2014/main" id="{00000000-0008-0000-1F00-0000016C4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9525</xdr:rowOff>
        </xdr:from>
        <xdr:to>
          <xdr:col>1</xdr:col>
          <xdr:colOff>381000</xdr:colOff>
          <xdr:row>6</xdr:row>
          <xdr:rowOff>285750</xdr:rowOff>
        </xdr:to>
        <xdr:sp macro="" textlink="">
          <xdr:nvSpPr>
            <xdr:cNvPr id="4221954" name="Check Box 2" hidden="1">
              <a:extLst>
                <a:ext uri="{63B3BB69-23CF-44E3-9099-C40C66FF867C}">
                  <a14:compatExt spid="_x0000_s4221954"/>
                </a:ext>
                <a:ext uri="{FF2B5EF4-FFF2-40B4-BE49-F238E27FC236}">
                  <a16:creationId xmlns:a16="http://schemas.microsoft.com/office/drawing/2014/main" id="{00000000-0008-0000-1F00-0000026C4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</xdr:row>
          <xdr:rowOff>9525</xdr:rowOff>
        </xdr:from>
        <xdr:to>
          <xdr:col>1</xdr:col>
          <xdr:colOff>381000</xdr:colOff>
          <xdr:row>8</xdr:row>
          <xdr:rowOff>285750</xdr:rowOff>
        </xdr:to>
        <xdr:sp macro="" textlink="">
          <xdr:nvSpPr>
            <xdr:cNvPr id="4221955" name="Check Box 3" hidden="1">
              <a:extLst>
                <a:ext uri="{63B3BB69-23CF-44E3-9099-C40C66FF867C}">
                  <a14:compatExt spid="_x0000_s4221955"/>
                </a:ext>
                <a:ext uri="{FF2B5EF4-FFF2-40B4-BE49-F238E27FC236}">
                  <a16:creationId xmlns:a16="http://schemas.microsoft.com/office/drawing/2014/main" id="{00000000-0008-0000-1F00-0000036C4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9525</xdr:rowOff>
        </xdr:from>
        <xdr:to>
          <xdr:col>1</xdr:col>
          <xdr:colOff>381000</xdr:colOff>
          <xdr:row>10</xdr:row>
          <xdr:rowOff>285750</xdr:rowOff>
        </xdr:to>
        <xdr:sp macro="" textlink="">
          <xdr:nvSpPr>
            <xdr:cNvPr id="4221956" name="Check Box 4" hidden="1">
              <a:extLst>
                <a:ext uri="{63B3BB69-23CF-44E3-9099-C40C66FF867C}">
                  <a14:compatExt spid="_x0000_s4221956"/>
                </a:ext>
                <a:ext uri="{FF2B5EF4-FFF2-40B4-BE49-F238E27FC236}">
                  <a16:creationId xmlns:a16="http://schemas.microsoft.com/office/drawing/2014/main" id="{00000000-0008-0000-1F00-0000046C4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19050</xdr:rowOff>
        </xdr:from>
        <xdr:to>
          <xdr:col>2</xdr:col>
          <xdr:colOff>314325</xdr:colOff>
          <xdr:row>11</xdr:row>
          <xdr:rowOff>295275</xdr:rowOff>
        </xdr:to>
        <xdr:sp macro="" textlink="">
          <xdr:nvSpPr>
            <xdr:cNvPr id="4222979" name="Check Box 3" hidden="1">
              <a:extLst>
                <a:ext uri="{63B3BB69-23CF-44E3-9099-C40C66FF867C}">
                  <a14:compatExt spid="_x0000_s4222979"/>
                </a:ext>
                <a:ext uri="{FF2B5EF4-FFF2-40B4-BE49-F238E27FC236}">
                  <a16:creationId xmlns:a16="http://schemas.microsoft.com/office/drawing/2014/main" id="{00000000-0008-0000-2000-000003704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0</xdr:rowOff>
        </xdr:from>
        <xdr:to>
          <xdr:col>2</xdr:col>
          <xdr:colOff>323850</xdr:colOff>
          <xdr:row>12</xdr:row>
          <xdr:rowOff>276225</xdr:rowOff>
        </xdr:to>
        <xdr:sp macro="" textlink="">
          <xdr:nvSpPr>
            <xdr:cNvPr id="4222980" name="Check Box 4" hidden="1">
              <a:extLst>
                <a:ext uri="{63B3BB69-23CF-44E3-9099-C40C66FF867C}">
                  <a14:compatExt spid="_x0000_s4222980"/>
                </a:ext>
                <a:ext uri="{FF2B5EF4-FFF2-40B4-BE49-F238E27FC236}">
                  <a16:creationId xmlns:a16="http://schemas.microsoft.com/office/drawing/2014/main" id="{00000000-0008-0000-2000-000004704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</xdr:row>
          <xdr:rowOff>9525</xdr:rowOff>
        </xdr:from>
        <xdr:to>
          <xdr:col>2</xdr:col>
          <xdr:colOff>314325</xdr:colOff>
          <xdr:row>13</xdr:row>
          <xdr:rowOff>285750</xdr:rowOff>
        </xdr:to>
        <xdr:sp macro="" textlink="">
          <xdr:nvSpPr>
            <xdr:cNvPr id="4222981" name="Check Box 5" hidden="1">
              <a:extLst>
                <a:ext uri="{63B3BB69-23CF-44E3-9099-C40C66FF867C}">
                  <a14:compatExt spid="_x0000_s4222981"/>
                </a:ext>
                <a:ext uri="{FF2B5EF4-FFF2-40B4-BE49-F238E27FC236}">
                  <a16:creationId xmlns:a16="http://schemas.microsoft.com/office/drawing/2014/main" id="{00000000-0008-0000-2000-000005704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523874</xdr:colOff>
      <xdr:row>16</xdr:row>
      <xdr:rowOff>76199</xdr:rowOff>
    </xdr:from>
    <xdr:to>
      <xdr:col>6</xdr:col>
      <xdr:colOff>1029245</xdr:colOff>
      <xdr:row>24</xdr:row>
      <xdr:rowOff>47624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4" y="4171949"/>
          <a:ext cx="3600996" cy="2295525"/>
        </a:xfrm>
        <a:prstGeom prst="rect">
          <a:avLst/>
        </a:prstGeom>
      </xdr:spPr>
    </xdr:pic>
    <xdr:clientData/>
  </xdr:twoCellAnchor>
  <xdr:twoCellAnchor editAs="oneCell">
    <xdr:from>
      <xdr:col>3</xdr:col>
      <xdr:colOff>495299</xdr:colOff>
      <xdr:row>5</xdr:row>
      <xdr:rowOff>171451</xdr:rowOff>
    </xdr:from>
    <xdr:to>
      <xdr:col>6</xdr:col>
      <xdr:colOff>978957</xdr:colOff>
      <xdr:row>14</xdr:row>
      <xdr:rowOff>289322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199" y="1895476"/>
          <a:ext cx="3579283" cy="2013346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24</xdr:row>
      <xdr:rowOff>119091</xdr:rowOff>
    </xdr:from>
    <xdr:to>
      <xdr:col>6</xdr:col>
      <xdr:colOff>1021498</xdr:colOff>
      <xdr:row>33</xdr:row>
      <xdr:rowOff>85725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6538941"/>
          <a:ext cx="3612298" cy="27098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</xdr:row>
          <xdr:rowOff>0</xdr:rowOff>
        </xdr:from>
        <xdr:to>
          <xdr:col>2</xdr:col>
          <xdr:colOff>361950</xdr:colOff>
          <xdr:row>6</xdr:row>
          <xdr:rowOff>9525</xdr:rowOff>
        </xdr:to>
        <xdr:sp macro="" textlink="">
          <xdr:nvSpPr>
            <xdr:cNvPr id="68609" name="Check Box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23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6</xdr:row>
          <xdr:rowOff>0</xdr:rowOff>
        </xdr:from>
        <xdr:to>
          <xdr:col>2</xdr:col>
          <xdr:colOff>361950</xdr:colOff>
          <xdr:row>6</xdr:row>
          <xdr:rowOff>285750</xdr:rowOff>
        </xdr:to>
        <xdr:sp macro="" textlink="">
          <xdr:nvSpPr>
            <xdr:cNvPr id="68610" name="Check Box 2" hidden="1">
              <a:extLst>
                <a:ext uri="{63B3BB69-23CF-44E3-9099-C40C66FF867C}">
                  <a14:compatExt spid="_x0000_s68610"/>
                </a:ext>
                <a:ext uri="{FF2B5EF4-FFF2-40B4-BE49-F238E27FC236}">
                  <a16:creationId xmlns:a16="http://schemas.microsoft.com/office/drawing/2014/main" id="{00000000-0008-0000-2300-000002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</xdr:row>
          <xdr:rowOff>0</xdr:rowOff>
        </xdr:from>
        <xdr:to>
          <xdr:col>2</xdr:col>
          <xdr:colOff>361950</xdr:colOff>
          <xdr:row>9</xdr:row>
          <xdr:rowOff>285750</xdr:rowOff>
        </xdr:to>
        <xdr:sp macro="" textlink="">
          <xdr:nvSpPr>
            <xdr:cNvPr id="68611" name="Check Box 3" hidden="1">
              <a:extLst>
                <a:ext uri="{63B3BB69-23CF-44E3-9099-C40C66FF867C}">
                  <a14:compatExt spid="_x0000_s68611"/>
                </a:ext>
                <a:ext uri="{FF2B5EF4-FFF2-40B4-BE49-F238E27FC236}">
                  <a16:creationId xmlns:a16="http://schemas.microsoft.com/office/drawing/2014/main" id="{00000000-0008-0000-2300-000003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0</xdr:rowOff>
        </xdr:from>
        <xdr:to>
          <xdr:col>2</xdr:col>
          <xdr:colOff>361950</xdr:colOff>
          <xdr:row>13</xdr:row>
          <xdr:rowOff>285750</xdr:rowOff>
        </xdr:to>
        <xdr:sp macro="" textlink="">
          <xdr:nvSpPr>
            <xdr:cNvPr id="68621" name="Check Box 13" hidden="1">
              <a:extLst>
                <a:ext uri="{63B3BB69-23CF-44E3-9099-C40C66FF867C}">
                  <a14:compatExt spid="_x0000_s68621"/>
                </a:ext>
                <a:ext uri="{FF2B5EF4-FFF2-40B4-BE49-F238E27FC236}">
                  <a16:creationId xmlns:a16="http://schemas.microsoft.com/office/drawing/2014/main" id="{00000000-0008-0000-2300-00000D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0</xdr:rowOff>
        </xdr:from>
        <xdr:to>
          <xdr:col>2</xdr:col>
          <xdr:colOff>361950</xdr:colOff>
          <xdr:row>14</xdr:row>
          <xdr:rowOff>285750</xdr:rowOff>
        </xdr:to>
        <xdr:sp macro="" textlink="">
          <xdr:nvSpPr>
            <xdr:cNvPr id="68622" name="Check Box 14" hidden="1">
              <a:extLst>
                <a:ext uri="{63B3BB69-23CF-44E3-9099-C40C66FF867C}">
                  <a14:compatExt spid="_x0000_s68622"/>
                </a:ext>
                <a:ext uri="{FF2B5EF4-FFF2-40B4-BE49-F238E27FC236}">
                  <a16:creationId xmlns:a16="http://schemas.microsoft.com/office/drawing/2014/main" id="{00000000-0008-0000-2300-00000E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17</xdr:row>
          <xdr:rowOff>0</xdr:rowOff>
        </xdr:from>
        <xdr:to>
          <xdr:col>2</xdr:col>
          <xdr:colOff>361950</xdr:colOff>
          <xdr:row>17</xdr:row>
          <xdr:rowOff>285750</xdr:rowOff>
        </xdr:to>
        <xdr:sp macro="" textlink="">
          <xdr:nvSpPr>
            <xdr:cNvPr id="68623" name="Check Box 15" hidden="1">
              <a:extLst>
                <a:ext uri="{63B3BB69-23CF-44E3-9099-C40C66FF867C}">
                  <a14:compatExt spid="_x0000_s68623"/>
                </a:ext>
                <a:ext uri="{FF2B5EF4-FFF2-40B4-BE49-F238E27FC236}">
                  <a16:creationId xmlns:a16="http://schemas.microsoft.com/office/drawing/2014/main" id="{00000000-0008-0000-2300-00000F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561975</xdr:colOff>
      <xdr:row>26</xdr:row>
      <xdr:rowOff>38100</xdr:rowOff>
    </xdr:from>
    <xdr:to>
      <xdr:col>11</xdr:col>
      <xdr:colOff>257175</xdr:colOff>
      <xdr:row>28</xdr:row>
      <xdr:rowOff>19050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7410450" y="7553325"/>
          <a:ext cx="1752600" cy="533400"/>
        </a:xfrm>
        <a:prstGeom prst="wedgeRectCallout">
          <a:avLst>
            <a:gd name="adj1" fmla="val -80072"/>
            <a:gd name="adj2" fmla="val 267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เช่น</a:t>
          </a:r>
          <a:r>
            <a:rPr lang="th-TH" sz="1100" baseline="0"/>
            <a:t> เอกสารลงทะเบียนรูปภาพขณะอบรม</a:t>
          </a:r>
          <a:endParaRPr lang="th-TH" sz="1100"/>
        </a:p>
      </xdr:txBody>
    </xdr:sp>
    <xdr:clientData/>
  </xdr:twoCellAnchor>
  <xdr:twoCellAnchor editAs="oneCell">
    <xdr:from>
      <xdr:col>0</xdr:col>
      <xdr:colOff>238125</xdr:colOff>
      <xdr:row>29</xdr:row>
      <xdr:rowOff>28575</xdr:rowOff>
    </xdr:from>
    <xdr:to>
      <xdr:col>2</xdr:col>
      <xdr:colOff>828675</xdr:colOff>
      <xdr:row>34</xdr:row>
      <xdr:rowOff>247650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8372475"/>
          <a:ext cx="2400300" cy="16002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23</xdr:row>
      <xdr:rowOff>38100</xdr:rowOff>
    </xdr:from>
    <xdr:to>
      <xdr:col>6</xdr:col>
      <xdr:colOff>914400</xdr:colOff>
      <xdr:row>29</xdr:row>
      <xdr:rowOff>12700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6724650"/>
          <a:ext cx="2447925" cy="16319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23</xdr:row>
      <xdr:rowOff>41276</xdr:rowOff>
    </xdr:from>
    <xdr:to>
      <xdr:col>2</xdr:col>
      <xdr:colOff>847726</xdr:colOff>
      <xdr:row>28</xdr:row>
      <xdr:rowOff>247651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6727826"/>
          <a:ext cx="2381250" cy="1587500"/>
        </a:xfrm>
        <a:prstGeom prst="rect">
          <a:avLst/>
        </a:prstGeom>
      </xdr:spPr>
    </xdr:pic>
    <xdr:clientData/>
  </xdr:twoCellAnchor>
  <xdr:twoCellAnchor editAs="oneCell">
    <xdr:from>
      <xdr:col>3</xdr:col>
      <xdr:colOff>452439</xdr:colOff>
      <xdr:row>29</xdr:row>
      <xdr:rowOff>57150</xdr:rowOff>
    </xdr:from>
    <xdr:to>
      <xdr:col>6</xdr:col>
      <xdr:colOff>909638</xdr:colOff>
      <xdr:row>35</xdr:row>
      <xdr:rowOff>44449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489" y="8401050"/>
          <a:ext cx="2466974" cy="164464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</xdr:row>
          <xdr:rowOff>0</xdr:rowOff>
        </xdr:from>
        <xdr:to>
          <xdr:col>2</xdr:col>
          <xdr:colOff>361950</xdr:colOff>
          <xdr:row>4</xdr:row>
          <xdr:rowOff>9525</xdr:rowOff>
        </xdr:to>
        <xdr:sp macro="" textlink="">
          <xdr:nvSpPr>
            <xdr:cNvPr id="3611658" name="Check Box 10" hidden="1">
              <a:extLst>
                <a:ext uri="{63B3BB69-23CF-44E3-9099-C40C66FF867C}">
                  <a14:compatExt spid="_x0000_s3611658"/>
                </a:ext>
                <a:ext uri="{FF2B5EF4-FFF2-40B4-BE49-F238E27FC236}">
                  <a16:creationId xmlns:a16="http://schemas.microsoft.com/office/drawing/2014/main" id="{00000000-0008-0000-2400-00000A1C3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</xdr:row>
          <xdr:rowOff>0</xdr:rowOff>
        </xdr:from>
        <xdr:to>
          <xdr:col>2</xdr:col>
          <xdr:colOff>361950</xdr:colOff>
          <xdr:row>4</xdr:row>
          <xdr:rowOff>285750</xdr:rowOff>
        </xdr:to>
        <xdr:sp macro="" textlink="">
          <xdr:nvSpPr>
            <xdr:cNvPr id="3611659" name="Check Box 11" hidden="1">
              <a:extLst>
                <a:ext uri="{63B3BB69-23CF-44E3-9099-C40C66FF867C}">
                  <a14:compatExt spid="_x0000_s3611659"/>
                </a:ext>
                <a:ext uri="{FF2B5EF4-FFF2-40B4-BE49-F238E27FC236}">
                  <a16:creationId xmlns:a16="http://schemas.microsoft.com/office/drawing/2014/main" id="{00000000-0008-0000-2400-00000B1C3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2</xdr:col>
          <xdr:colOff>361950</xdr:colOff>
          <xdr:row>7</xdr:row>
          <xdr:rowOff>285750</xdr:rowOff>
        </xdr:to>
        <xdr:sp macro="" textlink="">
          <xdr:nvSpPr>
            <xdr:cNvPr id="3611660" name="Check Box 12" hidden="1">
              <a:extLst>
                <a:ext uri="{63B3BB69-23CF-44E3-9099-C40C66FF867C}">
                  <a14:compatExt spid="_x0000_s3611660"/>
                </a:ext>
                <a:ext uri="{FF2B5EF4-FFF2-40B4-BE49-F238E27FC236}">
                  <a16:creationId xmlns:a16="http://schemas.microsoft.com/office/drawing/2014/main" id="{00000000-0008-0000-2400-00000C1C3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0</xdr:rowOff>
        </xdr:from>
        <xdr:to>
          <xdr:col>2</xdr:col>
          <xdr:colOff>361950</xdr:colOff>
          <xdr:row>11</xdr:row>
          <xdr:rowOff>285750</xdr:rowOff>
        </xdr:to>
        <xdr:sp macro="" textlink="">
          <xdr:nvSpPr>
            <xdr:cNvPr id="3611661" name="Check Box 13" hidden="1">
              <a:extLst>
                <a:ext uri="{63B3BB69-23CF-44E3-9099-C40C66FF867C}">
                  <a14:compatExt spid="_x0000_s3611661"/>
                </a:ext>
                <a:ext uri="{FF2B5EF4-FFF2-40B4-BE49-F238E27FC236}">
                  <a16:creationId xmlns:a16="http://schemas.microsoft.com/office/drawing/2014/main" id="{00000000-0008-0000-2400-00000D1C3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0</xdr:rowOff>
        </xdr:from>
        <xdr:to>
          <xdr:col>2</xdr:col>
          <xdr:colOff>361950</xdr:colOff>
          <xdr:row>12</xdr:row>
          <xdr:rowOff>285750</xdr:rowOff>
        </xdr:to>
        <xdr:sp macro="" textlink="">
          <xdr:nvSpPr>
            <xdr:cNvPr id="3611662" name="Check Box 14" hidden="1">
              <a:extLst>
                <a:ext uri="{63B3BB69-23CF-44E3-9099-C40C66FF867C}">
                  <a14:compatExt spid="_x0000_s3611662"/>
                </a:ext>
                <a:ext uri="{FF2B5EF4-FFF2-40B4-BE49-F238E27FC236}">
                  <a16:creationId xmlns:a16="http://schemas.microsoft.com/office/drawing/2014/main" id="{00000000-0008-0000-2400-00000E1C3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0</xdr:rowOff>
        </xdr:from>
        <xdr:to>
          <xdr:col>2</xdr:col>
          <xdr:colOff>361950</xdr:colOff>
          <xdr:row>15</xdr:row>
          <xdr:rowOff>104775</xdr:rowOff>
        </xdr:to>
        <xdr:sp macro="" textlink="">
          <xdr:nvSpPr>
            <xdr:cNvPr id="3611663" name="Check Box 15" hidden="1">
              <a:extLst>
                <a:ext uri="{63B3BB69-23CF-44E3-9099-C40C66FF867C}">
                  <a14:compatExt spid="_x0000_s3611663"/>
                </a:ext>
                <a:ext uri="{FF2B5EF4-FFF2-40B4-BE49-F238E27FC236}">
                  <a16:creationId xmlns:a16="http://schemas.microsoft.com/office/drawing/2014/main" id="{00000000-0008-0000-2400-00000F1C3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542925</xdr:colOff>
      <xdr:row>21</xdr:row>
      <xdr:rowOff>257175</xdr:rowOff>
    </xdr:from>
    <xdr:to>
      <xdr:col>10</xdr:col>
      <xdr:colOff>238125</xdr:colOff>
      <xdr:row>23</xdr:row>
      <xdr:rowOff>238125</xdr:rowOff>
    </xdr:to>
    <xdr:sp macro="" textlink="">
      <xdr:nvSpPr>
        <xdr:cNvPr id="9" name="Rectangular Callout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SpPr/>
      </xdr:nvSpPr>
      <xdr:spPr>
        <a:xfrm>
          <a:off x="6686550" y="6772275"/>
          <a:ext cx="1752600" cy="533400"/>
        </a:xfrm>
        <a:prstGeom prst="wedgeRectCallout">
          <a:avLst>
            <a:gd name="adj1" fmla="val -80072"/>
            <a:gd name="adj2" fmla="val 267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เช่น</a:t>
          </a:r>
          <a:r>
            <a:rPr lang="th-TH" sz="1100" baseline="0"/>
            <a:t> เอกสารลงทะเบียนรูปภาพขณะทำกิจกรรม</a:t>
          </a:r>
          <a:endParaRPr lang="th-TH" sz="1100"/>
        </a:p>
      </xdr:txBody>
    </xdr:sp>
    <xdr:clientData/>
  </xdr:twoCellAnchor>
  <xdr:twoCellAnchor editAs="oneCell">
    <xdr:from>
      <xdr:col>0</xdr:col>
      <xdr:colOff>0</xdr:colOff>
      <xdr:row>20</xdr:row>
      <xdr:rowOff>28576</xdr:rowOff>
    </xdr:from>
    <xdr:to>
      <xdr:col>2</xdr:col>
      <xdr:colOff>797984</xdr:colOff>
      <xdr:row>25</xdr:row>
      <xdr:rowOff>114301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67451"/>
          <a:ext cx="2607734" cy="1466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1228725</xdr:colOff>
      <xdr:row>20</xdr:row>
      <xdr:rowOff>38100</xdr:rowOff>
    </xdr:from>
    <xdr:to>
      <xdr:col>6</xdr:col>
      <xdr:colOff>638546</xdr:colOff>
      <xdr:row>25</xdr:row>
      <xdr:rowOff>152609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6276975"/>
          <a:ext cx="2657846" cy="149563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26</xdr:row>
      <xdr:rowOff>114300</xdr:rowOff>
    </xdr:from>
    <xdr:to>
      <xdr:col>2</xdr:col>
      <xdr:colOff>866775</xdr:colOff>
      <xdr:row>31</xdr:row>
      <xdr:rowOff>230572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010525"/>
          <a:ext cx="2638425" cy="1497397"/>
        </a:xfrm>
        <a:prstGeom prst="rect">
          <a:avLst/>
        </a:prstGeom>
      </xdr:spPr>
    </xdr:pic>
    <xdr:clientData/>
  </xdr:twoCellAnchor>
  <xdr:twoCellAnchor editAs="oneCell">
    <xdr:from>
      <xdr:col>2</xdr:col>
      <xdr:colOff>1171576</xdr:colOff>
      <xdr:row>26</xdr:row>
      <xdr:rowOff>85726</xdr:rowOff>
    </xdr:from>
    <xdr:to>
      <xdr:col>6</xdr:col>
      <xdr:colOff>499833</xdr:colOff>
      <xdr:row>32</xdr:row>
      <xdr:rowOff>57150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6" y="7981951"/>
          <a:ext cx="2576282" cy="16287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0</xdr:rowOff>
        </xdr:from>
        <xdr:to>
          <xdr:col>2</xdr:col>
          <xdr:colOff>352425</xdr:colOff>
          <xdr:row>15</xdr:row>
          <xdr:rowOff>95250</xdr:rowOff>
        </xdr:to>
        <xdr:sp macro="" textlink="">
          <xdr:nvSpPr>
            <xdr:cNvPr id="3611665" name="Check Box 17" hidden="1">
              <a:extLst>
                <a:ext uri="{63B3BB69-23CF-44E3-9099-C40C66FF867C}">
                  <a14:compatExt spid="_x0000_s3611665"/>
                </a:ext>
                <a:ext uri="{FF2B5EF4-FFF2-40B4-BE49-F238E27FC236}">
                  <a16:creationId xmlns:a16="http://schemas.microsoft.com/office/drawing/2014/main" id="{00000000-0008-0000-2400-0000111C3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0</xdr:rowOff>
        </xdr:from>
        <xdr:to>
          <xdr:col>2</xdr:col>
          <xdr:colOff>352425</xdr:colOff>
          <xdr:row>7</xdr:row>
          <xdr:rowOff>276225</xdr:rowOff>
        </xdr:to>
        <xdr:sp macro="" textlink="">
          <xdr:nvSpPr>
            <xdr:cNvPr id="3611666" name="Check Box 18" hidden="1">
              <a:extLst>
                <a:ext uri="{63B3BB69-23CF-44E3-9099-C40C66FF867C}">
                  <a14:compatExt spid="_x0000_s3611666"/>
                </a:ext>
                <a:ext uri="{FF2B5EF4-FFF2-40B4-BE49-F238E27FC236}">
                  <a16:creationId xmlns:a16="http://schemas.microsoft.com/office/drawing/2014/main" id="{00000000-0008-0000-2400-0000121C3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7</xdr:row>
      <xdr:rowOff>209550</xdr:rowOff>
    </xdr:from>
    <xdr:to>
      <xdr:col>11</xdr:col>
      <xdr:colOff>619125</xdr:colOff>
      <xdr:row>9</xdr:row>
      <xdr:rowOff>66675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SpPr/>
      </xdr:nvSpPr>
      <xdr:spPr>
        <a:xfrm>
          <a:off x="10658475" y="1838325"/>
          <a:ext cx="2600325" cy="409575"/>
        </a:xfrm>
        <a:prstGeom prst="wedgeRectCallout">
          <a:avLst>
            <a:gd name="adj1" fmla="val -47206"/>
            <a:gd name="adj2" fmla="val 11593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ควรระบุข้อมูลให้ครบถ้วนและถูกต้อง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25</xdr:row>
      <xdr:rowOff>76200</xdr:rowOff>
    </xdr:from>
    <xdr:to>
      <xdr:col>6</xdr:col>
      <xdr:colOff>571500</xdr:colOff>
      <xdr:row>26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>
          <a:off x="4648200" y="6343650"/>
          <a:ext cx="52387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0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x </a:t>
          </a:r>
          <a:r>
            <a:rPr lang="th-TH" sz="10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0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100</a:t>
          </a:r>
          <a:endParaRPr lang="th-TH" sz="10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609600</xdr:colOff>
      <xdr:row>25</xdr:row>
      <xdr:rowOff>200025</xdr:rowOff>
    </xdr:from>
    <xdr:to>
      <xdr:col>6</xdr:col>
      <xdr:colOff>152400</xdr:colOff>
      <xdr:row>25</xdr:row>
      <xdr:rowOff>201613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CxnSpPr/>
      </xdr:nvCxnSpPr>
      <xdr:spPr>
        <a:xfrm>
          <a:off x="1819275" y="6448425"/>
          <a:ext cx="29337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25</xdr:row>
      <xdr:rowOff>76200</xdr:rowOff>
    </xdr:from>
    <xdr:to>
      <xdr:col>6</xdr:col>
      <xdr:colOff>571500</xdr:colOff>
      <xdr:row>26</xdr:row>
      <xdr:rowOff>85725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/>
      </xdr:nvSpPr>
      <xdr:spPr>
        <a:xfrm>
          <a:off x="4648200" y="6581775"/>
          <a:ext cx="523875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0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x </a:t>
          </a:r>
          <a:r>
            <a:rPr lang="th-TH" sz="10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0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100</a:t>
          </a:r>
          <a:endParaRPr lang="th-TH" sz="10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619125</xdr:colOff>
      <xdr:row>27</xdr:row>
      <xdr:rowOff>257175</xdr:rowOff>
    </xdr:from>
    <xdr:to>
      <xdr:col>4</xdr:col>
      <xdr:colOff>619125</xdr:colOff>
      <xdr:row>27</xdr:row>
      <xdr:rowOff>257175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CxnSpPr/>
      </xdr:nvCxnSpPr>
      <xdr:spPr>
        <a:xfrm>
          <a:off x="1828800" y="7229475"/>
          <a:ext cx="1466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590550</xdr:colOff>
      <xdr:row>28</xdr:row>
      <xdr:rowOff>28575</xdr:rowOff>
    </xdr:from>
    <xdr:to>
      <xdr:col>4</xdr:col>
      <xdr:colOff>552450</xdr:colOff>
      <xdr:row>28</xdr:row>
      <xdr:rowOff>266700</xdr:rowOff>
    </xdr:to>
    <xdr:grpSp>
      <xdr:nvGrpSpPr>
        <xdr:cNvPr id="5130759" name="Group 6">
          <a:extLst>
            <a:ext uri="{FF2B5EF4-FFF2-40B4-BE49-F238E27FC236}">
              <a16:creationId xmlns:a16="http://schemas.microsoft.com/office/drawing/2014/main" id="{00000000-0008-0000-2700-0000074A4E00}"/>
            </a:ext>
          </a:extLst>
        </xdr:cNvPr>
        <xdr:cNvGrpSpPr>
          <a:grpSpLocks/>
        </xdr:cNvGrpSpPr>
      </xdr:nvGrpSpPr>
      <xdr:grpSpPr bwMode="auto">
        <a:xfrm>
          <a:off x="1801586" y="7199539"/>
          <a:ext cx="1431471" cy="238125"/>
          <a:chOff x="1600200" y="6963281"/>
          <a:chExt cx="1933575" cy="551944"/>
        </a:xfrm>
      </xdr:grpSpPr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00000000-0008-0000-2700-000008000000}"/>
              </a:ext>
            </a:extLst>
          </xdr:cNvPr>
          <xdr:cNvSpPr/>
        </xdr:nvSpPr>
        <xdr:spPr>
          <a:xfrm>
            <a:off x="1600200" y="6963281"/>
            <a:ext cx="244920" cy="551944"/>
          </a:xfrm>
          <a:custGeom>
            <a:avLst/>
            <a:gdLst>
              <a:gd name="connsiteX0" fmla="*/ 0 w 247650"/>
              <a:gd name="connsiteY0" fmla="*/ 304294 h 551944"/>
              <a:gd name="connsiteX1" fmla="*/ 66675 w 247650"/>
              <a:gd name="connsiteY1" fmla="*/ 189994 h 551944"/>
              <a:gd name="connsiteX2" fmla="*/ 66675 w 247650"/>
              <a:gd name="connsiteY2" fmla="*/ 189994 h 551944"/>
              <a:gd name="connsiteX3" fmla="*/ 152400 w 247650"/>
              <a:gd name="connsiteY3" fmla="*/ 551944 h 551944"/>
              <a:gd name="connsiteX4" fmla="*/ 152400 w 247650"/>
              <a:gd name="connsiteY4" fmla="*/ 551944 h 551944"/>
              <a:gd name="connsiteX5" fmla="*/ 219075 w 247650"/>
              <a:gd name="connsiteY5" fmla="*/ 47119 h 551944"/>
              <a:gd name="connsiteX6" fmla="*/ 247650 w 247650"/>
              <a:gd name="connsiteY6" fmla="*/ 18544 h 551944"/>
              <a:gd name="connsiteX7" fmla="*/ 219075 w 247650"/>
              <a:gd name="connsiteY7" fmla="*/ 18544 h 551944"/>
              <a:gd name="connsiteX8" fmla="*/ 228600 w 247650"/>
              <a:gd name="connsiteY8" fmla="*/ 28069 h 5519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47650" h="551944">
                <a:moveTo>
                  <a:pt x="0" y="304294"/>
                </a:moveTo>
                <a:lnTo>
                  <a:pt x="66675" y="189994"/>
                </a:lnTo>
                <a:lnTo>
                  <a:pt x="66675" y="189994"/>
                </a:lnTo>
                <a:lnTo>
                  <a:pt x="152400" y="551944"/>
                </a:lnTo>
                <a:lnTo>
                  <a:pt x="152400" y="551944"/>
                </a:lnTo>
                <a:cubicBezTo>
                  <a:pt x="163512" y="467807"/>
                  <a:pt x="203200" y="136019"/>
                  <a:pt x="219075" y="47119"/>
                </a:cubicBezTo>
                <a:cubicBezTo>
                  <a:pt x="234950" y="-41781"/>
                  <a:pt x="247650" y="23306"/>
                  <a:pt x="247650" y="18544"/>
                </a:cubicBezTo>
                <a:cubicBezTo>
                  <a:pt x="247650" y="13782"/>
                  <a:pt x="222250" y="16957"/>
                  <a:pt x="219075" y="18544"/>
                </a:cubicBezTo>
                <a:cubicBezTo>
                  <a:pt x="215900" y="20131"/>
                  <a:pt x="228600" y="28069"/>
                  <a:pt x="228600" y="28069"/>
                </a:cubicBezTo>
              </a:path>
            </a:pathLst>
          </a:cu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2700-000009000000}"/>
              </a:ext>
            </a:extLst>
          </xdr:cNvPr>
          <xdr:cNvCxnSpPr/>
        </xdr:nvCxnSpPr>
        <xdr:spPr>
          <a:xfrm>
            <a:off x="1832229" y="6963281"/>
            <a:ext cx="1701546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47625</xdr:rowOff>
    </xdr:from>
    <xdr:to>
      <xdr:col>12</xdr:col>
      <xdr:colOff>485775</xdr:colOff>
      <xdr:row>13</xdr:row>
      <xdr:rowOff>285750</xdr:rowOff>
    </xdr:to>
    <xdr:graphicFrame macro="">
      <xdr:nvGraphicFramePr>
        <xdr:cNvPr id="5179637" name="แผนภูมิ 5">
          <a:extLst>
            <a:ext uri="{FF2B5EF4-FFF2-40B4-BE49-F238E27FC236}">
              <a16:creationId xmlns:a16="http://schemas.microsoft.com/office/drawing/2014/main" id="{00000000-0008-0000-2800-0000F5084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0.8962</cdr:x>
      <cdr:y>0.80793</cdr:y>
    </cdr:from>
    <cdr:to>
      <cdr:x>0.98702</cdr:x>
      <cdr:y>0.89401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838825" y="2590351"/>
          <a:ext cx="591709" cy="2385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เดือน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</xdr:row>
          <xdr:rowOff>9525</xdr:rowOff>
        </xdr:from>
        <xdr:to>
          <xdr:col>3</xdr:col>
          <xdr:colOff>19050</xdr:colOff>
          <xdr:row>8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10</xdr:row>
          <xdr:rowOff>0</xdr:rowOff>
        </xdr:from>
        <xdr:to>
          <xdr:col>3</xdr:col>
          <xdr:colOff>19050</xdr:colOff>
          <xdr:row>11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36</xdr:row>
          <xdr:rowOff>0</xdr:rowOff>
        </xdr:from>
        <xdr:to>
          <xdr:col>8</xdr:col>
          <xdr:colOff>361950</xdr:colOff>
          <xdr:row>36</xdr:row>
          <xdr:rowOff>276225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37</xdr:row>
          <xdr:rowOff>0</xdr:rowOff>
        </xdr:from>
        <xdr:to>
          <xdr:col>8</xdr:col>
          <xdr:colOff>361950</xdr:colOff>
          <xdr:row>37</xdr:row>
          <xdr:rowOff>276225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38</xdr:row>
          <xdr:rowOff>0</xdr:rowOff>
        </xdr:from>
        <xdr:to>
          <xdr:col>8</xdr:col>
          <xdr:colOff>361950</xdr:colOff>
          <xdr:row>38</xdr:row>
          <xdr:rowOff>276225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39</xdr:row>
          <xdr:rowOff>0</xdr:rowOff>
        </xdr:from>
        <xdr:to>
          <xdr:col>8</xdr:col>
          <xdr:colOff>361950</xdr:colOff>
          <xdr:row>39</xdr:row>
          <xdr:rowOff>276225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40</xdr:row>
          <xdr:rowOff>0</xdr:rowOff>
        </xdr:from>
        <xdr:to>
          <xdr:col>8</xdr:col>
          <xdr:colOff>361950</xdr:colOff>
          <xdr:row>40</xdr:row>
          <xdr:rowOff>276225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41</xdr:row>
          <xdr:rowOff>0</xdr:rowOff>
        </xdr:from>
        <xdr:to>
          <xdr:col>8</xdr:col>
          <xdr:colOff>361950</xdr:colOff>
          <xdr:row>41</xdr:row>
          <xdr:rowOff>276225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38</xdr:row>
          <xdr:rowOff>0</xdr:rowOff>
        </xdr:from>
        <xdr:to>
          <xdr:col>8</xdr:col>
          <xdr:colOff>361950</xdr:colOff>
          <xdr:row>38</xdr:row>
          <xdr:rowOff>276225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39</xdr:row>
          <xdr:rowOff>0</xdr:rowOff>
        </xdr:from>
        <xdr:to>
          <xdr:col>8</xdr:col>
          <xdr:colOff>361950</xdr:colOff>
          <xdr:row>39</xdr:row>
          <xdr:rowOff>276225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40</xdr:row>
          <xdr:rowOff>0</xdr:rowOff>
        </xdr:from>
        <xdr:to>
          <xdr:col>8</xdr:col>
          <xdr:colOff>361950</xdr:colOff>
          <xdr:row>40</xdr:row>
          <xdr:rowOff>276225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41</xdr:row>
          <xdr:rowOff>0</xdr:rowOff>
        </xdr:from>
        <xdr:to>
          <xdr:col>8</xdr:col>
          <xdr:colOff>361950</xdr:colOff>
          <xdr:row>41</xdr:row>
          <xdr:rowOff>276225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0</xdr:rowOff>
        </xdr:from>
        <xdr:to>
          <xdr:col>2</xdr:col>
          <xdr:colOff>361950</xdr:colOff>
          <xdr:row>21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9525</xdr:rowOff>
        </xdr:from>
        <xdr:to>
          <xdr:col>2</xdr:col>
          <xdr:colOff>361950</xdr:colOff>
          <xdr:row>22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20</xdr:row>
          <xdr:rowOff>0</xdr:rowOff>
        </xdr:from>
        <xdr:to>
          <xdr:col>5</xdr:col>
          <xdr:colOff>361950</xdr:colOff>
          <xdr:row>21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3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21</xdr:row>
          <xdr:rowOff>0</xdr:rowOff>
        </xdr:from>
        <xdr:to>
          <xdr:col>5</xdr:col>
          <xdr:colOff>361950</xdr:colOff>
          <xdr:row>22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3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20</xdr:row>
          <xdr:rowOff>0</xdr:rowOff>
        </xdr:from>
        <xdr:to>
          <xdr:col>7</xdr:col>
          <xdr:colOff>361950</xdr:colOff>
          <xdr:row>21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3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20</xdr:row>
          <xdr:rowOff>0</xdr:rowOff>
        </xdr:from>
        <xdr:to>
          <xdr:col>9</xdr:col>
          <xdr:colOff>361950</xdr:colOff>
          <xdr:row>21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3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38</xdr:row>
          <xdr:rowOff>0</xdr:rowOff>
        </xdr:from>
        <xdr:to>
          <xdr:col>8</xdr:col>
          <xdr:colOff>361950</xdr:colOff>
          <xdr:row>38</xdr:row>
          <xdr:rowOff>276225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3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39</xdr:row>
          <xdr:rowOff>0</xdr:rowOff>
        </xdr:from>
        <xdr:to>
          <xdr:col>8</xdr:col>
          <xdr:colOff>361950</xdr:colOff>
          <xdr:row>39</xdr:row>
          <xdr:rowOff>276225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3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40</xdr:row>
          <xdr:rowOff>0</xdr:rowOff>
        </xdr:from>
        <xdr:to>
          <xdr:col>8</xdr:col>
          <xdr:colOff>361950</xdr:colOff>
          <xdr:row>40</xdr:row>
          <xdr:rowOff>276225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3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41</xdr:row>
          <xdr:rowOff>0</xdr:rowOff>
        </xdr:from>
        <xdr:to>
          <xdr:col>8</xdr:col>
          <xdr:colOff>361950</xdr:colOff>
          <xdr:row>41</xdr:row>
          <xdr:rowOff>276225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3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12</xdr:row>
      <xdr:rowOff>161925</xdr:rowOff>
    </xdr:from>
    <xdr:to>
      <xdr:col>11</xdr:col>
      <xdr:colOff>676275</xdr:colOff>
      <xdr:row>23</xdr:row>
      <xdr:rowOff>28575</xdr:rowOff>
    </xdr:to>
    <xdr:graphicFrame macro="">
      <xdr:nvGraphicFramePr>
        <xdr:cNvPr id="6013429" name="Chart 7">
          <a:extLst>
            <a:ext uri="{FF2B5EF4-FFF2-40B4-BE49-F238E27FC236}">
              <a16:creationId xmlns:a16="http://schemas.microsoft.com/office/drawing/2014/main" id="{00000000-0008-0000-2A00-0000F5C15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777240</xdr:colOff>
      <xdr:row>13</xdr:row>
      <xdr:rowOff>97154</xdr:rowOff>
    </xdr:from>
    <xdr:to>
      <xdr:col>4</xdr:col>
      <xdr:colOff>548834</xdr:colOff>
      <xdr:row>14</xdr:row>
      <xdr:rowOff>104705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 txBox="1"/>
      </xdr:nvSpPr>
      <xdr:spPr>
        <a:xfrm>
          <a:off x="1967865" y="3392804"/>
          <a:ext cx="571694" cy="26496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TH SarabunPSK" pitchFamily="34" charset="-34"/>
              <a:cs typeface="TH SarabunPSK" pitchFamily="34" charset="-34"/>
            </a:rPr>
            <a:t>kWh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217170</xdr:colOff>
      <xdr:row>19</xdr:row>
      <xdr:rowOff>209550</xdr:rowOff>
    </xdr:from>
    <xdr:to>
      <xdr:col>11</xdr:col>
      <xdr:colOff>415376</xdr:colOff>
      <xdr:row>20</xdr:row>
      <xdr:rowOff>209550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SpPr txBox="1"/>
      </xdr:nvSpPr>
      <xdr:spPr>
        <a:xfrm>
          <a:off x="6417945" y="5114925"/>
          <a:ext cx="560156" cy="2667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latin typeface="TH SarabunPSK" pitchFamily="34" charset="-34"/>
              <a:cs typeface="TH SarabunPSK" pitchFamily="34" charset="-34"/>
            </a:rPr>
            <a:t>ระบบ</a:t>
          </a:r>
        </a:p>
      </xdr:txBody>
    </xdr:sp>
    <xdr:clientData/>
  </xdr:twoCellAnchor>
  <xdr:twoCellAnchor>
    <xdr:from>
      <xdr:col>1</xdr:col>
      <xdr:colOff>0</xdr:colOff>
      <xdr:row>1</xdr:row>
      <xdr:rowOff>28575</xdr:rowOff>
    </xdr:from>
    <xdr:to>
      <xdr:col>6</xdr:col>
      <xdr:colOff>152400</xdr:colOff>
      <xdr:row>8</xdr:row>
      <xdr:rowOff>209550</xdr:rowOff>
    </xdr:to>
    <xdr:graphicFrame macro="">
      <xdr:nvGraphicFramePr>
        <xdr:cNvPr id="6013435" name="Chart 10">
          <a:extLst>
            <a:ext uri="{FF2B5EF4-FFF2-40B4-BE49-F238E27FC236}">
              <a16:creationId xmlns:a16="http://schemas.microsoft.com/office/drawing/2014/main" id="{00000000-0008-0000-2A00-0000FBC15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428625</xdr:colOff>
      <xdr:row>1</xdr:row>
      <xdr:rowOff>28575</xdr:rowOff>
    </xdr:from>
    <xdr:to>
      <xdr:col>11</xdr:col>
      <xdr:colOff>895350</xdr:colOff>
      <xdr:row>8</xdr:row>
      <xdr:rowOff>209550</xdr:rowOff>
    </xdr:to>
    <xdr:graphicFrame macro="">
      <xdr:nvGraphicFramePr>
        <xdr:cNvPr id="6013436" name="Chart 13">
          <a:extLst>
            <a:ext uri="{FF2B5EF4-FFF2-40B4-BE49-F238E27FC236}">
              <a16:creationId xmlns:a16="http://schemas.microsoft.com/office/drawing/2014/main" id="{00000000-0008-0000-2A00-0000FCC15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616489</xdr:colOff>
      <xdr:row>13</xdr:row>
      <xdr:rowOff>149082</xdr:rowOff>
    </xdr:from>
    <xdr:to>
      <xdr:col>10</xdr:col>
      <xdr:colOff>113608</xdr:colOff>
      <xdr:row>15</xdr:row>
      <xdr:rowOff>180832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2A00-00000A000000}"/>
            </a:ext>
          </a:extLst>
        </xdr:cNvPr>
        <xdr:cNvSpPr txBox="1"/>
      </xdr:nvSpPr>
      <xdr:spPr>
        <a:xfrm>
          <a:off x="1969039" y="3930507"/>
          <a:ext cx="3707169" cy="688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400" b="1">
              <a:ln>
                <a:noFill/>
              </a:ln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  <a:t>(ใส่กราฟแท่งเปรียบเทียบสัดส่วนพลังงานไฟฟ้า 2 ปี)</a:t>
          </a:r>
          <a:br>
            <a:rPr lang="th-TH" sz="1400" b="1">
              <a:ln>
                <a:noFill/>
              </a:ln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rPr>
          </a:br>
          <a:endParaRPr lang="th-TH" sz="1400" b="1">
            <a:ln>
              <a:noFill/>
            </a:ln>
            <a:solidFill>
              <a:sysClr val="windowText" lastClr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24</xdr:row>
      <xdr:rowOff>0</xdr:rowOff>
    </xdr:from>
    <xdr:to>
      <xdr:col>9</xdr:col>
      <xdr:colOff>0</xdr:colOff>
      <xdr:row>24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CxnSpPr/>
      </xdr:nvCxnSpPr>
      <xdr:spPr>
        <a:xfrm>
          <a:off x="1943100" y="6010275"/>
          <a:ext cx="3514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24</xdr:row>
      <xdr:rowOff>0</xdr:rowOff>
    </xdr:from>
    <xdr:to>
      <xdr:col>10</xdr:col>
      <xdr:colOff>42150</xdr:colOff>
      <xdr:row>24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CxnSpPr/>
      </xdr:nvCxnSpPr>
      <xdr:spPr>
        <a:xfrm>
          <a:off x="1943100" y="6010275"/>
          <a:ext cx="4176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47625</xdr:rowOff>
    </xdr:from>
    <xdr:to>
      <xdr:col>13</xdr:col>
      <xdr:colOff>457200</xdr:colOff>
      <xdr:row>13</xdr:row>
      <xdr:rowOff>123825</xdr:rowOff>
    </xdr:to>
    <xdr:graphicFrame macro="">
      <xdr:nvGraphicFramePr>
        <xdr:cNvPr id="5143805" name="แผนภูมิ 3">
          <a:extLst>
            <a:ext uri="{FF2B5EF4-FFF2-40B4-BE49-F238E27FC236}">
              <a16:creationId xmlns:a16="http://schemas.microsoft.com/office/drawing/2014/main" id="{00000000-0008-0000-2C00-0000FD7C4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137588</xdr:colOff>
      <xdr:row>10</xdr:row>
      <xdr:rowOff>148166</xdr:rowOff>
    </xdr:from>
    <xdr:to>
      <xdr:col>12</xdr:col>
      <xdr:colOff>677338</xdr:colOff>
      <xdr:row>11</xdr:row>
      <xdr:rowOff>52660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SpPr/>
      </xdr:nvSpPr>
      <xdr:spPr>
        <a:xfrm>
          <a:off x="7719488" y="2796116"/>
          <a:ext cx="539750" cy="1807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เดือน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4</xdr:row>
      <xdr:rowOff>66675</xdr:rowOff>
    </xdr:from>
    <xdr:to>
      <xdr:col>7</xdr:col>
      <xdr:colOff>114301</xdr:colOff>
      <xdr:row>16</xdr:row>
      <xdr:rowOff>396465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171575"/>
          <a:ext cx="3629026" cy="513039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15</xdr:row>
      <xdr:rowOff>276226</xdr:rowOff>
    </xdr:from>
    <xdr:to>
      <xdr:col>6</xdr:col>
      <xdr:colOff>552450</xdr:colOff>
      <xdr:row>20</xdr:row>
      <xdr:rowOff>143728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" y="5781676"/>
          <a:ext cx="2581275" cy="186775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19050</xdr:rowOff>
        </xdr:from>
        <xdr:to>
          <xdr:col>1</xdr:col>
          <xdr:colOff>657225</xdr:colOff>
          <xdr:row>5</xdr:row>
          <xdr:rowOff>0</xdr:rowOff>
        </xdr:to>
        <xdr:sp macro="" textlink="">
          <xdr:nvSpPr>
            <xdr:cNvPr id="1377288" name="Check Box 8" hidden="1">
              <a:extLst>
                <a:ext uri="{63B3BB69-23CF-44E3-9099-C40C66FF867C}">
                  <a14:compatExt spid="_x0000_s1377288"/>
                </a:ext>
                <a:ext uri="{FF2B5EF4-FFF2-40B4-BE49-F238E27FC236}">
                  <a16:creationId xmlns:a16="http://schemas.microsoft.com/office/drawing/2014/main" id="{00000000-0008-0000-2E00-000008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4</xdr:row>
          <xdr:rowOff>47625</xdr:rowOff>
        </xdr:from>
        <xdr:to>
          <xdr:col>5</xdr:col>
          <xdr:colOff>0</xdr:colOff>
          <xdr:row>5</xdr:row>
          <xdr:rowOff>47625</xdr:rowOff>
        </xdr:to>
        <xdr:sp macro="" textlink="">
          <xdr:nvSpPr>
            <xdr:cNvPr id="1377289" name="Check Box 9" hidden="1">
              <a:extLst>
                <a:ext uri="{63B3BB69-23CF-44E3-9099-C40C66FF867C}">
                  <a14:compatExt spid="_x0000_s1377289"/>
                </a:ext>
                <a:ext uri="{FF2B5EF4-FFF2-40B4-BE49-F238E27FC236}">
                  <a16:creationId xmlns:a16="http://schemas.microsoft.com/office/drawing/2014/main" id="{00000000-0008-0000-2E00-000009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6</xdr:row>
          <xdr:rowOff>47625</xdr:rowOff>
        </xdr:from>
        <xdr:to>
          <xdr:col>5</xdr:col>
          <xdr:colOff>0</xdr:colOff>
          <xdr:row>7</xdr:row>
          <xdr:rowOff>47625</xdr:rowOff>
        </xdr:to>
        <xdr:sp macro="" textlink="">
          <xdr:nvSpPr>
            <xdr:cNvPr id="1377290" name="Check Box 10" hidden="1">
              <a:extLst>
                <a:ext uri="{63B3BB69-23CF-44E3-9099-C40C66FF867C}">
                  <a14:compatExt spid="_x0000_s1377290"/>
                </a:ext>
                <a:ext uri="{FF2B5EF4-FFF2-40B4-BE49-F238E27FC236}">
                  <a16:creationId xmlns:a16="http://schemas.microsoft.com/office/drawing/2014/main" id="{00000000-0008-0000-2E00-00000A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</xdr:row>
          <xdr:rowOff>57150</xdr:rowOff>
        </xdr:from>
        <xdr:to>
          <xdr:col>1</xdr:col>
          <xdr:colOff>657225</xdr:colOff>
          <xdr:row>7</xdr:row>
          <xdr:rowOff>47625</xdr:rowOff>
        </xdr:to>
        <xdr:sp macro="" textlink="">
          <xdr:nvSpPr>
            <xdr:cNvPr id="1377291" name="Check Box 11" hidden="1">
              <a:extLst>
                <a:ext uri="{63B3BB69-23CF-44E3-9099-C40C66FF867C}">
                  <a14:compatExt spid="_x0000_s1377291"/>
                </a:ext>
                <a:ext uri="{FF2B5EF4-FFF2-40B4-BE49-F238E27FC236}">
                  <a16:creationId xmlns:a16="http://schemas.microsoft.com/office/drawing/2014/main" id="{00000000-0008-0000-2E00-00000B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10</xdr:row>
          <xdr:rowOff>276225</xdr:rowOff>
        </xdr:from>
        <xdr:to>
          <xdr:col>1</xdr:col>
          <xdr:colOff>666750</xdr:colOff>
          <xdr:row>11</xdr:row>
          <xdr:rowOff>257175</xdr:rowOff>
        </xdr:to>
        <xdr:sp macro="" textlink="">
          <xdr:nvSpPr>
            <xdr:cNvPr id="1377292" name="Check Box 12" hidden="1">
              <a:extLst>
                <a:ext uri="{63B3BB69-23CF-44E3-9099-C40C66FF867C}">
                  <a14:compatExt spid="_x0000_s1377292"/>
                </a:ext>
                <a:ext uri="{FF2B5EF4-FFF2-40B4-BE49-F238E27FC236}">
                  <a16:creationId xmlns:a16="http://schemas.microsoft.com/office/drawing/2014/main" id="{00000000-0008-0000-2E00-00000C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8</xdr:row>
          <xdr:rowOff>57150</xdr:rowOff>
        </xdr:from>
        <xdr:to>
          <xdr:col>1</xdr:col>
          <xdr:colOff>657225</xdr:colOff>
          <xdr:row>9</xdr:row>
          <xdr:rowOff>47625</xdr:rowOff>
        </xdr:to>
        <xdr:sp macro="" textlink="">
          <xdr:nvSpPr>
            <xdr:cNvPr id="1377293" name="Check Box 13" hidden="1">
              <a:extLst>
                <a:ext uri="{63B3BB69-23CF-44E3-9099-C40C66FF867C}">
                  <a14:compatExt spid="_x0000_s1377293"/>
                </a:ext>
                <a:ext uri="{FF2B5EF4-FFF2-40B4-BE49-F238E27FC236}">
                  <a16:creationId xmlns:a16="http://schemas.microsoft.com/office/drawing/2014/main" id="{00000000-0008-0000-2E00-00000D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8</xdr:row>
          <xdr:rowOff>47625</xdr:rowOff>
        </xdr:from>
        <xdr:to>
          <xdr:col>5</xdr:col>
          <xdr:colOff>0</xdr:colOff>
          <xdr:row>9</xdr:row>
          <xdr:rowOff>47625</xdr:rowOff>
        </xdr:to>
        <xdr:sp macro="" textlink="">
          <xdr:nvSpPr>
            <xdr:cNvPr id="1377294" name="Check Box 14" hidden="1">
              <a:extLst>
                <a:ext uri="{63B3BB69-23CF-44E3-9099-C40C66FF867C}">
                  <a14:compatExt spid="_x0000_s1377294"/>
                </a:ext>
                <a:ext uri="{FF2B5EF4-FFF2-40B4-BE49-F238E27FC236}">
                  <a16:creationId xmlns:a16="http://schemas.microsoft.com/office/drawing/2014/main" id="{00000000-0008-0000-2E00-00000E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123825</xdr:colOff>
      <xdr:row>20</xdr:row>
      <xdr:rowOff>133350</xdr:rowOff>
    </xdr:from>
    <xdr:to>
      <xdr:col>12</xdr:col>
      <xdr:colOff>638175</xdr:colOff>
      <xdr:row>25</xdr:row>
      <xdr:rowOff>76200</xdr:rowOff>
    </xdr:to>
    <xdr:sp macro="" textlink="">
      <xdr:nvSpPr>
        <xdr:cNvPr id="9" name="Rectangular Callout 8">
          <a:extLst>
            <a:ext uri="{FF2B5EF4-FFF2-40B4-BE49-F238E27FC236}">
              <a16:creationId xmlns:a16="http://schemas.microsoft.com/office/drawing/2014/main" id="{00000000-0008-0000-2E00-000009000000}"/>
            </a:ext>
          </a:extLst>
        </xdr:cNvPr>
        <xdr:cNvSpPr/>
      </xdr:nvSpPr>
      <xdr:spPr>
        <a:xfrm>
          <a:off x="7200900" y="5438775"/>
          <a:ext cx="1200150" cy="1143000"/>
        </a:xfrm>
        <a:prstGeom prst="wedgeRectCallout">
          <a:avLst>
            <a:gd name="adj1" fmla="val -103621"/>
            <a:gd name="adj2" fmla="val 5348"/>
          </a:avLst>
        </a:prstGeom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ให้ใส่หลักฐาน/เอกสารให้ครบถ้วนตามวิธีและจำนวนที่ระบุไว้ </a:t>
          </a:r>
        </a:p>
      </xdr:txBody>
    </xdr:sp>
    <xdr:clientData/>
  </xdr:twoCellAnchor>
  <xdr:twoCellAnchor editAs="oneCell">
    <xdr:from>
      <xdr:col>6</xdr:col>
      <xdr:colOff>19050</xdr:colOff>
      <xdr:row>25</xdr:row>
      <xdr:rowOff>47625</xdr:rowOff>
    </xdr:from>
    <xdr:to>
      <xdr:col>9</xdr:col>
      <xdr:colOff>295275</xdr:colOff>
      <xdr:row>33</xdr:row>
      <xdr:rowOff>141361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6667500"/>
          <a:ext cx="2333625" cy="1846336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25</xdr:row>
      <xdr:rowOff>57150</xdr:rowOff>
    </xdr:from>
    <xdr:to>
      <xdr:col>5</xdr:col>
      <xdr:colOff>676274</xdr:colOff>
      <xdr:row>32</xdr:row>
      <xdr:rowOff>199890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6677025"/>
          <a:ext cx="3324225" cy="1676265"/>
        </a:xfrm>
        <a:prstGeom prst="rect">
          <a:avLst/>
        </a:prstGeom>
      </xdr:spPr>
    </xdr:pic>
    <xdr:clientData/>
  </xdr:twoCellAnchor>
  <xdr:twoCellAnchor editAs="oneCell">
    <xdr:from>
      <xdr:col>3</xdr:col>
      <xdr:colOff>625496</xdr:colOff>
      <xdr:row>15</xdr:row>
      <xdr:rowOff>19050</xdr:rowOff>
    </xdr:from>
    <xdr:to>
      <xdr:col>6</xdr:col>
      <xdr:colOff>285750</xdr:colOff>
      <xdr:row>19</xdr:row>
      <xdr:rowOff>109308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171" y="4343400"/>
          <a:ext cx="1717654" cy="96655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19</xdr:row>
      <xdr:rowOff>180974</xdr:rowOff>
    </xdr:from>
    <xdr:to>
      <xdr:col>9</xdr:col>
      <xdr:colOff>276226</xdr:colOff>
      <xdr:row>23</xdr:row>
      <xdr:rowOff>178339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5381624"/>
          <a:ext cx="1552576" cy="87366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15</xdr:row>
      <xdr:rowOff>38101</xdr:rowOff>
    </xdr:from>
    <xdr:to>
      <xdr:col>9</xdr:col>
      <xdr:colOff>295275</xdr:colOff>
      <xdr:row>19</xdr:row>
      <xdr:rowOff>142875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4362451"/>
          <a:ext cx="1628775" cy="98107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</xdr:row>
      <xdr:rowOff>104776</xdr:rowOff>
    </xdr:from>
    <xdr:to>
      <xdr:col>3</xdr:col>
      <xdr:colOff>476250</xdr:colOff>
      <xdr:row>23</xdr:row>
      <xdr:rowOff>121280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2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429126"/>
          <a:ext cx="1762125" cy="176910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209549</xdr:rowOff>
    </xdr:from>
    <xdr:to>
      <xdr:col>6</xdr:col>
      <xdr:colOff>276225</xdr:colOff>
      <xdr:row>23</xdr:row>
      <xdr:rowOff>152994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00000000-0008-0000-2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5410199"/>
          <a:ext cx="1647825" cy="81974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2200275</xdr:colOff>
      <xdr:row>22</xdr:row>
      <xdr:rowOff>266700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9782175" cy="607695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680356</xdr:colOff>
      <xdr:row>27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821"/>
          <a:ext cx="10776856" cy="680357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13</xdr:row>
      <xdr:rowOff>123825</xdr:rowOff>
    </xdr:from>
    <xdr:to>
      <xdr:col>10</xdr:col>
      <xdr:colOff>504825</xdr:colOff>
      <xdr:row>16</xdr:row>
      <xdr:rowOff>66675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9839325" y="3581400"/>
          <a:ext cx="2066925" cy="647700"/>
        </a:xfrm>
        <a:prstGeom prst="wedgeRectCallout">
          <a:avLst>
            <a:gd name="adj1" fmla="val -71524"/>
            <a:gd name="adj2" fmla="val 403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ควรตรวจประเมินก่อนการทบทวนฯและระบุวันที่ตรวจประเมินให้ครบถ้วน</a:t>
          </a:r>
          <a:r>
            <a:rPr lang="th-TH" sz="1100" baseline="0"/>
            <a:t> </a:t>
          </a:r>
          <a:endParaRPr lang="th-TH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6</xdr:col>
      <xdr:colOff>1724025</xdr:colOff>
      <xdr:row>24</xdr:row>
      <xdr:rowOff>190500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625"/>
          <a:ext cx="9305925" cy="616267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142875</xdr:rowOff>
    </xdr:from>
    <xdr:to>
      <xdr:col>12</xdr:col>
      <xdr:colOff>200025</xdr:colOff>
      <xdr:row>30</xdr:row>
      <xdr:rowOff>85725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>
          <a:off x="6858000" y="4486275"/>
          <a:ext cx="1571625" cy="1028700"/>
        </a:xfrm>
        <a:prstGeom prst="wedgeRectCallout">
          <a:avLst>
            <a:gd name="adj1" fmla="val -82651"/>
            <a:gd name="adj2" fmla="val 2546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ควรใส่เอกสารวาระการประชุม</a:t>
          </a:r>
          <a:r>
            <a:rPr lang="th-TH" sz="1100" baseline="0"/>
            <a:t> รายงานการประชุม และรายชื่อผู้เข้าร่วมประชุมให้ครบถ้วนทั้ง </a:t>
          </a:r>
          <a:r>
            <a:rPr lang="en-US" sz="1100" baseline="0"/>
            <a:t>2 </a:t>
          </a:r>
          <a:r>
            <a:rPr lang="th-TH" sz="1100" baseline="0"/>
            <a:t>คณะทำงานฯ</a:t>
          </a:r>
          <a:endParaRPr lang="th-TH" sz="1100"/>
        </a:p>
      </xdr:txBody>
    </xdr:sp>
    <xdr:clientData/>
  </xdr:twoCellAnchor>
  <xdr:oneCellAnchor>
    <xdr:from>
      <xdr:col>0</xdr:col>
      <xdr:colOff>0</xdr:colOff>
      <xdr:row>42</xdr:row>
      <xdr:rowOff>190499</xdr:rowOff>
    </xdr:from>
    <xdr:ext cx="5940652" cy="8787848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81924"/>
          <a:ext cx="5940652" cy="878784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</xdr:row>
      <xdr:rowOff>76200</xdr:rowOff>
    </xdr:from>
    <xdr:ext cx="5993638" cy="8854523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59075"/>
          <a:ext cx="5993638" cy="8854523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126</xdr:row>
      <xdr:rowOff>219074</xdr:rowOff>
    </xdr:from>
    <xdr:ext cx="5826616" cy="8626752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3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983824"/>
          <a:ext cx="5826616" cy="86267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169</xdr:row>
      <xdr:rowOff>19049</xdr:rowOff>
    </xdr:from>
    <xdr:ext cx="5932613" cy="8702951"/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3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03824"/>
          <a:ext cx="5932613" cy="8702951"/>
        </a:xfrm>
        <a:prstGeom prst="rect">
          <a:avLst/>
        </a:prstGeom>
      </xdr:spPr>
    </xdr:pic>
    <xdr:clientData/>
  </xdr:oneCellAnchor>
  <xdr:oneCellAnchor>
    <xdr:from>
      <xdr:col>0</xdr:col>
      <xdr:colOff>247649</xdr:colOff>
      <xdr:row>2</xdr:row>
      <xdr:rowOff>80776</xdr:rowOff>
    </xdr:from>
    <xdr:ext cx="5742747" cy="8480129"/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3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442726"/>
          <a:ext cx="5742747" cy="8480129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211</xdr:row>
      <xdr:rowOff>219074</xdr:rowOff>
    </xdr:from>
    <xdr:ext cx="5713307" cy="8427555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3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366699"/>
          <a:ext cx="5713307" cy="8427555"/>
        </a:xfrm>
        <a:prstGeom prst="rect">
          <a:avLst/>
        </a:prstGeom>
      </xdr:spPr>
    </xdr:pic>
    <xdr:clientData/>
  </xdr:oneCellAnchor>
  <xdr:oneCellAnchor>
    <xdr:from>
      <xdr:col>0</xdr:col>
      <xdr:colOff>114301</xdr:colOff>
      <xdr:row>253</xdr:row>
      <xdr:rowOff>38099</xdr:rowOff>
    </xdr:from>
    <xdr:ext cx="5889388" cy="8541855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3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45824774"/>
          <a:ext cx="5889388" cy="8541855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295</xdr:row>
      <xdr:rowOff>57149</xdr:rowOff>
    </xdr:from>
    <xdr:ext cx="5851047" cy="8741051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3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3444774"/>
          <a:ext cx="5851047" cy="8741051"/>
        </a:xfrm>
        <a:prstGeom prst="rect">
          <a:avLst/>
        </a:prstGeom>
      </xdr:spPr>
    </xdr:pic>
    <xdr:clientData/>
  </xdr:oneCellAnchor>
  <xdr:oneCellAnchor>
    <xdr:from>
      <xdr:col>0</xdr:col>
      <xdr:colOff>200026</xdr:colOff>
      <xdr:row>336</xdr:row>
      <xdr:rowOff>123824</xdr:rowOff>
    </xdr:from>
    <xdr:ext cx="5909648" cy="8741051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00000000-0008-0000-3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0931424"/>
          <a:ext cx="5909648" cy="874105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379</xdr:row>
      <xdr:rowOff>19050</xdr:rowOff>
    </xdr:from>
    <xdr:ext cx="5976287" cy="8845827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0000000-0008-0000-3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608575"/>
          <a:ext cx="5976287" cy="8845827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420</xdr:row>
      <xdr:rowOff>142874</xdr:rowOff>
    </xdr:from>
    <xdr:ext cx="5840412" cy="8645801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00000000-0008-0000-3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152374"/>
          <a:ext cx="5840412" cy="8645801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462</xdr:row>
      <xdr:rowOff>76200</xdr:rowOff>
    </xdr:from>
    <xdr:ext cx="5925991" cy="8712476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00000000-0008-0000-3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3686650"/>
          <a:ext cx="5925991" cy="87124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505</xdr:row>
      <xdr:rowOff>57150</xdr:rowOff>
    </xdr:from>
    <xdr:ext cx="5935494" cy="8788676"/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00000000-0008-0000-3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49525"/>
          <a:ext cx="5935494" cy="87886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546</xdr:row>
      <xdr:rowOff>66675</xdr:rowOff>
    </xdr:from>
    <xdr:ext cx="6020467" cy="8873573"/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3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879025"/>
          <a:ext cx="6020467" cy="8873573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588</xdr:row>
      <xdr:rowOff>180975</xdr:rowOff>
    </xdr:from>
    <xdr:ext cx="5920646" cy="8816423"/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00000000-0008-0000-3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6594275"/>
          <a:ext cx="5920646" cy="8816423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630</xdr:row>
      <xdr:rowOff>171449</xdr:rowOff>
    </xdr:from>
    <xdr:ext cx="5772141" cy="8465654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00000000-0008-0000-3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185699"/>
          <a:ext cx="5772141" cy="8465654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180975</xdr:rowOff>
    </xdr:from>
    <xdr:ext cx="6002419" cy="8873573"/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00000000-0008-0000-3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1796175"/>
          <a:ext cx="6002419" cy="8873573"/>
        </a:xfrm>
        <a:prstGeom prst="rect">
          <a:avLst/>
        </a:prstGeom>
      </xdr:spPr>
    </xdr:pic>
    <xdr:clientData/>
  </xdr:oneCellAnchor>
  <xdr:oneCellAnchor>
    <xdr:from>
      <xdr:col>0</xdr:col>
      <xdr:colOff>95251</xdr:colOff>
      <xdr:row>714</xdr:row>
      <xdr:rowOff>161925</xdr:rowOff>
    </xdr:from>
    <xdr:ext cx="5967750" cy="8797373"/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00000000-0008-0000-3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29378075"/>
          <a:ext cx="5967750" cy="8797373"/>
        </a:xfrm>
        <a:prstGeom prst="rect">
          <a:avLst/>
        </a:prstGeom>
      </xdr:spPr>
    </xdr:pic>
    <xdr:clientData/>
  </xdr:oneCellAnchor>
  <xdr:oneCellAnchor>
    <xdr:from>
      <xdr:col>0</xdr:col>
      <xdr:colOff>295276</xdr:colOff>
      <xdr:row>756</xdr:row>
      <xdr:rowOff>76200</xdr:rowOff>
    </xdr:from>
    <xdr:ext cx="5486212" cy="8095836"/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00000000-0008-0000-3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136893300"/>
          <a:ext cx="5486212" cy="80958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798</xdr:row>
      <xdr:rowOff>200024</xdr:rowOff>
    </xdr:from>
    <xdr:ext cx="5920708" cy="8787848"/>
    <xdr:pic>
      <xdr:nvPicPr>
        <xdr:cNvPr id="22" name="รูปภาพ 21">
          <a:extLst>
            <a:ext uri="{FF2B5EF4-FFF2-40B4-BE49-F238E27FC236}">
              <a16:creationId xmlns:a16="http://schemas.microsoft.com/office/drawing/2014/main" id="{00000000-0008-0000-3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599024"/>
          <a:ext cx="5920708" cy="8787848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840</xdr:row>
      <xdr:rowOff>152399</xdr:rowOff>
    </xdr:from>
    <xdr:ext cx="5997871" cy="8768798"/>
    <xdr:pic>
      <xdr:nvPicPr>
        <xdr:cNvPr id="23" name="รูปภาพ 22">
          <a:extLst>
            <a:ext uri="{FF2B5EF4-FFF2-40B4-BE49-F238E27FC236}">
              <a16:creationId xmlns:a16="http://schemas.microsoft.com/office/drawing/2014/main" id="{00000000-0008-0000-3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52171399"/>
          <a:ext cx="5997871" cy="8768798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883</xdr:row>
      <xdr:rowOff>66674</xdr:rowOff>
    </xdr:from>
    <xdr:ext cx="5862915" cy="8683901"/>
    <xdr:pic>
      <xdr:nvPicPr>
        <xdr:cNvPr id="24" name="รูปภาพ 23">
          <a:extLst>
            <a:ext uri="{FF2B5EF4-FFF2-40B4-BE49-F238E27FC236}">
              <a16:creationId xmlns:a16="http://schemas.microsoft.com/office/drawing/2014/main" id="{00000000-0008-0000-3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59867599"/>
          <a:ext cx="5862915" cy="868390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924</xdr:row>
      <xdr:rowOff>76199</xdr:rowOff>
    </xdr:from>
    <xdr:ext cx="6013016" cy="8902148"/>
    <xdr:pic>
      <xdr:nvPicPr>
        <xdr:cNvPr id="25" name="รูปภาพ 24">
          <a:extLst>
            <a:ext uri="{FF2B5EF4-FFF2-40B4-BE49-F238E27FC236}">
              <a16:creationId xmlns:a16="http://schemas.microsoft.com/office/drawing/2014/main" id="{00000000-0008-0000-3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297099"/>
          <a:ext cx="6013016" cy="8902148"/>
        </a:xfrm>
        <a:prstGeom prst="rect">
          <a:avLst/>
        </a:prstGeom>
      </xdr:spPr>
    </xdr:pic>
    <xdr:clientData/>
  </xdr:oneCellAnchor>
  <xdr:oneCellAnchor>
    <xdr:from>
      <xdr:col>0</xdr:col>
      <xdr:colOff>38101</xdr:colOff>
      <xdr:row>966</xdr:row>
      <xdr:rowOff>161925</xdr:rowOff>
    </xdr:from>
    <xdr:ext cx="5984380" cy="8873573"/>
    <xdr:pic>
      <xdr:nvPicPr>
        <xdr:cNvPr id="26" name="รูปภาพ 25">
          <a:extLst>
            <a:ext uri="{FF2B5EF4-FFF2-40B4-BE49-F238E27FC236}">
              <a16:creationId xmlns:a16="http://schemas.microsoft.com/office/drawing/2014/main" id="{00000000-0008-0000-3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74983775"/>
          <a:ext cx="5984380" cy="887357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1009</xdr:row>
      <xdr:rowOff>19049</xdr:rowOff>
    </xdr:from>
    <xdr:ext cx="5978394" cy="8798201"/>
    <xdr:pic>
      <xdr:nvPicPr>
        <xdr:cNvPr id="27" name="รูปภาพ 26">
          <a:extLst>
            <a:ext uri="{FF2B5EF4-FFF2-40B4-BE49-F238E27FC236}">
              <a16:creationId xmlns:a16="http://schemas.microsoft.com/office/drawing/2014/main" id="{00000000-0008-0000-3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622824"/>
          <a:ext cx="5978394" cy="8798201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1050</xdr:row>
      <xdr:rowOff>161925</xdr:rowOff>
    </xdr:from>
    <xdr:ext cx="5949452" cy="8778323"/>
    <xdr:pic>
      <xdr:nvPicPr>
        <xdr:cNvPr id="28" name="รูปภาพ 27">
          <a:extLst>
            <a:ext uri="{FF2B5EF4-FFF2-40B4-BE49-F238E27FC236}">
              <a16:creationId xmlns:a16="http://schemas.microsoft.com/office/drawing/2014/main" id="{00000000-0008-0000-3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185675"/>
          <a:ext cx="5949452" cy="8778323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1093</xdr:row>
      <xdr:rowOff>142874</xdr:rowOff>
    </xdr:from>
    <xdr:ext cx="5955312" cy="8787848"/>
    <xdr:pic>
      <xdr:nvPicPr>
        <xdr:cNvPr id="29" name="รูปภาพ 28">
          <a:extLst>
            <a:ext uri="{FF2B5EF4-FFF2-40B4-BE49-F238E27FC236}">
              <a16:creationId xmlns:a16="http://schemas.microsoft.com/office/drawing/2014/main" id="{00000000-0008-0000-3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7948549"/>
          <a:ext cx="5955312" cy="8787848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1135</xdr:row>
      <xdr:rowOff>152399</xdr:rowOff>
    </xdr:from>
    <xdr:ext cx="6018397" cy="8940248"/>
    <xdr:pic>
      <xdr:nvPicPr>
        <xdr:cNvPr id="30" name="รูปภาพ 29">
          <a:extLst>
            <a:ext uri="{FF2B5EF4-FFF2-40B4-BE49-F238E27FC236}">
              <a16:creationId xmlns:a16="http://schemas.microsoft.com/office/drawing/2014/main" id="{00000000-0008-0000-3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5559024"/>
          <a:ext cx="6018397" cy="8940248"/>
        </a:xfrm>
        <a:prstGeom prst="rect">
          <a:avLst/>
        </a:prstGeom>
      </xdr:spPr>
    </xdr:pic>
    <xdr:clientData/>
  </xdr:oneCellAnchor>
  <xdr:oneCellAnchor>
    <xdr:from>
      <xdr:col>0</xdr:col>
      <xdr:colOff>28576</xdr:colOff>
      <xdr:row>1177</xdr:row>
      <xdr:rowOff>95250</xdr:rowOff>
    </xdr:from>
    <xdr:ext cx="5979244" cy="8854523"/>
    <xdr:pic>
      <xdr:nvPicPr>
        <xdr:cNvPr id="31" name="รูปภาพ 30">
          <a:extLst>
            <a:ext uri="{FF2B5EF4-FFF2-40B4-BE49-F238E27FC236}">
              <a16:creationId xmlns:a16="http://schemas.microsoft.com/office/drawing/2014/main" id="{00000000-0008-0000-3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213102825"/>
          <a:ext cx="5979244" cy="8854523"/>
        </a:xfrm>
        <a:prstGeom prst="rect">
          <a:avLst/>
        </a:prstGeom>
      </xdr:spPr>
    </xdr:pic>
    <xdr:clientData/>
  </xdr:oneCellAnchor>
  <xdr:oneCellAnchor>
    <xdr:from>
      <xdr:col>0</xdr:col>
      <xdr:colOff>161925</xdr:colOff>
      <xdr:row>1218</xdr:row>
      <xdr:rowOff>47624</xdr:rowOff>
    </xdr:from>
    <xdr:ext cx="5890463" cy="8683901"/>
    <xdr:pic>
      <xdr:nvPicPr>
        <xdr:cNvPr id="32" name="รูปภาพ 31">
          <a:extLst>
            <a:ext uri="{FF2B5EF4-FFF2-40B4-BE49-F238E27FC236}">
              <a16:creationId xmlns:a16="http://schemas.microsoft.com/office/drawing/2014/main" id="{00000000-0008-0000-3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20475174"/>
          <a:ext cx="5890463" cy="8683901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1303</xdr:row>
      <xdr:rowOff>9524</xdr:rowOff>
    </xdr:from>
    <xdr:ext cx="5876880" cy="8618055"/>
    <xdr:pic>
      <xdr:nvPicPr>
        <xdr:cNvPr id="33" name="รูปภาพ 32">
          <a:extLst>
            <a:ext uri="{FF2B5EF4-FFF2-40B4-BE49-F238E27FC236}">
              <a16:creationId xmlns:a16="http://schemas.microsoft.com/office/drawing/2014/main" id="{00000000-0008-0000-3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35819949"/>
          <a:ext cx="5876880" cy="8618055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1260</xdr:row>
      <xdr:rowOff>152399</xdr:rowOff>
    </xdr:from>
    <xdr:ext cx="6040171" cy="8921197"/>
    <xdr:pic>
      <xdr:nvPicPr>
        <xdr:cNvPr id="34" name="รูปภาพ 33">
          <a:extLst>
            <a:ext uri="{FF2B5EF4-FFF2-40B4-BE49-F238E27FC236}">
              <a16:creationId xmlns:a16="http://schemas.microsoft.com/office/drawing/2014/main" id="{00000000-0008-0000-3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180899"/>
          <a:ext cx="6040171" cy="8921197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</xdr:row>
          <xdr:rowOff>209550</xdr:rowOff>
        </xdr:from>
        <xdr:to>
          <xdr:col>1</xdr:col>
          <xdr:colOff>523875</xdr:colOff>
          <xdr:row>4</xdr:row>
          <xdr:rowOff>161925</xdr:rowOff>
        </xdr:to>
        <xdr:sp macro="" textlink="">
          <xdr:nvSpPr>
            <xdr:cNvPr id="90128" name="Check Box 16" hidden="1">
              <a:extLst>
                <a:ext uri="{63B3BB69-23CF-44E3-9099-C40C66FF867C}">
                  <a14:compatExt spid="_x0000_s90128"/>
                </a:ext>
                <a:ext uri="{FF2B5EF4-FFF2-40B4-BE49-F238E27FC236}">
                  <a16:creationId xmlns:a16="http://schemas.microsoft.com/office/drawing/2014/main" id="{00000000-0008-0000-3500-000010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5</xdr:row>
          <xdr:rowOff>171450</xdr:rowOff>
        </xdr:from>
        <xdr:to>
          <xdr:col>1</xdr:col>
          <xdr:colOff>523875</xdr:colOff>
          <xdr:row>6</xdr:row>
          <xdr:rowOff>142875</xdr:rowOff>
        </xdr:to>
        <xdr:sp macro="" textlink="">
          <xdr:nvSpPr>
            <xdr:cNvPr id="90131" name="Check Box 19" hidden="1">
              <a:extLst>
                <a:ext uri="{63B3BB69-23CF-44E3-9099-C40C66FF867C}">
                  <a14:compatExt spid="_x0000_s90131"/>
                </a:ext>
                <a:ext uri="{FF2B5EF4-FFF2-40B4-BE49-F238E27FC236}">
                  <a16:creationId xmlns:a16="http://schemas.microsoft.com/office/drawing/2014/main" id="{00000000-0008-0000-3500-000013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9</xdr:row>
          <xdr:rowOff>247650</xdr:rowOff>
        </xdr:from>
        <xdr:to>
          <xdr:col>1</xdr:col>
          <xdr:colOff>533400</xdr:colOff>
          <xdr:row>10</xdr:row>
          <xdr:rowOff>219075</xdr:rowOff>
        </xdr:to>
        <xdr:sp macro="" textlink="">
          <xdr:nvSpPr>
            <xdr:cNvPr id="90132" name="Check Box 20" hidden="1">
              <a:extLst>
                <a:ext uri="{63B3BB69-23CF-44E3-9099-C40C66FF867C}">
                  <a14:compatExt spid="_x0000_s90132"/>
                </a:ext>
                <a:ext uri="{FF2B5EF4-FFF2-40B4-BE49-F238E27FC236}">
                  <a16:creationId xmlns:a16="http://schemas.microsoft.com/office/drawing/2014/main" id="{00000000-0008-0000-3500-000014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7</xdr:row>
          <xdr:rowOff>123825</xdr:rowOff>
        </xdr:from>
        <xdr:to>
          <xdr:col>1</xdr:col>
          <xdr:colOff>523875</xdr:colOff>
          <xdr:row>8</xdr:row>
          <xdr:rowOff>85725</xdr:rowOff>
        </xdr:to>
        <xdr:sp macro="" textlink="">
          <xdr:nvSpPr>
            <xdr:cNvPr id="90133" name="Check Box 21" hidden="1">
              <a:extLst>
                <a:ext uri="{63B3BB69-23CF-44E3-9099-C40C66FF867C}">
                  <a14:compatExt spid="_x0000_s90133"/>
                </a:ext>
                <a:ext uri="{FF2B5EF4-FFF2-40B4-BE49-F238E27FC236}">
                  <a16:creationId xmlns:a16="http://schemas.microsoft.com/office/drawing/2014/main" id="{00000000-0008-0000-3500-000015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</xdr:row>
          <xdr:rowOff>209550</xdr:rowOff>
        </xdr:from>
        <xdr:to>
          <xdr:col>4</xdr:col>
          <xdr:colOff>323850</xdr:colOff>
          <xdr:row>4</xdr:row>
          <xdr:rowOff>161925</xdr:rowOff>
        </xdr:to>
        <xdr:sp macro="" textlink="">
          <xdr:nvSpPr>
            <xdr:cNvPr id="90135" name="Check Box 23" hidden="1">
              <a:extLst>
                <a:ext uri="{63B3BB69-23CF-44E3-9099-C40C66FF867C}">
                  <a14:compatExt spid="_x0000_s90135"/>
                </a:ext>
                <a:ext uri="{FF2B5EF4-FFF2-40B4-BE49-F238E27FC236}">
                  <a16:creationId xmlns:a16="http://schemas.microsoft.com/office/drawing/2014/main" id="{00000000-0008-0000-3500-000017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</xdr:row>
          <xdr:rowOff>171450</xdr:rowOff>
        </xdr:from>
        <xdr:to>
          <xdr:col>4</xdr:col>
          <xdr:colOff>323850</xdr:colOff>
          <xdr:row>6</xdr:row>
          <xdr:rowOff>142875</xdr:rowOff>
        </xdr:to>
        <xdr:sp macro="" textlink="">
          <xdr:nvSpPr>
            <xdr:cNvPr id="90136" name="Check Box 24" hidden="1">
              <a:extLst>
                <a:ext uri="{63B3BB69-23CF-44E3-9099-C40C66FF867C}">
                  <a14:compatExt spid="_x0000_s90136"/>
                </a:ext>
                <a:ext uri="{FF2B5EF4-FFF2-40B4-BE49-F238E27FC236}">
                  <a16:creationId xmlns:a16="http://schemas.microsoft.com/office/drawing/2014/main" id="{00000000-0008-0000-3500-000018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123825</xdr:rowOff>
        </xdr:from>
        <xdr:to>
          <xdr:col>4</xdr:col>
          <xdr:colOff>323850</xdr:colOff>
          <xdr:row>8</xdr:row>
          <xdr:rowOff>85725</xdr:rowOff>
        </xdr:to>
        <xdr:sp macro="" textlink="">
          <xdr:nvSpPr>
            <xdr:cNvPr id="90137" name="Check Box 25" hidden="1">
              <a:extLst>
                <a:ext uri="{63B3BB69-23CF-44E3-9099-C40C66FF867C}">
                  <a14:compatExt spid="_x0000_s90137"/>
                </a:ext>
                <a:ext uri="{FF2B5EF4-FFF2-40B4-BE49-F238E27FC236}">
                  <a16:creationId xmlns:a16="http://schemas.microsoft.com/office/drawing/2014/main" id="{00000000-0008-0000-3500-000019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485775</xdr:colOff>
      <xdr:row>19</xdr:row>
      <xdr:rowOff>28575</xdr:rowOff>
    </xdr:from>
    <xdr:to>
      <xdr:col>12</xdr:col>
      <xdr:colOff>314325</xdr:colOff>
      <xdr:row>22</xdr:row>
      <xdr:rowOff>257175</xdr:rowOff>
    </xdr:to>
    <xdr:sp macro="" textlink="">
      <xdr:nvSpPr>
        <xdr:cNvPr id="9" name="Rectangular Callout 8">
          <a:extLst>
            <a:ext uri="{FF2B5EF4-FFF2-40B4-BE49-F238E27FC236}">
              <a16:creationId xmlns:a16="http://schemas.microsoft.com/office/drawing/2014/main" id="{00000000-0008-0000-3500-000009000000}"/>
            </a:ext>
          </a:extLst>
        </xdr:cNvPr>
        <xdr:cNvSpPr/>
      </xdr:nvSpPr>
      <xdr:spPr>
        <a:xfrm>
          <a:off x="7781925" y="5486400"/>
          <a:ext cx="1200150" cy="1143000"/>
        </a:xfrm>
        <a:prstGeom prst="wedgeRectCallout">
          <a:avLst>
            <a:gd name="adj1" fmla="val -142510"/>
            <a:gd name="adj2" fmla="val -11319"/>
          </a:avLst>
        </a:prstGeom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ให้ใส่หลักฐาน/เอกสารให้ครบถ้วนตามวิธีและจำนวนที่ระบุไว้ </a:t>
          </a:r>
        </a:p>
      </xdr:txBody>
    </xdr:sp>
    <xdr:clientData/>
  </xdr:twoCellAnchor>
  <xdr:twoCellAnchor editAs="oneCell">
    <xdr:from>
      <xdr:col>0</xdr:col>
      <xdr:colOff>0</xdr:colOff>
      <xdr:row>15</xdr:row>
      <xdr:rowOff>19053</xdr:rowOff>
    </xdr:from>
    <xdr:to>
      <xdr:col>1</xdr:col>
      <xdr:colOff>659011</xdr:colOff>
      <xdr:row>22</xdr:row>
      <xdr:rowOff>276228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522982" y="4780660"/>
          <a:ext cx="2390775" cy="134481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14</xdr:row>
      <xdr:rowOff>167997</xdr:rowOff>
    </xdr:from>
    <xdr:to>
      <xdr:col>5</xdr:col>
      <xdr:colOff>447675</xdr:colOff>
      <xdr:row>18</xdr:row>
      <xdr:rowOff>189678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1" y="4235172"/>
          <a:ext cx="2466974" cy="1107531"/>
        </a:xfrm>
        <a:prstGeom prst="rect">
          <a:avLst/>
        </a:prstGeom>
      </xdr:spPr>
    </xdr:pic>
    <xdr:clientData/>
  </xdr:twoCellAnchor>
  <xdr:twoCellAnchor editAs="oneCell">
    <xdr:from>
      <xdr:col>5</xdr:col>
      <xdr:colOff>564894</xdr:colOff>
      <xdr:row>15</xdr:row>
      <xdr:rowOff>19050</xdr:rowOff>
    </xdr:from>
    <xdr:to>
      <xdr:col>8</xdr:col>
      <xdr:colOff>933449</xdr:colOff>
      <xdr:row>18</xdr:row>
      <xdr:rowOff>238125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894" y="4257675"/>
          <a:ext cx="2425955" cy="11334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18</xdr:row>
      <xdr:rowOff>257175</xdr:rowOff>
    </xdr:from>
    <xdr:to>
      <xdr:col>5</xdr:col>
      <xdr:colOff>438150</xdr:colOff>
      <xdr:row>22</xdr:row>
      <xdr:rowOff>247651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5410200"/>
          <a:ext cx="2466975" cy="1209676"/>
        </a:xfrm>
        <a:prstGeom prst="rect">
          <a:avLst/>
        </a:prstGeom>
      </xdr:spPr>
    </xdr:pic>
    <xdr:clientData/>
  </xdr:twoCellAnchor>
  <xdr:twoCellAnchor editAs="oneCell">
    <xdr:from>
      <xdr:col>5</xdr:col>
      <xdr:colOff>583139</xdr:colOff>
      <xdr:row>18</xdr:row>
      <xdr:rowOff>295274</xdr:rowOff>
    </xdr:from>
    <xdr:to>
      <xdr:col>8</xdr:col>
      <xdr:colOff>942974</xdr:colOff>
      <xdr:row>22</xdr:row>
      <xdr:rowOff>237529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3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2139" y="5448299"/>
          <a:ext cx="2417235" cy="1161455"/>
        </a:xfrm>
        <a:prstGeom prst="rect">
          <a:avLst/>
        </a:prstGeom>
      </xdr:spPr>
    </xdr:pic>
    <xdr:clientData/>
  </xdr:twoCellAnchor>
  <xdr:twoCellAnchor editAs="oneCell">
    <xdr:from>
      <xdr:col>2</xdr:col>
      <xdr:colOff>310548</xdr:colOff>
      <xdr:row>24</xdr:row>
      <xdr:rowOff>38100</xdr:rowOff>
    </xdr:from>
    <xdr:to>
      <xdr:col>7</xdr:col>
      <xdr:colOff>249972</xdr:colOff>
      <xdr:row>32</xdr:row>
      <xdr:rowOff>47624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3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148" y="7038975"/>
          <a:ext cx="3368424" cy="2447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7</xdr:row>
      <xdr:rowOff>247650</xdr:rowOff>
    </xdr:from>
    <xdr:to>
      <xdr:col>9</xdr:col>
      <xdr:colOff>304800</xdr:colOff>
      <xdr:row>23</xdr:row>
      <xdr:rowOff>47625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362200"/>
          <a:ext cx="6305551" cy="469582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337818</xdr:colOff>
      <xdr:row>3</xdr:row>
      <xdr:rowOff>9525</xdr:rowOff>
    </xdr:from>
    <xdr:to>
      <xdr:col>6</xdr:col>
      <xdr:colOff>759324</xdr:colOff>
      <xdr:row>26</xdr:row>
      <xdr:rowOff>266700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18" y="1362075"/>
          <a:ext cx="5355456" cy="7543800"/>
        </a:xfrm>
        <a:prstGeom prst="rect">
          <a:avLst/>
        </a:prstGeom>
      </xdr:spPr>
    </xdr:pic>
    <xdr:clientData/>
  </xdr:twoCellAnchor>
  <xdr:twoCellAnchor editAs="oneCell">
    <xdr:from>
      <xdr:col>0</xdr:col>
      <xdr:colOff>375113</xdr:colOff>
      <xdr:row>30</xdr:row>
      <xdr:rowOff>0</xdr:rowOff>
    </xdr:from>
    <xdr:to>
      <xdr:col>6</xdr:col>
      <xdr:colOff>708715</xdr:colOff>
      <xdr:row>55</xdr:row>
      <xdr:rowOff>104775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3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113" y="9744075"/>
          <a:ext cx="5267552" cy="741997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60</xdr:row>
      <xdr:rowOff>155377</xdr:rowOff>
    </xdr:from>
    <xdr:to>
      <xdr:col>6</xdr:col>
      <xdr:colOff>714376</xdr:colOff>
      <xdr:row>87</xdr:row>
      <xdr:rowOff>104829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3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18595777"/>
          <a:ext cx="5238750" cy="7407527"/>
        </a:xfrm>
        <a:prstGeom prst="rect">
          <a:avLst/>
        </a:prstGeom>
      </xdr:spPr>
    </xdr:pic>
    <xdr:clientData/>
  </xdr:twoCellAnchor>
  <xdr:twoCellAnchor editAs="oneCell">
    <xdr:from>
      <xdr:col>0</xdr:col>
      <xdr:colOff>164589</xdr:colOff>
      <xdr:row>95</xdr:row>
      <xdr:rowOff>85925</xdr:rowOff>
    </xdr:from>
    <xdr:to>
      <xdr:col>6</xdr:col>
      <xdr:colOff>800100</xdr:colOff>
      <xdr:row>123</xdr:row>
      <xdr:rowOff>226771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3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89" y="28194200"/>
          <a:ext cx="5569461" cy="787514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128</xdr:row>
      <xdr:rowOff>0</xdr:rowOff>
    </xdr:from>
    <xdr:to>
      <xdr:col>6</xdr:col>
      <xdr:colOff>780483</xdr:colOff>
      <xdr:row>157</xdr:row>
      <xdr:rowOff>38100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00000000-0008-0000-3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7223700"/>
          <a:ext cx="5714432" cy="8048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6</xdr:col>
      <xdr:colOff>752415</xdr:colOff>
      <xdr:row>189</xdr:row>
      <xdr:rowOff>9525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0000000-0008-0000-3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062900"/>
          <a:ext cx="5686365" cy="80200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193</xdr:row>
      <xdr:rowOff>38100</xdr:rowOff>
    </xdr:from>
    <xdr:to>
      <xdr:col>6</xdr:col>
      <xdr:colOff>612023</xdr:colOff>
      <xdr:row>219</xdr:row>
      <xdr:rowOff>190500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00000000-0008-0000-3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55216425"/>
          <a:ext cx="5203072" cy="7334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259</xdr:row>
      <xdr:rowOff>133349</xdr:rowOff>
    </xdr:from>
    <xdr:to>
      <xdr:col>6</xdr:col>
      <xdr:colOff>951835</xdr:colOff>
      <xdr:row>289</xdr:row>
      <xdr:rowOff>28574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00000000-0008-0000-3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73542524"/>
          <a:ext cx="5790534" cy="81819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228</xdr:row>
      <xdr:rowOff>0</xdr:rowOff>
    </xdr:from>
    <xdr:to>
      <xdr:col>6</xdr:col>
      <xdr:colOff>911216</xdr:colOff>
      <xdr:row>253</xdr:row>
      <xdr:rowOff>209550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00000000-0008-0000-3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64846200"/>
          <a:ext cx="5035540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291</xdr:row>
      <xdr:rowOff>219075</xdr:rowOff>
    </xdr:from>
    <xdr:to>
      <xdr:col>6</xdr:col>
      <xdr:colOff>725366</xdr:colOff>
      <xdr:row>320</xdr:row>
      <xdr:rowOff>114299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3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82467450"/>
          <a:ext cx="5611690" cy="790574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324</xdr:row>
      <xdr:rowOff>180974</xdr:rowOff>
    </xdr:from>
    <xdr:to>
      <xdr:col>6</xdr:col>
      <xdr:colOff>582448</xdr:colOff>
      <xdr:row>352</xdr:row>
      <xdr:rowOff>57149</xdr:rowOff>
    </xdr:to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00000000-0008-0000-3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1544774"/>
          <a:ext cx="5402097" cy="7610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358</xdr:row>
      <xdr:rowOff>28574</xdr:rowOff>
    </xdr:from>
    <xdr:to>
      <xdr:col>6</xdr:col>
      <xdr:colOff>620045</xdr:colOff>
      <xdr:row>386</xdr:row>
      <xdr:rowOff>114299</xdr:rowOff>
    </xdr:to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00000000-0008-0000-3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784024"/>
          <a:ext cx="5553995" cy="78200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391</xdr:row>
      <xdr:rowOff>19049</xdr:rowOff>
    </xdr:from>
    <xdr:to>
      <xdr:col>6</xdr:col>
      <xdr:colOff>700250</xdr:colOff>
      <xdr:row>419</xdr:row>
      <xdr:rowOff>123824</xdr:rowOff>
    </xdr:to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00000000-0008-0000-3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9889924"/>
          <a:ext cx="5567525" cy="783907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28575</xdr:rowOff>
    </xdr:from>
    <xdr:to>
      <xdr:col>7</xdr:col>
      <xdr:colOff>595612</xdr:colOff>
      <xdr:row>41</xdr:row>
      <xdr:rowOff>76199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52475"/>
          <a:ext cx="5158087" cy="72866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33203</xdr:rowOff>
    </xdr:from>
    <xdr:to>
      <xdr:col>7</xdr:col>
      <xdr:colOff>561974</xdr:colOff>
      <xdr:row>87</xdr:row>
      <xdr:rowOff>9524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20003"/>
          <a:ext cx="5362574" cy="75772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47624</xdr:rowOff>
    </xdr:from>
    <xdr:to>
      <xdr:col>7</xdr:col>
      <xdr:colOff>596353</xdr:colOff>
      <xdr:row>135</xdr:row>
      <xdr:rowOff>95249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21224"/>
          <a:ext cx="5396953" cy="76485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139</xdr:row>
      <xdr:rowOff>28575</xdr:rowOff>
    </xdr:from>
    <xdr:to>
      <xdr:col>7</xdr:col>
      <xdr:colOff>534244</xdr:colOff>
      <xdr:row>180</xdr:row>
      <xdr:rowOff>66674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5727025"/>
          <a:ext cx="5287219" cy="7458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133350</xdr:rowOff>
    </xdr:from>
    <xdr:to>
      <xdr:col>7</xdr:col>
      <xdr:colOff>411537</xdr:colOff>
      <xdr:row>226</xdr:row>
      <xdr:rowOff>85724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56650"/>
          <a:ext cx="5212137" cy="7372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152400</xdr:rowOff>
    </xdr:from>
    <xdr:to>
      <xdr:col>7</xdr:col>
      <xdr:colOff>446537</xdr:colOff>
      <xdr:row>273</xdr:row>
      <xdr:rowOff>123824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3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681525"/>
          <a:ext cx="5247137" cy="7391399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66674</xdr:rowOff>
    </xdr:from>
    <xdr:to>
      <xdr:col>6</xdr:col>
      <xdr:colOff>600274</xdr:colOff>
      <xdr:row>38</xdr:row>
      <xdr:rowOff>9524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790574"/>
          <a:ext cx="4705549" cy="6638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57149</xdr:rowOff>
    </xdr:from>
    <xdr:to>
      <xdr:col>6</xdr:col>
      <xdr:colOff>617158</xdr:colOff>
      <xdr:row>82</xdr:row>
      <xdr:rowOff>19049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43949"/>
          <a:ext cx="4731958" cy="6657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171450</xdr:rowOff>
    </xdr:from>
    <xdr:to>
      <xdr:col>6</xdr:col>
      <xdr:colOff>573940</xdr:colOff>
      <xdr:row>128</xdr:row>
      <xdr:rowOff>114299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3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83100"/>
          <a:ext cx="4688740" cy="6638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28575</xdr:rowOff>
    </xdr:from>
    <xdr:to>
      <xdr:col>6</xdr:col>
      <xdr:colOff>538762</xdr:colOff>
      <xdr:row>177</xdr:row>
      <xdr:rowOff>104775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3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88975"/>
          <a:ext cx="4653562" cy="6591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123825</xdr:rowOff>
    </xdr:from>
    <xdr:to>
      <xdr:col>6</xdr:col>
      <xdr:colOff>449901</xdr:colOff>
      <xdr:row>222</xdr:row>
      <xdr:rowOff>47625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3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28100"/>
          <a:ext cx="4564701" cy="6438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132712</xdr:colOff>
      <xdr:row>2</xdr:row>
      <xdr:rowOff>152401</xdr:rowOff>
    </xdr:from>
    <xdr:to>
      <xdr:col>9</xdr:col>
      <xdr:colOff>333374</xdr:colOff>
      <xdr:row>26</xdr:row>
      <xdr:rowOff>209551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12" y="657226"/>
          <a:ext cx="6020437" cy="76009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30</xdr:row>
      <xdr:rowOff>152400</xdr:rowOff>
    </xdr:from>
    <xdr:to>
      <xdr:col>9</xdr:col>
      <xdr:colOff>323850</xdr:colOff>
      <xdr:row>59</xdr:row>
      <xdr:rowOff>85725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429750"/>
          <a:ext cx="6124575" cy="9048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</xdr:row>
          <xdr:rowOff>304800</xdr:rowOff>
        </xdr:from>
        <xdr:to>
          <xdr:col>1</xdr:col>
          <xdr:colOff>619125</xdr:colOff>
          <xdr:row>3</xdr:row>
          <xdr:rowOff>257175</xdr:rowOff>
        </xdr:to>
        <xdr:sp macro="" textlink="">
          <xdr:nvSpPr>
            <xdr:cNvPr id="1417217" name="Check Box 1" hidden="1">
              <a:extLst>
                <a:ext uri="{63B3BB69-23CF-44E3-9099-C40C66FF867C}">
                  <a14:compatExt spid="_x0000_s1417217"/>
                </a:ext>
                <a:ext uri="{FF2B5EF4-FFF2-40B4-BE49-F238E27FC236}">
                  <a16:creationId xmlns:a16="http://schemas.microsoft.com/office/drawing/2014/main" id="{00000000-0008-0000-0600-000001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</xdr:row>
          <xdr:rowOff>19050</xdr:rowOff>
        </xdr:from>
        <xdr:to>
          <xdr:col>5</xdr:col>
          <xdr:colOff>561975</xdr:colOff>
          <xdr:row>3</xdr:row>
          <xdr:rowOff>295275</xdr:rowOff>
        </xdr:to>
        <xdr:sp macro="" textlink="">
          <xdr:nvSpPr>
            <xdr:cNvPr id="1417218" name="Check Box 2" hidden="1">
              <a:extLst>
                <a:ext uri="{63B3BB69-23CF-44E3-9099-C40C66FF867C}">
                  <a14:compatExt spid="_x0000_s1417218"/>
                </a:ext>
                <a:ext uri="{FF2B5EF4-FFF2-40B4-BE49-F238E27FC236}">
                  <a16:creationId xmlns:a16="http://schemas.microsoft.com/office/drawing/2014/main" id="{00000000-0008-0000-0600-000002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5</xdr:row>
          <xdr:rowOff>0</xdr:rowOff>
        </xdr:from>
        <xdr:to>
          <xdr:col>5</xdr:col>
          <xdr:colOff>571500</xdr:colOff>
          <xdr:row>5</xdr:row>
          <xdr:rowOff>276225</xdr:rowOff>
        </xdr:to>
        <xdr:sp macro="" textlink="">
          <xdr:nvSpPr>
            <xdr:cNvPr id="1417219" name="Check Box 3" hidden="1">
              <a:extLst>
                <a:ext uri="{63B3BB69-23CF-44E3-9099-C40C66FF867C}">
                  <a14:compatExt spid="_x0000_s1417219"/>
                </a:ext>
                <a:ext uri="{FF2B5EF4-FFF2-40B4-BE49-F238E27FC236}">
                  <a16:creationId xmlns:a16="http://schemas.microsoft.com/office/drawing/2014/main" id="{00000000-0008-0000-0600-000003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5</xdr:row>
          <xdr:rowOff>9525</xdr:rowOff>
        </xdr:from>
        <xdr:to>
          <xdr:col>1</xdr:col>
          <xdr:colOff>619125</xdr:colOff>
          <xdr:row>5</xdr:row>
          <xdr:rowOff>276225</xdr:rowOff>
        </xdr:to>
        <xdr:sp macro="" textlink="">
          <xdr:nvSpPr>
            <xdr:cNvPr id="1417220" name="Check Box 4" hidden="1">
              <a:extLst>
                <a:ext uri="{63B3BB69-23CF-44E3-9099-C40C66FF867C}">
                  <a14:compatExt spid="_x0000_s1417220"/>
                </a:ext>
                <a:ext uri="{FF2B5EF4-FFF2-40B4-BE49-F238E27FC236}">
                  <a16:creationId xmlns:a16="http://schemas.microsoft.com/office/drawing/2014/main" id="{00000000-0008-0000-0600-000004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190500</xdr:rowOff>
        </xdr:from>
        <xdr:to>
          <xdr:col>1</xdr:col>
          <xdr:colOff>638175</xdr:colOff>
          <xdr:row>10</xdr:row>
          <xdr:rowOff>142875</xdr:rowOff>
        </xdr:to>
        <xdr:sp macro="" textlink="">
          <xdr:nvSpPr>
            <xdr:cNvPr id="1417221" name="Check Box 5" hidden="1">
              <a:extLst>
                <a:ext uri="{63B3BB69-23CF-44E3-9099-C40C66FF867C}">
                  <a14:compatExt spid="_x0000_s1417221"/>
                </a:ext>
                <a:ext uri="{FF2B5EF4-FFF2-40B4-BE49-F238E27FC236}">
                  <a16:creationId xmlns:a16="http://schemas.microsoft.com/office/drawing/2014/main" id="{00000000-0008-0000-0600-000005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6</xdr:row>
          <xdr:rowOff>304800</xdr:rowOff>
        </xdr:from>
        <xdr:to>
          <xdr:col>1</xdr:col>
          <xdr:colOff>619125</xdr:colOff>
          <xdr:row>7</xdr:row>
          <xdr:rowOff>257175</xdr:rowOff>
        </xdr:to>
        <xdr:sp macro="" textlink="">
          <xdr:nvSpPr>
            <xdr:cNvPr id="1417222" name="Check Box 6" hidden="1">
              <a:extLst>
                <a:ext uri="{63B3BB69-23CF-44E3-9099-C40C66FF867C}">
                  <a14:compatExt spid="_x0000_s1417222"/>
                </a:ext>
                <a:ext uri="{FF2B5EF4-FFF2-40B4-BE49-F238E27FC236}">
                  <a16:creationId xmlns:a16="http://schemas.microsoft.com/office/drawing/2014/main" id="{00000000-0008-0000-0600-000006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</xdr:row>
          <xdr:rowOff>295275</xdr:rowOff>
        </xdr:from>
        <xdr:to>
          <xdr:col>5</xdr:col>
          <xdr:colOff>571500</xdr:colOff>
          <xdr:row>7</xdr:row>
          <xdr:rowOff>257175</xdr:rowOff>
        </xdr:to>
        <xdr:sp macro="" textlink="">
          <xdr:nvSpPr>
            <xdr:cNvPr id="1417223" name="Check Box 7" hidden="1">
              <a:extLst>
                <a:ext uri="{63B3BB69-23CF-44E3-9099-C40C66FF867C}">
                  <a14:compatExt spid="_x0000_s1417223"/>
                </a:ext>
                <a:ext uri="{FF2B5EF4-FFF2-40B4-BE49-F238E27FC236}">
                  <a16:creationId xmlns:a16="http://schemas.microsoft.com/office/drawing/2014/main" id="{00000000-0008-0000-0600-000007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17</xdr:row>
      <xdr:rowOff>123825</xdr:rowOff>
    </xdr:from>
    <xdr:to>
      <xdr:col>12</xdr:col>
      <xdr:colOff>514350</xdr:colOff>
      <xdr:row>21</xdr:row>
      <xdr:rowOff>9525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943725" y="5105400"/>
          <a:ext cx="1200150" cy="1143000"/>
        </a:xfrm>
        <a:prstGeom prst="wedgeRectCallout">
          <a:avLst>
            <a:gd name="adj1" fmla="val -103621"/>
            <a:gd name="adj2" fmla="val 534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ให้ใส่หลักฐาน/เอกสารให้ครบถ้วนตามวิธีและจำนวนที่ระบุไว้ </a:t>
          </a:r>
        </a:p>
      </xdr:txBody>
    </xdr:sp>
    <xdr:clientData/>
  </xdr:twoCellAnchor>
  <xdr:twoCellAnchor editAs="oneCell">
    <xdr:from>
      <xdr:col>1</xdr:col>
      <xdr:colOff>71842</xdr:colOff>
      <xdr:row>14</xdr:row>
      <xdr:rowOff>47625</xdr:rowOff>
    </xdr:from>
    <xdr:to>
      <xdr:col>4</xdr:col>
      <xdr:colOff>476250</xdr:colOff>
      <xdr:row>19</xdr:row>
      <xdr:rowOff>1232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217" y="4086225"/>
          <a:ext cx="2461808" cy="1525232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14</xdr:row>
      <xdr:rowOff>66955</xdr:rowOff>
    </xdr:from>
    <xdr:to>
      <xdr:col>8</xdr:col>
      <xdr:colOff>600074</xdr:colOff>
      <xdr:row>18</xdr:row>
      <xdr:rowOff>251469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4" y="4105555"/>
          <a:ext cx="2562225" cy="1441814"/>
        </a:xfrm>
        <a:prstGeom prst="rect">
          <a:avLst/>
        </a:prstGeom>
      </xdr:spPr>
    </xdr:pic>
    <xdr:clientData/>
  </xdr:twoCellAnchor>
  <xdr:twoCellAnchor editAs="oneCell">
    <xdr:from>
      <xdr:col>1</xdr:col>
      <xdr:colOff>50345</xdr:colOff>
      <xdr:row>19</xdr:row>
      <xdr:rowOff>47624</xdr:rowOff>
    </xdr:from>
    <xdr:to>
      <xdr:col>4</xdr:col>
      <xdr:colOff>476251</xdr:colOff>
      <xdr:row>23</xdr:row>
      <xdr:rowOff>187729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720" y="5657849"/>
          <a:ext cx="2483306" cy="1397405"/>
        </a:xfrm>
        <a:prstGeom prst="rect">
          <a:avLst/>
        </a:prstGeom>
      </xdr:spPr>
    </xdr:pic>
    <xdr:clientData/>
  </xdr:twoCellAnchor>
  <xdr:twoCellAnchor editAs="oneCell">
    <xdr:from>
      <xdr:col>5</xdr:col>
      <xdr:colOff>71145</xdr:colOff>
      <xdr:row>19</xdr:row>
      <xdr:rowOff>19050</xdr:rowOff>
    </xdr:from>
    <xdr:to>
      <xdr:col>8</xdr:col>
      <xdr:colOff>581025</xdr:colOff>
      <xdr:row>23</xdr:row>
      <xdr:rowOff>204905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720" y="5629275"/>
          <a:ext cx="2567280" cy="144315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23</xdr:row>
      <xdr:rowOff>251221</xdr:rowOff>
    </xdr:from>
    <xdr:to>
      <xdr:col>4</xdr:col>
      <xdr:colOff>473075</xdr:colOff>
      <xdr:row>24</xdr:row>
      <xdr:rowOff>1333500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7118746"/>
          <a:ext cx="2482851" cy="1396604"/>
        </a:xfrm>
        <a:prstGeom prst="rect">
          <a:avLst/>
        </a:prstGeom>
      </xdr:spPr>
    </xdr:pic>
    <xdr:clientData/>
  </xdr:twoCellAnchor>
  <xdr:twoCellAnchor editAs="oneCell">
    <xdr:from>
      <xdr:col>5</xdr:col>
      <xdr:colOff>76795</xdr:colOff>
      <xdr:row>23</xdr:row>
      <xdr:rowOff>266703</xdr:rowOff>
    </xdr:from>
    <xdr:to>
      <xdr:col>6</xdr:col>
      <xdr:colOff>495300</xdr:colOff>
      <xdr:row>24</xdr:row>
      <xdr:rowOff>1915587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23918" y="7563680"/>
          <a:ext cx="1963209" cy="110430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23</xdr:row>
      <xdr:rowOff>259294</xdr:rowOff>
    </xdr:from>
    <xdr:to>
      <xdr:col>8</xdr:col>
      <xdr:colOff>538758</xdr:colOff>
      <xdr:row>24</xdr:row>
      <xdr:rowOff>1952628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04249" y="7565995"/>
          <a:ext cx="2007659" cy="11293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7</xdr:row>
      <xdr:rowOff>95250</xdr:rowOff>
    </xdr:from>
    <xdr:to>
      <xdr:col>12</xdr:col>
      <xdr:colOff>57150</xdr:colOff>
      <xdr:row>10</xdr:row>
      <xdr:rowOff>295275</xdr:rowOff>
    </xdr:to>
    <xdr:sp macro="" textlink="">
      <xdr:nvSpPr>
        <xdr:cNvPr id="4" name="Rectangular Callou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486525" y="2295525"/>
          <a:ext cx="1200150" cy="1143000"/>
        </a:xfrm>
        <a:prstGeom prst="wedgeRectCallout">
          <a:avLst>
            <a:gd name="adj1" fmla="val -103621"/>
            <a:gd name="adj2" fmla="val 5348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Tahoma"/>
            </a:rPr>
            <a:t>ให้ใส่หลักฐาน/เอกสารให้ครบถ้วนตามวิธีและจำนวนที่ระบุไว้ </a:t>
          </a:r>
        </a:p>
      </xdr:txBody>
    </xdr:sp>
    <xdr:clientData/>
  </xdr:twoCellAnchor>
  <xdr:twoCellAnchor editAs="oneCell">
    <xdr:from>
      <xdr:col>3</xdr:col>
      <xdr:colOff>53124</xdr:colOff>
      <xdr:row>2</xdr:row>
      <xdr:rowOff>123825</xdr:rowOff>
    </xdr:from>
    <xdr:to>
      <xdr:col>6</xdr:col>
      <xdr:colOff>533400</xdr:colOff>
      <xdr:row>8</xdr:row>
      <xdr:rowOff>290799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099" y="752475"/>
          <a:ext cx="2537676" cy="2052924"/>
        </a:xfrm>
        <a:prstGeom prst="rect">
          <a:avLst/>
        </a:prstGeom>
      </xdr:spPr>
    </xdr:pic>
    <xdr:clientData/>
  </xdr:twoCellAnchor>
  <xdr:twoCellAnchor editAs="oneCell">
    <xdr:from>
      <xdr:col>3</xdr:col>
      <xdr:colOff>98717</xdr:colOff>
      <xdr:row>12</xdr:row>
      <xdr:rowOff>38100</xdr:rowOff>
    </xdr:from>
    <xdr:to>
      <xdr:col>6</xdr:col>
      <xdr:colOff>540057</xdr:colOff>
      <xdr:row>12</xdr:row>
      <xdr:rowOff>2114550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692" y="3810000"/>
          <a:ext cx="2498740" cy="2076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8</xdr:row>
      <xdr:rowOff>19050</xdr:rowOff>
    </xdr:from>
    <xdr:to>
      <xdr:col>1</xdr:col>
      <xdr:colOff>533400</xdr:colOff>
      <xdr:row>8</xdr:row>
      <xdr:rowOff>209550</xdr:rowOff>
    </xdr:to>
    <xdr:sp macro="" textlink="">
      <xdr:nvSpPr>
        <xdr:cNvPr id="2" name="วงรี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85825" y="2819400"/>
          <a:ext cx="190500" cy="190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314325</xdr:colOff>
      <xdr:row>9</xdr:row>
      <xdr:rowOff>438150</xdr:rowOff>
    </xdr:from>
    <xdr:to>
      <xdr:col>2</xdr:col>
      <xdr:colOff>504825</xdr:colOff>
      <xdr:row>9</xdr:row>
      <xdr:rowOff>628650</xdr:rowOff>
    </xdr:to>
    <xdr:sp macro="" textlink="">
      <xdr:nvSpPr>
        <xdr:cNvPr id="7" name="วงรี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971675" y="3505200"/>
          <a:ext cx="190500" cy="190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304800</xdr:colOff>
      <xdr:row>9</xdr:row>
      <xdr:rowOff>447675</xdr:rowOff>
    </xdr:from>
    <xdr:to>
      <xdr:col>3</xdr:col>
      <xdr:colOff>495300</xdr:colOff>
      <xdr:row>9</xdr:row>
      <xdr:rowOff>638175</xdr:rowOff>
    </xdr:to>
    <xdr:sp macro="" textlink="">
      <xdr:nvSpPr>
        <xdr:cNvPr id="8" name="วงรี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3086100" y="3514725"/>
          <a:ext cx="190500" cy="190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485775</xdr:colOff>
      <xdr:row>9</xdr:row>
      <xdr:rowOff>457200</xdr:rowOff>
    </xdr:from>
    <xdr:to>
      <xdr:col>4</xdr:col>
      <xdr:colOff>676275</xdr:colOff>
      <xdr:row>9</xdr:row>
      <xdr:rowOff>647700</xdr:rowOff>
    </xdr:to>
    <xdr:sp macro="" textlink="">
      <xdr:nvSpPr>
        <xdr:cNvPr id="9" name="วงรี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4324350" y="3524250"/>
          <a:ext cx="190500" cy="190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457200</xdr:colOff>
      <xdr:row>9</xdr:row>
      <xdr:rowOff>476250</xdr:rowOff>
    </xdr:from>
    <xdr:to>
      <xdr:col>5</xdr:col>
      <xdr:colOff>647700</xdr:colOff>
      <xdr:row>9</xdr:row>
      <xdr:rowOff>666750</xdr:rowOff>
    </xdr:to>
    <xdr:sp macro="" textlink="">
      <xdr:nvSpPr>
        <xdr:cNvPr id="10" name="วงรี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514975" y="3543300"/>
          <a:ext cx="190500" cy="190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504825</xdr:colOff>
      <xdr:row>9</xdr:row>
      <xdr:rowOff>476250</xdr:rowOff>
    </xdr:from>
    <xdr:to>
      <xdr:col>6</xdr:col>
      <xdr:colOff>695325</xdr:colOff>
      <xdr:row>9</xdr:row>
      <xdr:rowOff>666750</xdr:rowOff>
    </xdr:to>
    <xdr:sp macro="" textlink="">
      <xdr:nvSpPr>
        <xdr:cNvPr id="11" name="วงรี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6629400" y="3543300"/>
          <a:ext cx="190500" cy="190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505502</xdr:colOff>
      <xdr:row>8</xdr:row>
      <xdr:rowOff>181652</xdr:rowOff>
    </xdr:from>
    <xdr:to>
      <xdr:col>2</xdr:col>
      <xdr:colOff>342223</xdr:colOff>
      <xdr:row>9</xdr:row>
      <xdr:rowOff>466048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>
          <a:stCxn id="2" idx="5"/>
          <a:endCxn id="7" idx="1"/>
        </xdr:cNvCxnSpPr>
      </xdr:nvCxnSpPr>
      <xdr:spPr>
        <a:xfrm>
          <a:off x="1048427" y="2982002"/>
          <a:ext cx="951146" cy="55109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572177</xdr:colOff>
      <xdr:row>9</xdr:row>
      <xdr:rowOff>532723</xdr:rowOff>
    </xdr:from>
    <xdr:to>
      <xdr:col>6</xdr:col>
      <xdr:colOff>618448</xdr:colOff>
      <xdr:row>9</xdr:row>
      <xdr:rowOff>551773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/>
      </xdr:nvCxnSpPr>
      <xdr:spPr>
        <a:xfrm flipV="1">
          <a:off x="5629952" y="3599773"/>
          <a:ext cx="1113071" cy="1905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609600</xdr:colOff>
      <xdr:row>9</xdr:row>
      <xdr:rowOff>552450</xdr:rowOff>
    </xdr:from>
    <xdr:to>
      <xdr:col>5</xdr:col>
      <xdr:colOff>735975</xdr:colOff>
      <xdr:row>9</xdr:row>
      <xdr:rowOff>557100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CxnSpPr/>
      </xdr:nvCxnSpPr>
      <xdr:spPr>
        <a:xfrm>
          <a:off x="4448175" y="3619500"/>
          <a:ext cx="1345575" cy="465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9</xdr:row>
      <xdr:rowOff>552450</xdr:rowOff>
    </xdr:from>
    <xdr:to>
      <xdr:col>4</xdr:col>
      <xdr:colOff>638175</xdr:colOff>
      <xdr:row>9</xdr:row>
      <xdr:rowOff>552450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CxnSpPr/>
      </xdr:nvCxnSpPr>
      <xdr:spPr>
        <a:xfrm>
          <a:off x="3228975" y="3619500"/>
          <a:ext cx="1247775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9</xdr:row>
      <xdr:rowOff>523875</xdr:rowOff>
    </xdr:from>
    <xdr:to>
      <xdr:col>3</xdr:col>
      <xdr:colOff>304800</xdr:colOff>
      <xdr:row>9</xdr:row>
      <xdr:rowOff>542925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CxnSpPr>
          <a:endCxn id="8" idx="2"/>
        </xdr:cNvCxnSpPr>
      </xdr:nvCxnSpPr>
      <xdr:spPr>
        <a:xfrm>
          <a:off x="2124075" y="3590925"/>
          <a:ext cx="962025" cy="1905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266701</xdr:colOff>
      <xdr:row>7</xdr:row>
      <xdr:rowOff>85725</xdr:rowOff>
    </xdr:from>
    <xdr:to>
      <xdr:col>8</xdr:col>
      <xdr:colOff>561975</xdr:colOff>
      <xdr:row>27</xdr:row>
      <xdr:rowOff>214765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1" y="2019300"/>
          <a:ext cx="4410074" cy="62345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apaporn\Target%20&amp;%20Plan\Building\Phyathai%203_ET&amp;P\Energy%20Consumption%20&amp;%20EEI%20_P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thprapon\common\DeltaElectronics3\raw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&#3591;&#3634;&#3609;%20&#3588;&#3640;&#3603;&#3617;&#3591;&#3588;&#3621;\&#3595;&#3629;&#3591;&#3592;&#3604;&#3627;&#3617;&#3634;&#3618;&#3588;&#3619;&#3640;&#3601;%20Font_TH%20sarabun%204%20exel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N_AS_PC\Desktop\&#3614;&#3621;&#3633;&#3591;&#3591;&#3634;&#3609;-63\&#3652;&#3615;&#3621;&#3660;&#3619;&#3634;&#3618;&#3591;&#3634;&#3609;&#3585;&#3634;&#3619;&#3592;&#3633;&#3604;&#3585;&#3634;&#3619;&#3614;&#3621;&#3633;&#3591;&#3591;&#3634;&#3609;&#3651;&#3627;&#3617;&#3656;_2563\&#3626;&#3633;&#3604;&#3626;&#3656;&#3623;&#3609;&#3652;&#3615;&#3615;&#3657;&#3634;6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N_AS_PC\Downloads\formfact_256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N_AS_PC\Downloads\formbuild_25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Water"/>
      <sheetName val="Chart2"/>
      <sheetName val="Product"/>
      <sheetName val="Chart3"/>
      <sheetName val="EEI"/>
      <sheetName val="Chart4"/>
      <sheetName val="Chart5"/>
      <sheetName val="Sheet1"/>
      <sheetName val="Energy Consumption &amp; EEI _PPW"/>
      <sheetName val="fas"/>
      <sheetName val="CU03+SF01-4"/>
      <sheetName val="การใช้พลังงาน(1)"/>
    </sheetNames>
    <sheetDataSet>
      <sheetData sheetId="0" refreshError="1">
        <row r="2">
          <cell r="A2" t="str">
            <v>อาคาร บางกอกซิตี้ ทาวเวอร์</v>
          </cell>
        </row>
        <row r="3">
          <cell r="A3" t="str">
            <v>บริษัท : กองทุนรวมสินทรัพย์ไทย 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EEtemp"/>
      <sheetName val="Water"/>
      <sheetName val="Chart2"/>
      <sheetName val="Product"/>
      <sheetName val="Chart3"/>
      <sheetName val="EEI"/>
      <sheetName val="Chart4"/>
      <sheetName val="Chart5"/>
      <sheetName val="EEItemp"/>
      <sheetName val="Sheet2"/>
      <sheetName val="Sheet3"/>
      <sheetName val="#REF"/>
      <sheetName val="Sol-Other"/>
      <sheetName val="การใช้พลังงาน(1)"/>
      <sheetName val="MONTH"/>
      <sheetName val="f_test_ผลรวม"/>
      <sheetName val="f_test_รหัส"/>
      <sheetName val="f_test_วัน"/>
      <sheetName val="Fuel Type"/>
      <sheetName val="จ้างหล่อ"/>
      <sheetName val="Attachment-4(2)"/>
      <sheetName val="MAY"/>
      <sheetName val="Pulp2"/>
      <sheetName val="ก.3"/>
      <sheetName val="Eirr"/>
      <sheetName val="CV005 CCA to FM"/>
      <sheetName val="CV001 FM for upload"/>
      <sheetName val="work order"/>
      <sheetName val="SBM2 (FG.1)"/>
      <sheetName val="Fuel_Type"/>
      <sheetName val="ก_3"/>
      <sheetName val="SBM2_(FG_1)"/>
      <sheetName val="work_order"/>
      <sheetName val="UW FRM E2"/>
      <sheetName val="SUM น้ำ"/>
      <sheetName val="NOJOS"/>
      <sheetName val="FIAT"/>
      <sheetName val="rawData"/>
    </sheetNames>
    <sheetDataSet>
      <sheetData sheetId="0" refreshError="1">
        <row r="2">
          <cell r="A2" t="str">
            <v>บริษัท เดลต้า อิเลคโทรนิคส์ (ประเทศไทย) จำกัด (มหาชน) โรงงานที่สาม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วมกลุ่ม"/>
      <sheetName val="FG"/>
      <sheetName val="INPUT"/>
      <sheetName val="ข้อมูลเบื้องต้น"/>
      <sheetName val=" เทียบ"/>
      <sheetName val="ไม่เทียบ"/>
      <sheetName val="allNY"/>
      <sheetName val="ซองจดหมาย (ปกติ)"/>
      <sheetName val="รายชื่อโรงงาน"/>
      <sheetName val="กรอกข้อมูลเบื้องต้น"/>
      <sheetName val="ซองจดหมาย (A4)"/>
      <sheetName val="ซองจดหมาย"/>
      <sheetName val="Lists"/>
      <sheetName val="Lebel"/>
      <sheetName val="fas"/>
      <sheetName val="input_FBR51-52"/>
      <sheetName val="ECCT 419 ฉบับ 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  <row r="5">
          <cell r="B5">
            <v>4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37">
          <cell r="B37">
            <v>36</v>
          </cell>
        </row>
        <row r="38">
          <cell r="B38">
            <v>37</v>
          </cell>
        </row>
        <row r="39">
          <cell r="B39">
            <v>38</v>
          </cell>
        </row>
        <row r="40">
          <cell r="B40">
            <v>39</v>
          </cell>
        </row>
        <row r="41">
          <cell r="B41">
            <v>40</v>
          </cell>
        </row>
        <row r="42">
          <cell r="B42">
            <v>41</v>
          </cell>
        </row>
        <row r="43">
          <cell r="B43">
            <v>42</v>
          </cell>
        </row>
        <row r="44">
          <cell r="B44">
            <v>43</v>
          </cell>
        </row>
        <row r="45">
          <cell r="B45">
            <v>44</v>
          </cell>
        </row>
        <row r="46">
          <cell r="B46">
            <v>45</v>
          </cell>
        </row>
        <row r="47">
          <cell r="B47">
            <v>46</v>
          </cell>
        </row>
        <row r="48">
          <cell r="B48">
            <v>47</v>
          </cell>
        </row>
        <row r="49">
          <cell r="B49">
            <v>48</v>
          </cell>
        </row>
        <row r="50">
          <cell r="B50">
            <v>49</v>
          </cell>
        </row>
        <row r="51">
          <cell r="B51">
            <v>50</v>
          </cell>
        </row>
        <row r="52">
          <cell r="B52">
            <v>51</v>
          </cell>
        </row>
        <row r="53">
          <cell r="B53">
            <v>52</v>
          </cell>
        </row>
        <row r="54">
          <cell r="B54">
            <v>53</v>
          </cell>
        </row>
        <row r="55">
          <cell r="B55">
            <v>54</v>
          </cell>
        </row>
        <row r="56">
          <cell r="B56">
            <v>55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61</v>
          </cell>
        </row>
        <row r="63">
          <cell r="B63">
            <v>62</v>
          </cell>
        </row>
        <row r="64">
          <cell r="B64">
            <v>63</v>
          </cell>
        </row>
        <row r="65">
          <cell r="B65">
            <v>64</v>
          </cell>
        </row>
        <row r="66">
          <cell r="B66">
            <v>65</v>
          </cell>
        </row>
        <row r="67">
          <cell r="B67">
            <v>66</v>
          </cell>
        </row>
        <row r="68">
          <cell r="B68">
            <v>67</v>
          </cell>
        </row>
        <row r="69">
          <cell r="B69">
            <v>68</v>
          </cell>
        </row>
        <row r="70">
          <cell r="B70">
            <v>69</v>
          </cell>
        </row>
        <row r="71">
          <cell r="B71">
            <v>70</v>
          </cell>
        </row>
        <row r="72">
          <cell r="B72">
            <v>71</v>
          </cell>
        </row>
        <row r="73">
          <cell r="B73">
            <v>72</v>
          </cell>
        </row>
        <row r="74">
          <cell r="B74">
            <v>73</v>
          </cell>
        </row>
        <row r="75">
          <cell r="B75">
            <v>74</v>
          </cell>
        </row>
        <row r="76">
          <cell r="B76">
            <v>75</v>
          </cell>
        </row>
        <row r="77">
          <cell r="B77">
            <v>76</v>
          </cell>
        </row>
        <row r="78">
          <cell r="B78">
            <v>77</v>
          </cell>
        </row>
        <row r="79">
          <cell r="B79">
            <v>78</v>
          </cell>
        </row>
        <row r="80">
          <cell r="B80">
            <v>79</v>
          </cell>
        </row>
        <row r="81">
          <cell r="B81">
            <v>80</v>
          </cell>
        </row>
        <row r="82">
          <cell r="B82">
            <v>81</v>
          </cell>
        </row>
        <row r="83">
          <cell r="B83">
            <v>82</v>
          </cell>
        </row>
        <row r="84">
          <cell r="B84">
            <v>83</v>
          </cell>
        </row>
        <row r="85">
          <cell r="B85">
            <v>84</v>
          </cell>
        </row>
        <row r="86">
          <cell r="B86">
            <v>85</v>
          </cell>
        </row>
        <row r="87">
          <cell r="B87">
            <v>86</v>
          </cell>
        </row>
        <row r="88">
          <cell r="B88">
            <v>87</v>
          </cell>
        </row>
        <row r="89">
          <cell r="B89">
            <v>88</v>
          </cell>
        </row>
        <row r="90">
          <cell r="B90">
            <v>89</v>
          </cell>
        </row>
        <row r="91">
          <cell r="B91">
            <v>90</v>
          </cell>
        </row>
        <row r="92">
          <cell r="B92">
            <v>91</v>
          </cell>
        </row>
        <row r="93">
          <cell r="B93">
            <v>92</v>
          </cell>
        </row>
        <row r="94">
          <cell r="B94">
            <v>93</v>
          </cell>
        </row>
        <row r="95">
          <cell r="B95">
            <v>94</v>
          </cell>
        </row>
        <row r="96">
          <cell r="B96">
            <v>95</v>
          </cell>
        </row>
        <row r="97">
          <cell r="B97">
            <v>96</v>
          </cell>
        </row>
        <row r="98">
          <cell r="B98">
            <v>97</v>
          </cell>
        </row>
        <row r="99">
          <cell r="B99">
            <v>98</v>
          </cell>
        </row>
        <row r="100">
          <cell r="B100">
            <v>99</v>
          </cell>
        </row>
        <row r="101">
          <cell r="B101">
            <v>100</v>
          </cell>
        </row>
        <row r="102">
          <cell r="B102">
            <v>101</v>
          </cell>
        </row>
        <row r="103">
          <cell r="B103">
            <v>102</v>
          </cell>
        </row>
        <row r="104">
          <cell r="B104">
            <v>103</v>
          </cell>
        </row>
        <row r="105">
          <cell r="B105">
            <v>104</v>
          </cell>
        </row>
        <row r="106">
          <cell r="B106">
            <v>105</v>
          </cell>
        </row>
        <row r="107">
          <cell r="B107">
            <v>106</v>
          </cell>
        </row>
        <row r="108">
          <cell r="B108">
            <v>107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</row>
        <row r="113">
          <cell r="B113">
            <v>112</v>
          </cell>
        </row>
        <row r="114">
          <cell r="B114">
            <v>113</v>
          </cell>
        </row>
        <row r="115">
          <cell r="B115">
            <v>114</v>
          </cell>
        </row>
        <row r="116">
          <cell r="B116">
            <v>115</v>
          </cell>
        </row>
        <row r="117">
          <cell r="B117">
            <v>116</v>
          </cell>
        </row>
        <row r="118">
          <cell r="B118">
            <v>117</v>
          </cell>
        </row>
        <row r="119">
          <cell r="B119">
            <v>118</v>
          </cell>
        </row>
        <row r="120">
          <cell r="B120">
            <v>119</v>
          </cell>
        </row>
        <row r="121">
          <cell r="B121">
            <v>120</v>
          </cell>
        </row>
        <row r="122">
          <cell r="B122">
            <v>121</v>
          </cell>
        </row>
        <row r="123">
          <cell r="B123">
            <v>122</v>
          </cell>
        </row>
        <row r="124">
          <cell r="B124">
            <v>123</v>
          </cell>
        </row>
        <row r="125">
          <cell r="B125">
            <v>124</v>
          </cell>
        </row>
        <row r="126">
          <cell r="B126">
            <v>125</v>
          </cell>
        </row>
        <row r="127">
          <cell r="B127">
            <v>126</v>
          </cell>
        </row>
        <row r="128">
          <cell r="B128">
            <v>127</v>
          </cell>
        </row>
        <row r="129">
          <cell r="B129">
            <v>128</v>
          </cell>
        </row>
        <row r="130">
          <cell r="B130">
            <v>129</v>
          </cell>
        </row>
        <row r="131">
          <cell r="B131">
            <v>130</v>
          </cell>
        </row>
        <row r="132">
          <cell r="B132">
            <v>131</v>
          </cell>
        </row>
        <row r="133">
          <cell r="B133">
            <v>132</v>
          </cell>
        </row>
        <row r="134">
          <cell r="B134">
            <v>133</v>
          </cell>
        </row>
        <row r="135">
          <cell r="B135">
            <v>134</v>
          </cell>
        </row>
        <row r="136">
          <cell r="B136">
            <v>135</v>
          </cell>
        </row>
        <row r="137">
          <cell r="B137">
            <v>136</v>
          </cell>
        </row>
        <row r="138">
          <cell r="B138">
            <v>137</v>
          </cell>
        </row>
        <row r="139">
          <cell r="B139">
            <v>138</v>
          </cell>
        </row>
        <row r="140">
          <cell r="B140">
            <v>139</v>
          </cell>
        </row>
        <row r="141">
          <cell r="B141">
            <v>140</v>
          </cell>
        </row>
        <row r="142">
          <cell r="B142">
            <v>141</v>
          </cell>
        </row>
        <row r="143">
          <cell r="B143">
            <v>142</v>
          </cell>
        </row>
        <row r="144">
          <cell r="B144">
            <v>143</v>
          </cell>
        </row>
        <row r="145">
          <cell r="B145">
            <v>144</v>
          </cell>
        </row>
        <row r="146">
          <cell r="B146">
            <v>145</v>
          </cell>
        </row>
        <row r="147">
          <cell r="B147">
            <v>146</v>
          </cell>
        </row>
        <row r="148">
          <cell r="B148">
            <v>147</v>
          </cell>
        </row>
        <row r="149">
          <cell r="B149">
            <v>148</v>
          </cell>
        </row>
        <row r="150">
          <cell r="B150">
            <v>149</v>
          </cell>
        </row>
        <row r="151">
          <cell r="B151">
            <v>150</v>
          </cell>
        </row>
        <row r="152">
          <cell r="B152">
            <v>151</v>
          </cell>
        </row>
        <row r="153">
          <cell r="B153">
            <v>152</v>
          </cell>
        </row>
        <row r="154">
          <cell r="B154">
            <v>153</v>
          </cell>
        </row>
        <row r="155">
          <cell r="B155">
            <v>154</v>
          </cell>
        </row>
        <row r="156">
          <cell r="B156">
            <v>155</v>
          </cell>
        </row>
        <row r="157">
          <cell r="B157">
            <v>156</v>
          </cell>
        </row>
        <row r="158">
          <cell r="B158">
            <v>157</v>
          </cell>
        </row>
        <row r="159">
          <cell r="B159">
            <v>158</v>
          </cell>
        </row>
        <row r="160">
          <cell r="B160">
            <v>159</v>
          </cell>
        </row>
        <row r="161">
          <cell r="B161">
            <v>160</v>
          </cell>
        </row>
        <row r="162">
          <cell r="B162">
            <v>161</v>
          </cell>
        </row>
        <row r="163">
          <cell r="B163">
            <v>162</v>
          </cell>
        </row>
        <row r="164">
          <cell r="B164">
            <v>163</v>
          </cell>
        </row>
        <row r="165">
          <cell r="B165">
            <v>164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อาคาร63"/>
      <sheetName val="ข้อมูลแสงสว่าง63"/>
      <sheetName val="ข้อมูลเครื่องปรับอากาศ 63"/>
      <sheetName val="150000btu"/>
      <sheetName val="40000btu"/>
      <sheetName val="30000btu"/>
      <sheetName val="25000btu"/>
      <sheetName val="20000btu"/>
      <sheetName val="18000btu"/>
      <sheetName val="16000btu"/>
      <sheetName val="13000btu"/>
      <sheetName val="12000btu"/>
      <sheetName val="9271btu"/>
      <sheetName val="9000btu"/>
      <sheetName val="ห้องพัก"/>
      <sheetName val="ห้องเรียน"/>
      <sheetName val="สำนักงาน"/>
      <sheetName val="ฟาร์ม"/>
      <sheetName val="ห้องประชุม"/>
      <sheetName val="ห้องแล็ป"/>
      <sheetName val="แยกประเภท"/>
    </sheetNames>
    <sheetDataSet>
      <sheetData sheetId="0">
        <row r="6">
          <cell r="A6">
            <v>1</v>
          </cell>
          <cell r="B6" t="str">
            <v>อาคาร ศูนย์สัตวศาสตร์และเทคโนโลยี</v>
          </cell>
          <cell r="C6">
            <v>2545</v>
          </cell>
          <cell r="D6">
            <v>7</v>
          </cell>
          <cell r="E6">
            <v>251</v>
          </cell>
          <cell r="F6">
            <v>3563.9180000000006</v>
          </cell>
          <cell r="G6">
            <v>8879.81</v>
          </cell>
          <cell r="I6">
            <v>2694.04</v>
          </cell>
        </row>
        <row r="7">
          <cell r="A7">
            <v>2</v>
          </cell>
          <cell r="B7" t="str">
            <v>อาคาร ประชุมนานาชาติ</v>
          </cell>
          <cell r="C7">
            <v>2545</v>
          </cell>
          <cell r="D7">
            <v>8</v>
          </cell>
          <cell r="E7">
            <v>25</v>
          </cell>
          <cell r="F7">
            <v>552</v>
          </cell>
          <cell r="G7">
            <v>1003.9</v>
          </cell>
          <cell r="I7">
            <v>1966.4</v>
          </cell>
        </row>
        <row r="8">
          <cell r="A8">
            <v>3</v>
          </cell>
          <cell r="B8" t="str">
            <v>อาคาร สัตว์ปีก-สุกร</v>
          </cell>
          <cell r="C8">
            <v>2533</v>
          </cell>
          <cell r="D8">
            <v>6</v>
          </cell>
          <cell r="E8">
            <v>251</v>
          </cell>
          <cell r="F8">
            <v>131</v>
          </cell>
          <cell r="G8">
            <v>1533.4</v>
          </cell>
          <cell r="I8">
            <v>0</v>
          </cell>
        </row>
        <row r="9">
          <cell r="A9">
            <v>4</v>
          </cell>
          <cell r="B9" t="str">
            <v>อาคาร ปฏิบัติการเทคโนโลยีทางสัตว์(อาหารสัตว์เก่า)</v>
          </cell>
          <cell r="C9">
            <v>2526</v>
          </cell>
          <cell r="D9">
            <v>6</v>
          </cell>
          <cell r="E9">
            <v>251</v>
          </cell>
          <cell r="F9">
            <v>60</v>
          </cell>
          <cell r="G9">
            <v>794.55</v>
          </cell>
          <cell r="I9">
            <v>0</v>
          </cell>
        </row>
        <row r="10">
          <cell r="A10">
            <v>5</v>
          </cell>
          <cell r="B10" t="str">
            <v>อาคาร ปฏิบัติการ โคนม (โรงผลิตนม)</v>
          </cell>
          <cell r="C10">
            <v>2536</v>
          </cell>
          <cell r="D10">
            <v>3</v>
          </cell>
          <cell r="E10">
            <v>48</v>
          </cell>
          <cell r="F10">
            <v>0</v>
          </cell>
          <cell r="G10">
            <v>819.9</v>
          </cell>
          <cell r="I10">
            <v>0</v>
          </cell>
        </row>
        <row r="11">
          <cell r="A11">
            <v>6</v>
          </cell>
          <cell r="B11" t="str">
            <v>อาคาร ฟักไข่-สำนักงานฟาร์มสัตว์ปีก</v>
          </cell>
          <cell r="C11">
            <v>2533</v>
          </cell>
          <cell r="D11">
            <v>7</v>
          </cell>
          <cell r="E11">
            <v>308</v>
          </cell>
          <cell r="F11">
            <v>35.5</v>
          </cell>
          <cell r="G11">
            <v>425.13</v>
          </cell>
          <cell r="I11">
            <v>0</v>
          </cell>
        </row>
        <row r="12">
          <cell r="A12">
            <v>7</v>
          </cell>
          <cell r="B12" t="str">
            <v>อาคาร โรงเรือนเลี้ยงไก่ 1</v>
          </cell>
          <cell r="C12">
            <v>2533</v>
          </cell>
          <cell r="D12">
            <v>24</v>
          </cell>
          <cell r="E12">
            <v>365</v>
          </cell>
          <cell r="F12">
            <v>0</v>
          </cell>
          <cell r="G12">
            <v>510</v>
          </cell>
          <cell r="I12">
            <v>0</v>
          </cell>
        </row>
        <row r="13">
          <cell r="A13">
            <v>8</v>
          </cell>
          <cell r="B13" t="str">
            <v>อาคาร โรงเรือนเลี้ยงไก่ 2</v>
          </cell>
          <cell r="C13">
            <v>2533</v>
          </cell>
          <cell r="D13">
            <v>24</v>
          </cell>
          <cell r="E13">
            <v>365</v>
          </cell>
          <cell r="F13">
            <v>0</v>
          </cell>
          <cell r="G13">
            <v>263</v>
          </cell>
          <cell r="I13">
            <v>0</v>
          </cell>
        </row>
        <row r="14">
          <cell r="A14">
            <v>9</v>
          </cell>
          <cell r="B14" t="str">
            <v>อาคาร โรงเรือนเลี้ยงไก่ 3</v>
          </cell>
          <cell r="C14">
            <v>2533</v>
          </cell>
          <cell r="D14">
            <v>24</v>
          </cell>
          <cell r="E14">
            <v>365</v>
          </cell>
          <cell r="F14">
            <v>0</v>
          </cell>
          <cell r="G14">
            <v>216</v>
          </cell>
          <cell r="I14">
            <v>0</v>
          </cell>
        </row>
        <row r="15">
          <cell r="A15">
            <v>10</v>
          </cell>
          <cell r="B15" t="str">
            <v>อาคาร โรงเรือนเลี้ยงไก่ 4</v>
          </cell>
          <cell r="C15">
            <v>2533</v>
          </cell>
          <cell r="D15">
            <v>24</v>
          </cell>
          <cell r="E15">
            <v>365</v>
          </cell>
          <cell r="F15">
            <v>0</v>
          </cell>
          <cell r="G15">
            <v>480</v>
          </cell>
          <cell r="I15">
            <v>0</v>
          </cell>
        </row>
        <row r="16">
          <cell r="A16">
            <v>11</v>
          </cell>
          <cell r="B16" t="str">
            <v>อาคาร โรงเรือนเลี้ยงไก่ 5</v>
          </cell>
          <cell r="C16">
            <v>2533</v>
          </cell>
          <cell r="D16">
            <v>24</v>
          </cell>
          <cell r="E16">
            <v>365</v>
          </cell>
          <cell r="F16">
            <v>0</v>
          </cell>
          <cell r="G16">
            <v>495</v>
          </cell>
          <cell r="I16">
            <v>0</v>
          </cell>
        </row>
        <row r="17">
          <cell r="A17">
            <v>12</v>
          </cell>
          <cell r="B17" t="str">
            <v>อาคาร โรงเรือนเลี้ยงไก่ 6</v>
          </cell>
          <cell r="C17">
            <v>2533</v>
          </cell>
          <cell r="D17">
            <v>24</v>
          </cell>
          <cell r="E17">
            <v>365</v>
          </cell>
          <cell r="F17">
            <v>0</v>
          </cell>
          <cell r="G17">
            <v>480</v>
          </cell>
          <cell r="I17">
            <v>0</v>
          </cell>
        </row>
        <row r="18">
          <cell r="A18">
            <v>13</v>
          </cell>
          <cell r="B18" t="str">
            <v>อาคาร โรงเรือนเลี้ยงไก่ 7</v>
          </cell>
          <cell r="C18">
            <v>2533</v>
          </cell>
          <cell r="D18">
            <v>24</v>
          </cell>
          <cell r="E18">
            <v>365</v>
          </cell>
          <cell r="F18">
            <v>0</v>
          </cell>
          <cell r="G18">
            <v>189</v>
          </cell>
          <cell r="I18">
            <v>0</v>
          </cell>
        </row>
        <row r="19">
          <cell r="A19">
            <v>14</v>
          </cell>
          <cell r="B19" t="str">
            <v>อาคาร โรงเรือนเลี้ยงไก่ 8</v>
          </cell>
          <cell r="C19">
            <v>2533</v>
          </cell>
          <cell r="D19">
            <v>24</v>
          </cell>
          <cell r="E19">
            <v>365</v>
          </cell>
          <cell r="F19">
            <v>0</v>
          </cell>
          <cell r="G19">
            <v>280</v>
          </cell>
          <cell r="I19">
            <v>0</v>
          </cell>
        </row>
        <row r="20">
          <cell r="A20">
            <v>15</v>
          </cell>
          <cell r="B20" t="str">
            <v>อาคาร โรงเรือนเลี้ยงไก่ 9</v>
          </cell>
          <cell r="C20">
            <v>2533</v>
          </cell>
          <cell r="D20">
            <v>24</v>
          </cell>
          <cell r="E20">
            <v>365</v>
          </cell>
          <cell r="F20">
            <v>0</v>
          </cell>
          <cell r="G20">
            <v>280</v>
          </cell>
          <cell r="I20">
            <v>0</v>
          </cell>
        </row>
        <row r="21">
          <cell r="A21">
            <v>16</v>
          </cell>
          <cell r="B21" t="str">
            <v>อาคาร โรงเรือนเลี้ยงไก่ 10</v>
          </cell>
          <cell r="C21">
            <v>2533</v>
          </cell>
          <cell r="D21">
            <v>24</v>
          </cell>
          <cell r="E21">
            <v>365</v>
          </cell>
          <cell r="F21">
            <v>0</v>
          </cell>
          <cell r="G21">
            <v>280</v>
          </cell>
          <cell r="I21">
            <v>0</v>
          </cell>
        </row>
        <row r="22">
          <cell r="A22">
            <v>17</v>
          </cell>
          <cell r="B22" t="str">
            <v>อาคาร โรงเรือนเลี้ยงไก่ 11 (หลังอาคารอาหารสัตว์)</v>
          </cell>
          <cell r="C22">
            <v>2533</v>
          </cell>
          <cell r="D22">
            <v>24</v>
          </cell>
          <cell r="E22">
            <v>365</v>
          </cell>
          <cell r="F22">
            <v>0</v>
          </cell>
          <cell r="G22">
            <v>200</v>
          </cell>
          <cell r="I22">
            <v>0</v>
          </cell>
        </row>
        <row r="23">
          <cell r="A23">
            <v>18</v>
          </cell>
          <cell r="B23" t="str">
            <v>อาคาร สำนักงานฟาร์มสุกร</v>
          </cell>
          <cell r="C23">
            <v>2551</v>
          </cell>
          <cell r="D23">
            <v>7</v>
          </cell>
          <cell r="E23">
            <v>251</v>
          </cell>
          <cell r="F23">
            <v>120</v>
          </cell>
          <cell r="G23">
            <v>8</v>
          </cell>
          <cell r="I23">
            <v>0</v>
          </cell>
        </row>
        <row r="24">
          <cell r="A24">
            <v>19</v>
          </cell>
          <cell r="B24" t="str">
            <v xml:space="preserve">อาคาร เลี้ยงสุกร 1 </v>
          </cell>
          <cell r="C24">
            <v>2526</v>
          </cell>
          <cell r="D24">
            <v>24</v>
          </cell>
          <cell r="E24">
            <v>365</v>
          </cell>
          <cell r="F24">
            <v>0</v>
          </cell>
          <cell r="G24">
            <v>616</v>
          </cell>
          <cell r="I24">
            <v>0</v>
          </cell>
        </row>
        <row r="25">
          <cell r="A25">
            <v>20</v>
          </cell>
          <cell r="B25" t="str">
            <v>อาคาร เลี้ยงสุกร 2 (สุกรขุน)</v>
          </cell>
          <cell r="C25">
            <v>2526</v>
          </cell>
          <cell r="D25">
            <v>24</v>
          </cell>
          <cell r="E25">
            <v>365</v>
          </cell>
          <cell r="F25">
            <v>0</v>
          </cell>
          <cell r="G25">
            <v>378</v>
          </cell>
          <cell r="I25">
            <v>0</v>
          </cell>
        </row>
        <row r="26">
          <cell r="A26">
            <v>21</v>
          </cell>
          <cell r="B26" t="str">
            <v>อาคาร เลี้ยงสุกร 3 (คอกหลัง)</v>
          </cell>
          <cell r="C26">
            <v>2526</v>
          </cell>
          <cell r="D26">
            <v>24</v>
          </cell>
          <cell r="E26">
            <v>365</v>
          </cell>
          <cell r="F26">
            <v>0</v>
          </cell>
          <cell r="G26">
            <v>1104</v>
          </cell>
          <cell r="I26">
            <v>0</v>
          </cell>
        </row>
        <row r="27">
          <cell r="A27">
            <v>22</v>
          </cell>
          <cell r="B27" t="str">
            <v>อาคาร เลี้ยงสุกร 4(สนง.วิจัย)</v>
          </cell>
          <cell r="C27">
            <v>2532</v>
          </cell>
          <cell r="D27">
            <v>24</v>
          </cell>
          <cell r="E27">
            <v>365</v>
          </cell>
          <cell r="F27">
            <v>0</v>
          </cell>
          <cell r="G27">
            <v>1104</v>
          </cell>
          <cell r="I27">
            <v>0</v>
          </cell>
        </row>
        <row r="28">
          <cell r="A28">
            <v>23</v>
          </cell>
          <cell r="B28" t="str">
            <v>อาคาร เลี้ยงสุกร 5 (อีแวป)</v>
          </cell>
          <cell r="C28">
            <v>2551</v>
          </cell>
          <cell r="D28">
            <v>24</v>
          </cell>
          <cell r="E28">
            <v>365</v>
          </cell>
          <cell r="F28">
            <v>0</v>
          </cell>
          <cell r="G28">
            <v>720</v>
          </cell>
          <cell r="I28">
            <v>0</v>
          </cell>
        </row>
        <row r="29">
          <cell r="A29">
            <v>24</v>
          </cell>
          <cell r="B29" t="str">
            <v>อาคาร โรงเก็บวัสดุ(สุกร)</v>
          </cell>
          <cell r="C29">
            <v>2540</v>
          </cell>
          <cell r="D29">
            <v>6</v>
          </cell>
          <cell r="E29">
            <v>251</v>
          </cell>
          <cell r="F29">
            <v>0</v>
          </cell>
          <cell r="G29">
            <v>107.8</v>
          </cell>
          <cell r="I29">
            <v>0</v>
          </cell>
        </row>
        <row r="30">
          <cell r="A30">
            <v>25</v>
          </cell>
          <cell r="B30" t="str">
            <v>อาคาร หน่วยขยายพันธ์พืชและสัตว์ (สนง.วิจัย)</v>
          </cell>
          <cell r="C30">
            <v>2532</v>
          </cell>
          <cell r="D30">
            <v>24</v>
          </cell>
          <cell r="E30">
            <v>365</v>
          </cell>
          <cell r="F30">
            <v>0</v>
          </cell>
          <cell r="G30">
            <v>180</v>
          </cell>
          <cell r="I30">
            <v>0</v>
          </cell>
        </row>
        <row r="31">
          <cell r="A31">
            <v>26</v>
          </cell>
          <cell r="B31" t="str">
            <v>อาคาร เลี้ยงสุกรอนุบาล (เก็บอุปกรณ์เลี้ยงสุกรเดิม)</v>
          </cell>
          <cell r="C31">
            <v>2540</v>
          </cell>
          <cell r="D31">
            <v>24</v>
          </cell>
          <cell r="E31">
            <v>365</v>
          </cell>
          <cell r="F31">
            <v>0</v>
          </cell>
          <cell r="G31">
            <v>75</v>
          </cell>
          <cell r="I31">
            <v>0</v>
          </cell>
        </row>
        <row r="32">
          <cell r="A32">
            <v>27</v>
          </cell>
          <cell r="B32" t="str">
            <v xml:space="preserve"> อาคาร โรงผสมอาหาร(สุกร)</v>
          </cell>
          <cell r="C32">
            <v>2526</v>
          </cell>
          <cell r="D32">
            <v>6</v>
          </cell>
          <cell r="E32">
            <v>251</v>
          </cell>
          <cell r="F32">
            <v>0</v>
          </cell>
          <cell r="G32">
            <v>150</v>
          </cell>
          <cell r="I32">
            <v>0</v>
          </cell>
        </row>
        <row r="33">
          <cell r="A33">
            <v>28</v>
          </cell>
          <cell r="B33" t="str">
            <v>อาคาร เก็บอุปกรณ์เลี้ยงสุกร (โรงฆ่า)</v>
          </cell>
          <cell r="C33">
            <v>2540</v>
          </cell>
          <cell r="D33">
            <v>6</v>
          </cell>
          <cell r="E33">
            <v>251</v>
          </cell>
          <cell r="F33">
            <v>0</v>
          </cell>
          <cell r="G33">
            <v>75</v>
          </cell>
          <cell r="I33">
            <v>0</v>
          </cell>
        </row>
        <row r="34">
          <cell r="A34">
            <v>29</v>
          </cell>
          <cell r="B34" t="str">
            <v>อาคาร พักเจ้าหน้าที่และนักศึกษา(สุกร)</v>
          </cell>
          <cell r="C34">
            <v>2526</v>
          </cell>
          <cell r="D34">
            <v>24</v>
          </cell>
          <cell r="E34">
            <v>365</v>
          </cell>
          <cell r="F34">
            <v>0</v>
          </cell>
          <cell r="G34">
            <v>56.7</v>
          </cell>
          <cell r="I34">
            <v>0</v>
          </cell>
        </row>
        <row r="35">
          <cell r="A35">
            <v>30</v>
          </cell>
          <cell r="B35" t="str">
            <v>อาคาร โรงสูบน้ำดิบ</v>
          </cell>
          <cell r="C35">
            <v>2526</v>
          </cell>
          <cell r="D35">
            <v>6</v>
          </cell>
          <cell r="E35">
            <v>251</v>
          </cell>
          <cell r="F35">
            <v>0</v>
          </cell>
          <cell r="G35">
            <v>21</v>
          </cell>
          <cell r="I35">
            <v>0</v>
          </cell>
        </row>
        <row r="36">
          <cell r="A36">
            <v>31</v>
          </cell>
          <cell r="B36" t="str">
            <v>อาคาร ประปา 1</v>
          </cell>
          <cell r="C36">
            <v>2537</v>
          </cell>
          <cell r="D36">
            <v>17</v>
          </cell>
          <cell r="E36">
            <v>365</v>
          </cell>
          <cell r="F36">
            <v>0</v>
          </cell>
          <cell r="G36">
            <v>168.35</v>
          </cell>
          <cell r="I36">
            <v>0</v>
          </cell>
        </row>
        <row r="37">
          <cell r="A37">
            <v>32</v>
          </cell>
          <cell r="B37" t="str">
            <v>อาคาร ประปา 2</v>
          </cell>
          <cell r="C37">
            <v>2529</v>
          </cell>
          <cell r="D37">
            <v>17</v>
          </cell>
          <cell r="E37">
            <v>365</v>
          </cell>
          <cell r="F37">
            <v>0</v>
          </cell>
          <cell r="G37">
            <v>26.88</v>
          </cell>
          <cell r="I37">
            <v>0</v>
          </cell>
        </row>
        <row r="38">
          <cell r="A38">
            <v>33</v>
          </cell>
          <cell r="B38" t="str">
            <v>อาคาร โรงสูบน้ำ</v>
          </cell>
          <cell r="C38">
            <v>2537</v>
          </cell>
          <cell r="D38">
            <v>6</v>
          </cell>
          <cell r="E38">
            <v>365</v>
          </cell>
          <cell r="F38">
            <v>0</v>
          </cell>
          <cell r="G38">
            <v>48</v>
          </cell>
          <cell r="I38">
            <v>0</v>
          </cell>
        </row>
        <row r="39">
          <cell r="A39">
            <v>34</v>
          </cell>
          <cell r="B39" t="str">
            <v>อาคาร สำนักงานโคนม-เนื้อ</v>
          </cell>
          <cell r="C39">
            <v>2532</v>
          </cell>
          <cell r="D39">
            <v>6</v>
          </cell>
          <cell r="E39">
            <v>251</v>
          </cell>
          <cell r="F39">
            <v>0</v>
          </cell>
          <cell r="G39">
            <v>81</v>
          </cell>
          <cell r="I39">
            <v>0</v>
          </cell>
        </row>
        <row r="40">
          <cell r="A40">
            <v>35</v>
          </cell>
          <cell r="B40" t="str">
            <v>อาคาร เลี้ยงโค 1</v>
          </cell>
          <cell r="C40">
            <v>2532</v>
          </cell>
          <cell r="D40">
            <v>24</v>
          </cell>
          <cell r="E40">
            <v>365</v>
          </cell>
          <cell r="F40">
            <v>0</v>
          </cell>
          <cell r="G40">
            <v>259</v>
          </cell>
          <cell r="I40">
            <v>0</v>
          </cell>
        </row>
        <row r="41">
          <cell r="A41">
            <v>36</v>
          </cell>
          <cell r="B41" t="str">
            <v>อาคาร เลี้ยงโค 2</v>
          </cell>
          <cell r="C41">
            <v>2532</v>
          </cell>
          <cell r="D41">
            <v>24</v>
          </cell>
          <cell r="E41">
            <v>365</v>
          </cell>
          <cell r="F41">
            <v>0</v>
          </cell>
          <cell r="G41">
            <v>536</v>
          </cell>
          <cell r="I41">
            <v>0</v>
          </cell>
        </row>
        <row r="42">
          <cell r="A42">
            <v>37</v>
          </cell>
          <cell r="B42" t="str">
            <v>อาคาร เลี้ยงโค 3</v>
          </cell>
          <cell r="C42">
            <v>2532</v>
          </cell>
          <cell r="D42">
            <v>24</v>
          </cell>
          <cell r="E42">
            <v>365</v>
          </cell>
          <cell r="F42">
            <v>0</v>
          </cell>
          <cell r="G42">
            <v>48</v>
          </cell>
          <cell r="I42">
            <v>0</v>
          </cell>
        </row>
        <row r="43">
          <cell r="A43">
            <v>38</v>
          </cell>
          <cell r="B43" t="str">
            <v>อาคาร เลี้ยงโค 4 (โคนม)</v>
          </cell>
          <cell r="C43">
            <v>2532</v>
          </cell>
          <cell r="D43">
            <v>24</v>
          </cell>
          <cell r="E43">
            <v>365</v>
          </cell>
          <cell r="F43">
            <v>0</v>
          </cell>
          <cell r="G43">
            <v>210</v>
          </cell>
          <cell r="I43">
            <v>0</v>
          </cell>
        </row>
        <row r="44">
          <cell r="A44">
            <v>39</v>
          </cell>
          <cell r="B44" t="str">
            <v>อาคาร เลี้ยงแกะ</v>
          </cell>
          <cell r="C44">
            <v>2532</v>
          </cell>
          <cell r="D44">
            <v>24</v>
          </cell>
          <cell r="E44">
            <v>365</v>
          </cell>
          <cell r="F44">
            <v>0</v>
          </cell>
          <cell r="G44">
            <v>384</v>
          </cell>
          <cell r="I44">
            <v>0</v>
          </cell>
        </row>
        <row r="45">
          <cell r="A45">
            <v>40</v>
          </cell>
          <cell r="B45" t="str">
            <v>อาคารเก็บฟาง (โคนม-เนื้อ)</v>
          </cell>
          <cell r="C45">
            <v>2532</v>
          </cell>
          <cell r="D45">
            <v>7</v>
          </cell>
          <cell r="E45">
            <v>251</v>
          </cell>
          <cell r="F45">
            <v>0</v>
          </cell>
          <cell r="G45">
            <v>40</v>
          </cell>
          <cell r="I45">
            <v>0</v>
          </cell>
        </row>
        <row r="46">
          <cell r="A46">
            <v>41</v>
          </cell>
          <cell r="B46" t="str">
            <v>อาคาร เก็บเครื่องจักร (โคนม-เนื้อ)</v>
          </cell>
          <cell r="C46">
            <v>2540</v>
          </cell>
          <cell r="D46">
            <v>7</v>
          </cell>
          <cell r="E46">
            <v>251</v>
          </cell>
          <cell r="F46">
            <v>0</v>
          </cell>
          <cell r="G46">
            <v>128</v>
          </cell>
          <cell r="I46">
            <v>0</v>
          </cell>
        </row>
        <row r="47">
          <cell r="A47">
            <v>42</v>
          </cell>
          <cell r="B47" t="str">
            <v>อาคาร พักเจ้าหน้าที่และโรงผสม(อาหารสัตว์)</v>
          </cell>
          <cell r="C47">
            <v>2532</v>
          </cell>
          <cell r="D47">
            <v>24</v>
          </cell>
          <cell r="E47">
            <v>365</v>
          </cell>
          <cell r="F47">
            <v>0</v>
          </cell>
          <cell r="G47">
            <v>150</v>
          </cell>
          <cell r="I47">
            <v>0</v>
          </cell>
        </row>
        <row r="48">
          <cell r="A48">
            <v>43</v>
          </cell>
          <cell r="B48" t="str">
            <v>โรงเรือนพักโคหยุดรีดนม</v>
          </cell>
          <cell r="C48">
            <v>2552</v>
          </cell>
          <cell r="D48">
            <v>24</v>
          </cell>
          <cell r="E48">
            <v>365</v>
          </cell>
          <cell r="F48">
            <v>0</v>
          </cell>
          <cell r="G48">
            <v>36</v>
          </cell>
          <cell r="I48">
            <v>0</v>
          </cell>
        </row>
        <row r="49">
          <cell r="A49">
            <v>44</v>
          </cell>
          <cell r="B49" t="str">
            <v>อาคาร โรงจอดรถคณะฯ</v>
          </cell>
          <cell r="C49">
            <v>2552</v>
          </cell>
          <cell r="D49">
            <v>8</v>
          </cell>
          <cell r="E49">
            <v>365</v>
          </cell>
          <cell r="F49">
            <v>0</v>
          </cell>
          <cell r="G49">
            <v>256</v>
          </cell>
          <cell r="I49">
            <v>0</v>
          </cell>
        </row>
        <row r="50">
          <cell r="A50">
            <v>45</v>
          </cell>
          <cell r="B50" t="str">
            <v>โรงเรือนเลี้ยงไก่กระดูกดำ</v>
          </cell>
          <cell r="C50">
            <v>2556</v>
          </cell>
          <cell r="E50">
            <v>365</v>
          </cell>
          <cell r="F50">
            <v>0</v>
          </cell>
          <cell r="G50">
            <v>247.5</v>
          </cell>
          <cell r="I50">
            <v>0</v>
          </cell>
        </row>
        <row r="51">
          <cell r="A51">
            <v>46</v>
          </cell>
          <cell r="B51" t="str">
            <v>โรงเรือนเลี้ยงไก่กระดูกดำ_2</v>
          </cell>
          <cell r="C51">
            <v>2557</v>
          </cell>
          <cell r="D51">
            <v>24</v>
          </cell>
          <cell r="E51">
            <v>365</v>
          </cell>
          <cell r="F51">
            <v>0</v>
          </cell>
          <cell r="G51">
            <v>120</v>
          </cell>
          <cell r="I51">
            <v>0</v>
          </cell>
        </row>
        <row r="52">
          <cell r="A52">
            <v>47</v>
          </cell>
          <cell r="B52" t="str">
            <v>โรงเรือนเลี้ยงไก่กระดูกดำ_3</v>
          </cell>
          <cell r="C52">
            <v>2557</v>
          </cell>
          <cell r="D52">
            <v>24</v>
          </cell>
          <cell r="E52">
            <v>365</v>
          </cell>
          <cell r="F52">
            <v>0</v>
          </cell>
          <cell r="G52">
            <v>120</v>
          </cell>
          <cell r="I52">
            <v>0</v>
          </cell>
        </row>
        <row r="53">
          <cell r="A53">
            <v>48</v>
          </cell>
          <cell r="B53" t="str">
            <v>โรงเรือนเลี้ยงไก่กระดูกดำ_4</v>
          </cell>
          <cell r="C53">
            <v>2557</v>
          </cell>
          <cell r="D53">
            <v>24</v>
          </cell>
          <cell r="E53">
            <v>365</v>
          </cell>
          <cell r="F53">
            <v>0</v>
          </cell>
          <cell r="G53">
            <v>120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หน้ารับรอง"/>
      <sheetName val="สารบัญ"/>
      <sheetName val="ข้อมูลเบื้องต้น"/>
      <sheetName val="เบื้องต้น-ต่อ"/>
      <sheetName val="ขั้นตอนที่1"/>
      <sheetName val="โครงสร้างหน้าที่"/>
      <sheetName val="วิธีการเผยแพร่"/>
      <sheetName val="เอกสารเผยแพร่ "/>
      <sheetName val="ขั้นตอนที่2"/>
      <sheetName val="ข้อมูล"/>
      <sheetName val="สรุป EMM2"/>
      <sheetName val="ขั้นตอนที่3"/>
      <sheetName val="เอกสารเผยแพร่นโยบาย"/>
      <sheetName val="ขั้นตอนที่4"/>
      <sheetName val="4.1.1)ข้อมูลการผลิตปี 60"/>
      <sheetName val="หม้อแปลงปัจจุบัน"/>
      <sheetName val="ไฟฟ้าปี 60"/>
      <sheetName val="เชื้อเพลิง 60"/>
      <sheetName val="เชื้อเพลิงเพื่อผลิตไฟฟ้า 60"/>
      <sheetName val="สัดส่วนไฟฟ้า 60"/>
      <sheetName val="สัดส่วนเชื้อเพลิง 60"/>
      <sheetName val="ประเมินระดับผลิตภัณฑ์"/>
      <sheetName val="4.2.2) ข้อมูลSEC 60"/>
      <sheetName val="เปรียบเทียบข้อมูลโรงงาน"/>
      <sheetName val="ประเมินระดับเครื่องจักร"/>
      <sheetName val="ประเมินระดับเครื่องจักร-1"/>
      <sheetName val="เกณฑ์การประเมิน"/>
      <sheetName val="ข้อมูลไฟฟ้าเครื่องจักร"/>
      <sheetName val="ข้อมูลเชื้อเพลิงเครื่องจักร "/>
      <sheetName val="ขั้นตอนที่5"/>
      <sheetName val="มาตรการและเป้าหมายปี60"/>
      <sheetName val="แผนอนุรักษ์ไฟฟ้า"/>
      <sheetName val="แผนอนุรักษ์ความร้อน"/>
      <sheetName val="มาตรการไฟฟ้า1-1"/>
      <sheetName val="มาตรการไฟฟ้า1-2"/>
      <sheetName val="วิธีการคำนวณ1"/>
      <sheetName val="มาตรการไฟฟ้า2-1"/>
      <sheetName val="มาตรการไฟฟ้า2-2"/>
      <sheetName val="วิธีการคำนวณ2"/>
      <sheetName val="มาตรการความร้อน 1-1"/>
      <sheetName val="มาตรการความร้อน 1-2"/>
      <sheetName val="แผนฝึกอบรมและกิจกรรม"/>
      <sheetName val="เพิ่มเติมเผยแพร่อบรม"/>
      <sheetName val="เพิ่มเติมเผยแพร่อบรม (2)"/>
      <sheetName val="ขั้นตอนที่6ตรวจสอบและวิเคราะห์"/>
      <sheetName val="สรุปผลการตรวจสอบ"/>
      <sheetName val="ผลการตรวจสอบและวิเคราะห์ไฟฟ้า1"/>
      <sheetName val="ภาพ+คำนวณผลไฟฟ้า1"/>
      <sheetName val="การคำนวณ1"/>
      <sheetName val="ผลการตรวจสอบและวิเคราะห์ไฟฟ้า2"/>
      <sheetName val="ภาพ+คำนวณผลไฟฟ้า2"/>
      <sheetName val="การคำนวณ2"/>
      <sheetName val="ผลการตรวจสอบด้านความร้อน"/>
      <sheetName val="ภาพ+คำนวณผลความร้อน"/>
      <sheetName val="ผลดำเนินการตามแผนฝึกอบรม"/>
      <sheetName val="ผลดำเนินการตามแผนกิจกรรม"/>
      <sheetName val="6.3.1) ข้อมูลการผลิตปี 61"/>
      <sheetName val="6.3.2) ไฟฟ้าปี 61"/>
      <sheetName val="6.3.3) เชื้อเพลิง 61"/>
      <sheetName val="กราฟพลังงาน"/>
      <sheetName val="6.3.4) เชื้อเพลิงผลิตไฟฟ้า 61"/>
      <sheetName val="กราฟพลังงานผลิตไฟฟ้า"/>
      <sheetName val="6.3.5) สัดส่วนไฟฟ้า 61"/>
      <sheetName val="6.3.6) สัดส่วนเชื้อเพลิง 61"/>
      <sheetName val="กราฟสัดส่วนการใช้พลังงาน"/>
      <sheetName val="6.3.7) ข้อมูลSEC 60-61"/>
      <sheetName val="เพิ่มเติมเทียบข้อมูล"/>
      <sheetName val="การตรวจติดตาม"/>
      <sheetName val="เพิ่มเติมเผยแพร่ผู้ตรวจประเมินฯ"/>
      <sheetName val="ผลการตรวจประเมินภายใน"/>
      <sheetName val="การตรวจติดตามการจัดการ"/>
      <sheetName val="การตรวจติดตามการจัดการต่อ"/>
      <sheetName val="การทบทวนวิเคราะห์และแก้ไข"/>
      <sheetName val="เอกสารบันทึกวาระการประชุม"/>
      <sheetName val="สรุปผลการทบทวน"/>
      <sheetName val="เพิ่มเติมเผยแพร่ทบทวน"/>
      <sheetName val="ภาคผนว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</sheetData>
      <sheetData sheetId="21">
        <row r="12">
          <cell r="E12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4">
          <cell r="B4" t="str">
            <v>ชื่อมาตรการ: …………..………………..</v>
          </cell>
        </row>
        <row r="5">
          <cell r="B5" t="str">
            <v xml:space="preserve">มาตรการลำดับที่:  .......................................................................  </v>
          </cell>
        </row>
      </sheetData>
      <sheetData sheetId="48"/>
      <sheetData sheetId="49"/>
      <sheetData sheetId="50"/>
      <sheetData sheetId="51"/>
      <sheetData sheetId="52"/>
      <sheetData sheetId="53">
        <row r="4">
          <cell r="B4" t="str">
            <v>ชื่อมาตรการ: …………..………………..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</sheetData>
      <sheetData sheetId="64">
        <row r="12">
          <cell r="E12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คำรับรอง"/>
      <sheetName val="สารบัญ"/>
      <sheetName val="ข้อมูลเบื้องต้น"/>
      <sheetName val="ขั้นตอน1"/>
      <sheetName val="คำสั่งแต่งตั้ง"/>
      <sheetName val="วิธีการเผยแพร่"/>
      <sheetName val="เอกสารเผยแพร่"/>
      <sheetName val="ขั้นตอน2"/>
      <sheetName val="ขั้นตอน3"/>
      <sheetName val="เอกสารเผยแพร่นโยบาย"/>
      <sheetName val="ขั้นตอน4 "/>
      <sheetName val="4.1.1 ข้อมูลการใช้อาคาร_60"/>
      <sheetName val="ข้อมูลการใช้อาคารรายเดือน_60"/>
      <sheetName val="หม้อแปลงปัจจุบัน"/>
      <sheetName val="ไฟฟ้าปี 60"/>
      <sheetName val="เชื้อเพลิง 60"/>
      <sheetName val="เชื้อเพลิงเพื่อผลิตไฟฟ้า 60"/>
      <sheetName val="สัดส่วนไฟฟ้า 60"/>
      <sheetName val="สัดส่วนเชื้อเพลิง 60"/>
      <sheetName val="SEC(ทุกกรณี) 60"/>
      <sheetName val="SEC(โรงพยาบาล) 60"/>
      <sheetName val="SEC(โรงแรม) 60"/>
      <sheetName val="เปรียบเทียบข้อมูลอาคาร"/>
      <sheetName val="ประเมินระดับเครื่องจักร"/>
      <sheetName val="ประเมินระดับเครื่องจักร-1"/>
      <sheetName val="ข้อมูลไฟฟ้าเครื่องจักร"/>
      <sheetName val="ข้อมูลความร้อนเครื่องจักร"/>
      <sheetName val="ขั้นตอนที่ 5"/>
      <sheetName val="มาตรการและเป้าหมาย"/>
      <sheetName val="แผนไฟฟ้า"/>
      <sheetName val="แผนความร้อน"/>
      <sheetName val="มาตรการไฟฟ้า1-1"/>
      <sheetName val="มาตรการไฟฟ้า1-2"/>
      <sheetName val="วิธีการคำนวณไฟฟ้า1"/>
      <sheetName val="มาตรการความร้อน1-1"/>
      <sheetName val="มาตรการความร้อน1-2"/>
      <sheetName val="วิธีการคำนวณความร้อน1"/>
      <sheetName val="แผนฝึกอบรม&amp;กิจกรรม"/>
      <sheetName val="เผยแพร่แผนฝึกอบรม"/>
      <sheetName val="เผยแพร่แผนกิจกรรม"/>
      <sheetName val="ขั้นตอนที่ 6"/>
      <sheetName val="ผลมาตรการปี61"/>
      <sheetName val="ผลการตรวจสอบ-วิเคราะห์ไฟฟ้า"/>
      <sheetName val="ภาพ+คำนวณผลไฟฟ้า1"/>
      <sheetName val="การคำนวณด้านไฟฟ้า"/>
      <sheetName val="ผลการตรวจสอบ-วิเคราะห์ความร้อน"/>
      <sheetName val="ภาพ+คำนวณผลความร้อน"/>
      <sheetName val="การคำนวณด้านความร้อน"/>
      <sheetName val="ผลการติดตามแผนฝีกอบรม"/>
      <sheetName val="ผลการติดตามแผนกิจกรรม"/>
      <sheetName val="6.3.1 ข้อมูลการใช้อาคาร_61"/>
      <sheetName val="ข้อมูลการใช้อาคารรายเดือน_61"/>
      <sheetName val="6.3.2) ไฟฟ้าปี 61"/>
      <sheetName val="6.3.3) เชื้อเพลิง 61"/>
      <sheetName val="กราฟพลังงาน"/>
      <sheetName val="6.3.4) เชื้อเพลิงผลิตไฟฟ้า 61"/>
      <sheetName val="กราฟพลังงานผลิตไฟฟ้า"/>
      <sheetName val="6.3.5) สัดส่วนไฟฟ้า 61"/>
      <sheetName val="6.3.6) สัดส่วนเชื้อเพลิง 61"/>
      <sheetName val="กราฟสัดส่วนการใช้พลังงาน"/>
      <sheetName val="SEC (ทุกกรณี) (2)"/>
      <sheetName val="กราฟSEC (ทุกกรณี)"/>
      <sheetName val="SEC  (โรงพยาบาล) (2)"/>
      <sheetName val="กราฟSEC  (โรงพยาบาล)"/>
      <sheetName val="SEC (โรงแรม) (2)"/>
      <sheetName val="กราฟSEC  (โรงแรม)"/>
      <sheetName val="ขั้นตอน7"/>
      <sheetName val="เพิ่มเติมเผยแพร่ผู้ตรวจประเมินฯ"/>
      <sheetName val="ผลตรวจประเมิน-1"/>
      <sheetName val="ผลตรวจประเมิน-2"/>
      <sheetName val="ผลตรวจประเมิน-3"/>
      <sheetName val="ขั้นตอน8"/>
      <sheetName val="เอกสารบันทึกวาระการประชุม"/>
      <sheetName val="สรุปผลการทบทวน"/>
      <sheetName val="การเผยแพร่"/>
      <sheetName val="ภาคผนวก"/>
      <sheetName val="การใช้พลังงานความร้อน"/>
      <sheetName val="สัดส่วนการใช้ไฟฟ้า 1 "/>
      <sheetName val="สัดส่วนการใช้ไฟฟ้า  (2)"/>
      <sheetName val="SEC (ทุกกรณี)"/>
      <sheetName val="SEC  (โรงพยาบาล)"/>
      <sheetName val="SEC (โรงแรม)"/>
      <sheetName val="มาตรการไฟฟ้า"/>
      <sheetName val="มาตรการความร้อน"/>
      <sheetName val="แผนการฝึกอบรม"/>
      <sheetName val="เพิ่มเติมเผยแพร่ฝึกอบรม"/>
      <sheetName val="เพิ่มเติมเผยแพร่ฝึกอบรม (2)"/>
      <sheetName val="ผลมาตรการปี59"/>
      <sheetName val="ภาคผนวก ก."/>
      <sheetName val="ผ (ก.1)"/>
      <sheetName val="ผ (ก.2)"/>
      <sheetName val="ผ (ก.3)"/>
      <sheetName val="ภาคผนวก ข"/>
      <sheetName val="ผ(ข1)"/>
      <sheetName val="ผ(ข.2)"/>
      <sheetName val="ภาคผนวก ค"/>
      <sheetName val="ผ (ค)"/>
      <sheetName val="ภาคผนวก ง"/>
      <sheetName val="ผ (ง2)"/>
      <sheetName val="ภาคผนวก จ"/>
      <sheetName val="ผ (จ)"/>
      <sheetName val="ภาคผนวก ฉ"/>
      <sheetName val="ผ (ฉ)"/>
      <sheetName val="ภาคผนวก ช"/>
      <sheetName val="ผ (ช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22">
          <cell r="C22" t="str">
            <v>ม.ค.</v>
          </cell>
        </row>
        <row r="23">
          <cell r="C23" t="str">
            <v>ก.พ.</v>
          </cell>
        </row>
        <row r="24">
          <cell r="C24" t="str">
            <v>มี.ค.</v>
          </cell>
        </row>
        <row r="25">
          <cell r="C25" t="str">
            <v>เม.ย.</v>
          </cell>
        </row>
        <row r="26">
          <cell r="C26" t="str">
            <v>พ.ค.</v>
          </cell>
        </row>
        <row r="27">
          <cell r="C27" t="str">
            <v>มิ.ย.</v>
          </cell>
        </row>
        <row r="28">
          <cell r="C28" t="str">
            <v>ก.ค.</v>
          </cell>
        </row>
        <row r="29">
          <cell r="C29" t="str">
            <v>ส.ค.</v>
          </cell>
        </row>
        <row r="30">
          <cell r="C30" t="str">
            <v>ก.ย.</v>
          </cell>
        </row>
        <row r="31">
          <cell r="C31" t="str">
            <v>ต.ค.</v>
          </cell>
        </row>
        <row r="32">
          <cell r="C32" t="str">
            <v>พ.ย.</v>
          </cell>
        </row>
        <row r="33">
          <cell r="C33" t="str">
            <v>ธ.ค.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3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10" Type="http://schemas.openxmlformats.org/officeDocument/2006/relationships/ctrlProp" Target="../ctrlProps/ctrlProp36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4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53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52.xml"/><Relationship Id="rId5" Type="http://schemas.openxmlformats.org/officeDocument/2006/relationships/ctrlProp" Target="../ctrlProps/ctrlProp5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0" Type="http://schemas.openxmlformats.org/officeDocument/2006/relationships/ctrlProp" Target="../ctrlProps/ctrlProp63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69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" Type="http://schemas.openxmlformats.org/officeDocument/2006/relationships/ctrlProp" Target="../ctrlProps/ctrlProp70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76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6.bin"/><Relationship Id="rId6" Type="http://schemas.openxmlformats.org/officeDocument/2006/relationships/ctrlProp" Target="../ctrlProps/ctrlProp75.xml"/><Relationship Id="rId5" Type="http://schemas.openxmlformats.org/officeDocument/2006/relationships/ctrlProp" Target="../ctrlProps/ctrlProp74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3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82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81.xml"/><Relationship Id="rId11" Type="http://schemas.openxmlformats.org/officeDocument/2006/relationships/ctrlProp" Target="../ctrlProps/ctrlProp86.xml"/><Relationship Id="rId5" Type="http://schemas.openxmlformats.org/officeDocument/2006/relationships/ctrlProp" Target="../ctrlProps/ctrlProp80.xml"/><Relationship Id="rId10" Type="http://schemas.openxmlformats.org/officeDocument/2006/relationships/ctrlProp" Target="../ctrlProps/ctrlProp85.xml"/><Relationship Id="rId4" Type="http://schemas.openxmlformats.org/officeDocument/2006/relationships/ctrlProp" Target="../ctrlProps/ctrlProp79.xml"/><Relationship Id="rId9" Type="http://schemas.openxmlformats.org/officeDocument/2006/relationships/ctrlProp" Target="../ctrlProps/ctrlProp8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1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90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7.bin"/><Relationship Id="rId6" Type="http://schemas.openxmlformats.org/officeDocument/2006/relationships/ctrlProp" Target="../ctrlProps/ctrlProp89.xml"/><Relationship Id="rId5" Type="http://schemas.openxmlformats.org/officeDocument/2006/relationships/ctrlProp" Target="../ctrlProps/ctrlProp88.xml"/><Relationship Id="rId10" Type="http://schemas.openxmlformats.org/officeDocument/2006/relationships/ctrlProp" Target="../ctrlProps/ctrlProp93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97.x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4.bin"/><Relationship Id="rId6" Type="http://schemas.openxmlformats.org/officeDocument/2006/relationships/ctrlProp" Target="../ctrlProps/ctrlProp96.xml"/><Relationship Id="rId5" Type="http://schemas.openxmlformats.org/officeDocument/2006/relationships/ctrlProp" Target="../ctrlProps/ctrlProp95.xml"/><Relationship Id="rId10" Type="http://schemas.openxmlformats.org/officeDocument/2006/relationships/ctrlProp" Target="../ctrlProps/ctrlProp100.xml"/><Relationship Id="rId4" Type="http://schemas.openxmlformats.org/officeDocument/2006/relationships/ctrlProp" Target="../ctrlProps/ctrlProp94.xml"/><Relationship Id="rId9" Type="http://schemas.openxmlformats.org/officeDocument/2006/relationships/ctrlProp" Target="../ctrlProps/ctrlProp99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10" Type="http://schemas.openxmlformats.org/officeDocument/2006/relationships/ctrlProp" Target="../ctrlProps/ctrlProp29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1"/>
  <sheetViews>
    <sheetView showGridLines="0" showWhiteSpace="0" view="pageBreakPreview" zoomScale="110" zoomScaleNormal="110" zoomScaleSheetLayoutView="110" workbookViewId="0">
      <selection activeCell="R21" sqref="R21"/>
    </sheetView>
  </sheetViews>
  <sheetFormatPr defaultRowHeight="17.25"/>
  <cols>
    <col min="1" max="1" width="5" style="296" customWidth="1"/>
    <col min="2" max="5" width="9" style="296"/>
    <col min="6" max="6" width="9.375" style="296" customWidth="1"/>
    <col min="7" max="7" width="9.625" style="296" customWidth="1"/>
    <col min="8" max="8" width="17" style="296" customWidth="1"/>
    <col min="9" max="9" width="4.75" style="296" customWidth="1"/>
    <col min="10" max="16384" width="9" style="296"/>
  </cols>
  <sheetData>
    <row r="1" spans="1:9" ht="14.25" customHeight="1" thickTop="1">
      <c r="A1" s="292"/>
      <c r="B1" s="293"/>
      <c r="C1" s="293"/>
      <c r="D1" s="293"/>
      <c r="E1" s="294"/>
      <c r="F1" s="294"/>
      <c r="G1" s="294"/>
      <c r="H1" s="294"/>
      <c r="I1" s="295"/>
    </row>
    <row r="2" spans="1:9" ht="14.25" customHeight="1">
      <c r="A2" s="297"/>
      <c r="B2" s="298"/>
      <c r="C2" s="298"/>
      <c r="D2" s="298"/>
      <c r="E2" s="299"/>
      <c r="F2" s="299"/>
      <c r="G2" s="299"/>
      <c r="H2" s="299"/>
      <c r="I2" s="300"/>
    </row>
    <row r="3" spans="1:9">
      <c r="A3" s="297"/>
      <c r="B3" s="298"/>
      <c r="C3" s="298"/>
      <c r="D3" s="298"/>
      <c r="E3" s="298"/>
      <c r="F3" s="298"/>
      <c r="G3" s="298"/>
      <c r="H3" s="298"/>
      <c r="I3" s="301"/>
    </row>
    <row r="4" spans="1:9">
      <c r="A4" s="297"/>
      <c r="B4" s="298"/>
      <c r="C4" s="298"/>
      <c r="D4" s="298"/>
      <c r="E4" s="298"/>
      <c r="F4" s="298"/>
      <c r="G4" s="298"/>
      <c r="H4" s="298"/>
      <c r="I4" s="301"/>
    </row>
    <row r="5" spans="1:9" ht="54">
      <c r="A5" s="696" t="s">
        <v>208</v>
      </c>
      <c r="B5" s="697"/>
      <c r="C5" s="697"/>
      <c r="D5" s="697"/>
      <c r="E5" s="697"/>
      <c r="F5" s="697"/>
      <c r="G5" s="697"/>
      <c r="H5" s="697"/>
      <c r="I5" s="698"/>
    </row>
    <row r="6" spans="1:9" ht="54">
      <c r="A6" s="297"/>
      <c r="B6" s="697" t="s">
        <v>246</v>
      </c>
      <c r="C6" s="697"/>
      <c r="D6" s="697"/>
      <c r="E6" s="697"/>
      <c r="F6" s="697"/>
      <c r="G6" s="697"/>
      <c r="H6" s="697"/>
      <c r="I6" s="301"/>
    </row>
    <row r="7" spans="1:9" ht="39.75">
      <c r="A7" s="302"/>
      <c r="B7" s="699" t="s">
        <v>593</v>
      </c>
      <c r="C7" s="699"/>
      <c r="D7" s="699"/>
      <c r="E7" s="699"/>
      <c r="F7" s="699"/>
      <c r="G7" s="699"/>
      <c r="H7" s="699"/>
      <c r="I7" s="303"/>
    </row>
    <row r="8" spans="1:9" ht="36">
      <c r="A8" s="297"/>
      <c r="I8" s="304"/>
    </row>
    <row r="9" spans="1:9">
      <c r="A9" s="297"/>
      <c r="I9" s="301"/>
    </row>
    <row r="10" spans="1:9">
      <c r="A10" s="297"/>
      <c r="I10" s="301"/>
    </row>
    <row r="11" spans="1:9">
      <c r="A11" s="297"/>
      <c r="I11" s="301"/>
    </row>
    <row r="12" spans="1:9">
      <c r="A12" s="297"/>
      <c r="I12" s="301"/>
    </row>
    <row r="13" spans="1:9">
      <c r="A13" s="297"/>
      <c r="I13" s="301"/>
    </row>
    <row r="14" spans="1:9" ht="30.75">
      <c r="A14" s="297"/>
      <c r="I14" s="305"/>
    </row>
    <row r="15" spans="1:9">
      <c r="A15" s="297"/>
      <c r="B15" s="298"/>
      <c r="C15" s="298"/>
      <c r="D15" s="298"/>
      <c r="E15" s="298"/>
      <c r="F15" s="298"/>
      <c r="G15" s="298"/>
      <c r="H15" s="298"/>
      <c r="I15" s="301"/>
    </row>
    <row r="16" spans="1:9">
      <c r="A16" s="297"/>
      <c r="B16" s="298"/>
      <c r="C16" s="298"/>
      <c r="D16" s="298"/>
      <c r="E16" s="298"/>
      <c r="F16" s="298"/>
      <c r="G16" s="298"/>
      <c r="H16" s="298"/>
      <c r="I16" s="301"/>
    </row>
    <row r="17" spans="1:9">
      <c r="A17" s="297"/>
      <c r="B17" s="298"/>
      <c r="C17" s="298"/>
      <c r="D17" s="298"/>
      <c r="E17" s="298"/>
      <c r="F17" s="298"/>
      <c r="G17" s="298"/>
      <c r="H17" s="298"/>
      <c r="I17" s="301"/>
    </row>
    <row r="18" spans="1:9">
      <c r="A18" s="297"/>
      <c r="B18" s="298"/>
      <c r="C18" s="298"/>
      <c r="D18" s="298"/>
      <c r="E18" s="298"/>
      <c r="F18" s="298"/>
      <c r="G18" s="298"/>
      <c r="H18" s="298"/>
      <c r="I18" s="301"/>
    </row>
    <row r="19" spans="1:9">
      <c r="A19" s="297"/>
      <c r="B19" s="298"/>
      <c r="C19" s="298"/>
      <c r="D19" s="298"/>
      <c r="E19" s="298"/>
      <c r="F19" s="298"/>
      <c r="G19" s="298"/>
      <c r="H19" s="298"/>
      <c r="I19" s="301"/>
    </row>
    <row r="20" spans="1:9">
      <c r="A20" s="297"/>
      <c r="B20" s="298"/>
      <c r="C20" s="298"/>
      <c r="D20" s="298"/>
      <c r="E20" s="298"/>
      <c r="F20" s="298"/>
      <c r="G20" s="298"/>
      <c r="H20" s="298"/>
      <c r="I20" s="301"/>
    </row>
    <row r="21" spans="1:9" ht="36">
      <c r="A21" s="306"/>
      <c r="B21" s="307"/>
      <c r="C21" s="694" t="s">
        <v>361</v>
      </c>
      <c r="D21" s="694"/>
      <c r="E21" s="694"/>
      <c r="F21" s="700" t="s">
        <v>594</v>
      </c>
      <c r="G21" s="700"/>
      <c r="H21" s="700"/>
      <c r="I21" s="304"/>
    </row>
    <row r="22" spans="1:9" ht="36">
      <c r="A22" s="306"/>
      <c r="B22" s="307"/>
      <c r="C22" s="694" t="s">
        <v>390</v>
      </c>
      <c r="D22" s="694"/>
      <c r="E22" s="694"/>
      <c r="F22" s="701" t="s">
        <v>595</v>
      </c>
      <c r="G22" s="701"/>
      <c r="H22" s="701"/>
      <c r="I22" s="304"/>
    </row>
    <row r="23" spans="1:9" ht="36">
      <c r="A23" s="306"/>
      <c r="B23" s="307"/>
      <c r="C23" s="694" t="s">
        <v>391</v>
      </c>
      <c r="D23" s="694"/>
      <c r="E23" s="694"/>
      <c r="F23" s="695" t="s">
        <v>596</v>
      </c>
      <c r="G23" s="695"/>
      <c r="H23" s="695"/>
      <c r="I23" s="304"/>
    </row>
    <row r="24" spans="1:9">
      <c r="A24" s="297"/>
      <c r="B24" s="298"/>
      <c r="C24" s="298"/>
      <c r="D24" s="298"/>
      <c r="E24" s="298"/>
      <c r="F24" s="298"/>
      <c r="G24" s="298"/>
      <c r="H24" s="298"/>
      <c r="I24" s="301"/>
    </row>
    <row r="25" spans="1:9">
      <c r="A25" s="297"/>
      <c r="B25" s="298"/>
      <c r="C25" s="298"/>
      <c r="D25" s="298"/>
      <c r="E25" s="298"/>
      <c r="F25" s="298"/>
      <c r="G25" s="298"/>
      <c r="H25" s="298"/>
      <c r="I25" s="301"/>
    </row>
    <row r="26" spans="1:9">
      <c r="A26" s="297"/>
      <c r="B26" s="298"/>
      <c r="C26" s="298"/>
      <c r="D26" s="298"/>
      <c r="E26" s="298"/>
      <c r="F26" s="298"/>
      <c r="G26" s="298"/>
      <c r="H26" s="298"/>
      <c r="I26" s="301"/>
    </row>
    <row r="27" spans="1:9">
      <c r="A27" s="297"/>
      <c r="B27" s="298"/>
      <c r="C27" s="298"/>
      <c r="D27" s="298"/>
      <c r="E27" s="298"/>
      <c r="F27" s="298"/>
      <c r="G27" s="298"/>
      <c r="H27" s="298"/>
      <c r="I27" s="301"/>
    </row>
    <row r="28" spans="1:9">
      <c r="A28" s="297"/>
      <c r="B28" s="298"/>
      <c r="C28" s="298"/>
      <c r="D28" s="298"/>
      <c r="E28" s="298"/>
      <c r="F28" s="298"/>
      <c r="G28" s="298"/>
      <c r="H28" s="298"/>
      <c r="I28" s="301"/>
    </row>
    <row r="29" spans="1:9">
      <c r="A29" s="297"/>
      <c r="B29" s="298"/>
      <c r="C29" s="298"/>
      <c r="D29" s="298"/>
      <c r="E29" s="298"/>
      <c r="F29" s="298"/>
      <c r="G29" s="298"/>
      <c r="H29" s="298"/>
      <c r="I29" s="301"/>
    </row>
    <row r="30" spans="1:9" ht="24.75" thickBot="1">
      <c r="A30" s="308"/>
      <c r="B30" s="309"/>
      <c r="C30" s="309"/>
      <c r="D30" s="309"/>
      <c r="E30" s="309"/>
      <c r="F30" s="309"/>
      <c r="G30" s="310"/>
      <c r="H30" s="311"/>
      <c r="I30" s="312"/>
    </row>
    <row r="31" spans="1:9" ht="18" thickTop="1"/>
  </sheetData>
  <mergeCells count="9">
    <mergeCell ref="C23:E23"/>
    <mergeCell ref="F23:H23"/>
    <mergeCell ref="A5:I5"/>
    <mergeCell ref="B6:H6"/>
    <mergeCell ref="B7:H7"/>
    <mergeCell ref="C21:E21"/>
    <mergeCell ref="F21:H21"/>
    <mergeCell ref="C22:E22"/>
    <mergeCell ref="F22:H22"/>
  </mergeCells>
  <phoneticPr fontId="4" type="noConversion"/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31"/>
  <sheetViews>
    <sheetView showGridLines="0" view="pageLayout" topLeftCell="D1" zoomScaleNormal="100" zoomScaleSheetLayoutView="100" workbookViewId="0">
      <selection activeCell="E5" sqref="E5"/>
    </sheetView>
  </sheetViews>
  <sheetFormatPr defaultRowHeight="24"/>
  <cols>
    <col min="1" max="1" width="3" style="46" customWidth="1"/>
    <col min="2" max="2" width="4.75" style="46" customWidth="1"/>
    <col min="3" max="16384" width="9" style="46"/>
  </cols>
  <sheetData>
    <row r="1" spans="1:10" s="45" customFormat="1" ht="30.75">
      <c r="A1" s="97" t="s">
        <v>436</v>
      </c>
      <c r="B1" s="97"/>
    </row>
    <row r="2" spans="1:10" ht="12.75" customHeight="1"/>
    <row r="3" spans="1:10">
      <c r="A3" s="98" t="s">
        <v>72</v>
      </c>
      <c r="B3" s="98"/>
      <c r="C3" s="49"/>
    </row>
    <row r="4" spans="1:10">
      <c r="C4" s="778" t="s">
        <v>358</v>
      </c>
      <c r="D4" s="778"/>
      <c r="E4" s="778"/>
      <c r="F4" s="778"/>
      <c r="G4" s="778"/>
      <c r="H4" s="778"/>
      <c r="I4" s="778"/>
      <c r="J4" s="778"/>
    </row>
    <row r="5" spans="1:10">
      <c r="A5" s="46" t="s">
        <v>359</v>
      </c>
    </row>
    <row r="6" spans="1:10">
      <c r="A6" s="46" t="s">
        <v>360</v>
      </c>
    </row>
    <row r="7" spans="1:10" ht="12.75" customHeight="1" thickBot="1"/>
    <row r="8" spans="1:10" ht="24" customHeight="1">
      <c r="A8" s="33"/>
      <c r="B8" s="779" t="s">
        <v>262</v>
      </c>
      <c r="C8" s="780"/>
      <c r="D8" s="780"/>
      <c r="E8" s="780"/>
      <c r="F8" s="780"/>
      <c r="G8" s="780"/>
      <c r="H8" s="780"/>
      <c r="I8" s="780"/>
      <c r="J8" s="781"/>
    </row>
    <row r="9" spans="1:10" ht="24" customHeight="1">
      <c r="A9" s="138"/>
      <c r="B9" s="782"/>
      <c r="C9" s="783"/>
      <c r="D9" s="783"/>
      <c r="E9" s="783"/>
      <c r="F9" s="783"/>
      <c r="G9" s="783"/>
      <c r="H9" s="783"/>
      <c r="I9" s="783"/>
      <c r="J9" s="784"/>
    </row>
    <row r="10" spans="1:10" ht="24" customHeight="1">
      <c r="A10" s="138"/>
      <c r="B10" s="782"/>
      <c r="C10" s="783"/>
      <c r="D10" s="783"/>
      <c r="E10" s="783"/>
      <c r="F10" s="783"/>
      <c r="G10" s="783"/>
      <c r="H10" s="783"/>
      <c r="I10" s="783"/>
      <c r="J10" s="784"/>
    </row>
    <row r="11" spans="1:10" ht="24" customHeight="1">
      <c r="A11" s="138"/>
      <c r="B11" s="782"/>
      <c r="C11" s="783"/>
      <c r="D11" s="783"/>
      <c r="E11" s="783"/>
      <c r="F11" s="783"/>
      <c r="G11" s="783"/>
      <c r="H11" s="783"/>
      <c r="I11" s="783"/>
      <c r="J11" s="784"/>
    </row>
    <row r="12" spans="1:10" ht="24" customHeight="1">
      <c r="A12" s="138"/>
      <c r="B12" s="782"/>
      <c r="C12" s="783"/>
      <c r="D12" s="783"/>
      <c r="E12" s="783"/>
      <c r="F12" s="783"/>
      <c r="G12" s="783"/>
      <c r="H12" s="783"/>
      <c r="I12" s="783"/>
      <c r="J12" s="784"/>
    </row>
    <row r="13" spans="1:10" ht="24" customHeight="1">
      <c r="A13" s="138"/>
      <c r="B13" s="782"/>
      <c r="C13" s="783"/>
      <c r="D13" s="783"/>
      <c r="E13" s="783"/>
      <c r="F13" s="783"/>
      <c r="G13" s="783"/>
      <c r="H13" s="783"/>
      <c r="I13" s="783"/>
      <c r="J13" s="784"/>
    </row>
    <row r="14" spans="1:10" ht="24" customHeight="1">
      <c r="A14" s="138"/>
      <c r="B14" s="782"/>
      <c r="C14" s="783"/>
      <c r="D14" s="783"/>
      <c r="E14" s="783"/>
      <c r="F14" s="783"/>
      <c r="G14" s="783"/>
      <c r="H14" s="783"/>
      <c r="I14" s="783"/>
      <c r="J14" s="784"/>
    </row>
    <row r="15" spans="1:10" ht="24" customHeight="1">
      <c r="A15" s="138"/>
      <c r="B15" s="782"/>
      <c r="C15" s="783"/>
      <c r="D15" s="783"/>
      <c r="E15" s="783"/>
      <c r="F15" s="783"/>
      <c r="G15" s="783"/>
      <c r="H15" s="783"/>
      <c r="I15" s="783"/>
      <c r="J15" s="784"/>
    </row>
    <row r="16" spans="1:10" ht="24" customHeight="1">
      <c r="A16" s="138"/>
      <c r="B16" s="782"/>
      <c r="C16" s="783"/>
      <c r="D16" s="783"/>
      <c r="E16" s="783"/>
      <c r="F16" s="783"/>
      <c r="G16" s="783"/>
      <c r="H16" s="783"/>
      <c r="I16" s="783"/>
      <c r="J16" s="784"/>
    </row>
    <row r="17" spans="1:10" ht="24" customHeight="1">
      <c r="A17" s="138"/>
      <c r="B17" s="782"/>
      <c r="C17" s="783"/>
      <c r="D17" s="783"/>
      <c r="E17" s="783"/>
      <c r="F17" s="783"/>
      <c r="G17" s="783"/>
      <c r="H17" s="783"/>
      <c r="I17" s="783"/>
      <c r="J17" s="784"/>
    </row>
    <row r="18" spans="1:10" ht="24" customHeight="1">
      <c r="A18" s="138"/>
      <c r="B18" s="782"/>
      <c r="C18" s="783"/>
      <c r="D18" s="783"/>
      <c r="E18" s="783"/>
      <c r="F18" s="783"/>
      <c r="G18" s="783"/>
      <c r="H18" s="783"/>
      <c r="I18" s="783"/>
      <c r="J18" s="784"/>
    </row>
    <row r="19" spans="1:10" ht="24" customHeight="1">
      <c r="A19" s="138"/>
      <c r="B19" s="782"/>
      <c r="C19" s="783"/>
      <c r="D19" s="783"/>
      <c r="E19" s="783"/>
      <c r="F19" s="783"/>
      <c r="G19" s="783"/>
      <c r="H19" s="783"/>
      <c r="I19" s="783"/>
      <c r="J19" s="784"/>
    </row>
    <row r="20" spans="1:10" ht="24" customHeight="1">
      <c r="A20" s="138"/>
      <c r="B20" s="782"/>
      <c r="C20" s="783"/>
      <c r="D20" s="783"/>
      <c r="E20" s="783"/>
      <c r="F20" s="783"/>
      <c r="G20" s="783"/>
      <c r="H20" s="783"/>
      <c r="I20" s="783"/>
      <c r="J20" s="784"/>
    </row>
    <row r="21" spans="1:10" ht="24.75" customHeight="1">
      <c r="A21" s="138"/>
      <c r="B21" s="782"/>
      <c r="C21" s="783"/>
      <c r="D21" s="783"/>
      <c r="E21" s="783"/>
      <c r="F21" s="783"/>
      <c r="G21" s="783"/>
      <c r="H21" s="783"/>
      <c r="I21" s="783"/>
      <c r="J21" s="784"/>
    </row>
    <row r="22" spans="1:10" ht="24" customHeight="1">
      <c r="A22" s="138"/>
      <c r="B22" s="782"/>
      <c r="C22" s="783"/>
      <c r="D22" s="783"/>
      <c r="E22" s="783"/>
      <c r="F22" s="783"/>
      <c r="G22" s="783"/>
      <c r="H22" s="783"/>
      <c r="I22" s="783"/>
      <c r="J22" s="784"/>
    </row>
    <row r="23" spans="1:10" ht="24" customHeight="1">
      <c r="A23" s="138"/>
      <c r="B23" s="782"/>
      <c r="C23" s="783"/>
      <c r="D23" s="783"/>
      <c r="E23" s="783"/>
      <c r="F23" s="783"/>
      <c r="G23" s="783"/>
      <c r="H23" s="783"/>
      <c r="I23" s="783"/>
      <c r="J23" s="784"/>
    </row>
    <row r="24" spans="1:10" ht="24" customHeight="1">
      <c r="A24" s="138"/>
      <c r="B24" s="782"/>
      <c r="C24" s="783"/>
      <c r="D24" s="783"/>
      <c r="E24" s="783"/>
      <c r="F24" s="783"/>
      <c r="G24" s="783"/>
      <c r="H24" s="783"/>
      <c r="I24" s="783"/>
      <c r="J24" s="784"/>
    </row>
    <row r="25" spans="1:10" ht="24" customHeight="1">
      <c r="A25" s="138"/>
      <c r="B25" s="782"/>
      <c r="C25" s="783"/>
      <c r="D25" s="783"/>
      <c r="E25" s="783"/>
      <c r="F25" s="783"/>
      <c r="G25" s="783"/>
      <c r="H25" s="783"/>
      <c r="I25" s="783"/>
      <c r="J25" s="784"/>
    </row>
    <row r="26" spans="1:10" ht="24" customHeight="1">
      <c r="A26" s="138"/>
      <c r="B26" s="782"/>
      <c r="C26" s="783"/>
      <c r="D26" s="783"/>
      <c r="E26" s="783"/>
      <c r="F26" s="783"/>
      <c r="G26" s="783"/>
      <c r="H26" s="783"/>
      <c r="I26" s="783"/>
      <c r="J26" s="784"/>
    </row>
    <row r="27" spans="1:10" ht="24" customHeight="1">
      <c r="A27" s="138"/>
      <c r="B27" s="782"/>
      <c r="C27" s="783"/>
      <c r="D27" s="783"/>
      <c r="E27" s="783"/>
      <c r="F27" s="783"/>
      <c r="G27" s="783"/>
      <c r="H27" s="783"/>
      <c r="I27" s="783"/>
      <c r="J27" s="784"/>
    </row>
    <row r="28" spans="1:10" ht="24" customHeight="1" thickBot="1">
      <c r="A28" s="138"/>
      <c r="B28" s="785"/>
      <c r="C28" s="786"/>
      <c r="D28" s="786"/>
      <c r="E28" s="786"/>
      <c r="F28" s="786"/>
      <c r="G28" s="786"/>
      <c r="H28" s="786"/>
      <c r="I28" s="786"/>
      <c r="J28" s="787"/>
    </row>
    <row r="29" spans="1:10" ht="26.25" customHeight="1">
      <c r="A29" s="139"/>
      <c r="B29" s="788" t="s">
        <v>437</v>
      </c>
      <c r="C29" s="788"/>
      <c r="D29" s="788"/>
      <c r="E29" s="788"/>
      <c r="F29" s="788"/>
      <c r="G29" s="788"/>
      <c r="H29" s="788"/>
      <c r="I29" s="788"/>
      <c r="J29" s="788"/>
    </row>
    <row r="30" spans="1:10" s="21" customFormat="1" ht="24" customHeight="1">
      <c r="A30" s="740" t="s">
        <v>474</v>
      </c>
      <c r="B30" s="740"/>
      <c r="C30" s="740"/>
      <c r="D30" s="740"/>
      <c r="E30" s="740"/>
      <c r="F30" s="740"/>
      <c r="G30" s="740"/>
      <c r="H30" s="740"/>
      <c r="I30" s="740"/>
      <c r="J30" s="740"/>
    </row>
    <row r="31" spans="1:10" s="21" customFormat="1">
      <c r="A31" s="60"/>
      <c r="B31" s="120"/>
      <c r="C31" s="60"/>
      <c r="D31" s="60"/>
      <c r="E31" s="60"/>
      <c r="F31" s="60"/>
      <c r="G31" s="60"/>
    </row>
  </sheetData>
  <mergeCells count="4">
    <mergeCell ref="C4:J4"/>
    <mergeCell ref="B8:J28"/>
    <mergeCell ref="B29:J29"/>
    <mergeCell ref="A30:J30"/>
  </mergeCells>
  <phoneticPr fontId="4" type="noConversion"/>
  <pageMargins left="0.78740157480314965" right="0.35433070866141736" top="0.78740157480314965" bottom="0.59055118110236227" header="0.31496062992125984" footer="0.31496062992125984"/>
  <pageSetup paperSize="9" firstPageNumber="9" fitToHeight="0" orientation="portrait" r:id="rId1"/>
  <headerFooter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1"/>
  <dimension ref="A1:K60"/>
  <sheetViews>
    <sheetView showGridLines="0" view="pageLayout" topLeftCell="B1" zoomScaleNormal="100" zoomScaleSheetLayoutView="100" workbookViewId="0">
      <selection activeCell="A33" sqref="A32:J33"/>
    </sheetView>
  </sheetViews>
  <sheetFormatPr defaultRowHeight="17.25"/>
  <cols>
    <col min="1" max="1" width="9" style="277"/>
    <col min="2" max="2" width="8.5" style="277" customWidth="1"/>
    <col min="3" max="8" width="9" style="277"/>
    <col min="9" max="9" width="7.25" style="277" customWidth="1"/>
    <col min="10" max="10" width="10.5" style="277" customWidth="1"/>
    <col min="11" max="16384" width="9" style="277"/>
  </cols>
  <sheetData>
    <row r="1" spans="1:11" s="21" customFormat="1" ht="24">
      <c r="A1" s="98" t="s">
        <v>73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21" customFormat="1" ht="24">
      <c r="A2" s="46" t="s">
        <v>379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21" customFormat="1" ht="24">
      <c r="A3" s="46" t="s">
        <v>336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21" customFormat="1" ht="24">
      <c r="A4" s="137" t="s">
        <v>380</v>
      </c>
      <c r="B4" s="137"/>
      <c r="C4" s="46"/>
      <c r="D4" s="46"/>
      <c r="E4" s="46"/>
      <c r="F4" s="46"/>
      <c r="G4" s="46"/>
      <c r="H4" s="46"/>
      <c r="I4" s="46"/>
      <c r="J4" s="46"/>
      <c r="K4" s="46"/>
    </row>
    <row r="5" spans="1:11" s="21" customFormat="1" ht="24">
      <c r="A5" s="46"/>
      <c r="B5" s="124"/>
      <c r="C5" s="123" t="s">
        <v>295</v>
      </c>
      <c r="D5" s="123"/>
      <c r="E5" s="124"/>
      <c r="F5" s="105" t="s">
        <v>296</v>
      </c>
      <c r="H5" s="105"/>
      <c r="I5" s="105"/>
      <c r="J5" s="46"/>
      <c r="K5" s="125"/>
    </row>
    <row r="6" spans="1:11" s="21" customFormat="1" ht="24">
      <c r="A6" s="46"/>
      <c r="B6" s="122"/>
      <c r="C6" s="123" t="s">
        <v>745</v>
      </c>
      <c r="D6" s="123"/>
      <c r="E6" s="125"/>
      <c r="F6" s="123" t="s">
        <v>297</v>
      </c>
      <c r="H6" s="105"/>
      <c r="I6" s="105"/>
      <c r="J6" s="46"/>
      <c r="K6" s="125"/>
    </row>
    <row r="7" spans="1:11" s="21" customFormat="1" ht="24">
      <c r="A7" s="46"/>
      <c r="B7" s="124"/>
      <c r="C7" s="123" t="s">
        <v>298</v>
      </c>
      <c r="D7" s="123"/>
      <c r="E7" s="124"/>
      <c r="F7" s="105" t="s">
        <v>299</v>
      </c>
      <c r="H7" s="105"/>
      <c r="I7" s="105"/>
      <c r="J7" s="46"/>
      <c r="K7" s="125"/>
    </row>
    <row r="8" spans="1:11" s="21" customFormat="1" ht="24">
      <c r="A8" s="46"/>
      <c r="B8" s="125"/>
      <c r="C8" s="123" t="s">
        <v>300</v>
      </c>
      <c r="D8" s="123"/>
      <c r="E8" s="46"/>
      <c r="F8" s="123" t="s">
        <v>301</v>
      </c>
      <c r="H8" s="105"/>
      <c r="I8" s="105"/>
      <c r="J8" s="46"/>
      <c r="K8" s="125"/>
    </row>
    <row r="9" spans="1:11" s="21" customFormat="1" ht="24">
      <c r="A9" s="46"/>
      <c r="B9" s="124"/>
      <c r="C9" s="105" t="s">
        <v>278</v>
      </c>
      <c r="D9" s="105"/>
      <c r="E9" s="124"/>
      <c r="F9" s="105" t="s">
        <v>303</v>
      </c>
      <c r="H9" s="105"/>
      <c r="I9" s="105"/>
      <c r="J9" s="46"/>
      <c r="K9" s="125"/>
    </row>
    <row r="10" spans="1:11" s="21" customFormat="1" ht="24">
      <c r="A10" s="46"/>
      <c r="B10" s="122"/>
      <c r="C10" s="123" t="s">
        <v>304</v>
      </c>
      <c r="D10" s="105"/>
      <c r="E10" s="105"/>
      <c r="F10" s="123" t="s">
        <v>305</v>
      </c>
      <c r="H10" s="105"/>
      <c r="I10" s="105"/>
      <c r="J10" s="46"/>
      <c r="K10" s="125"/>
    </row>
    <row r="11" spans="1:11" s="21" customFormat="1" ht="24">
      <c r="A11" s="46"/>
      <c r="B11" s="122"/>
      <c r="C11" s="123" t="s">
        <v>306</v>
      </c>
      <c r="D11" s="105"/>
      <c r="E11" s="105"/>
      <c r="F11" s="46"/>
      <c r="G11" s="125"/>
      <c r="H11" s="123"/>
      <c r="I11" s="105"/>
      <c r="J11" s="105"/>
      <c r="K11" s="125"/>
    </row>
    <row r="12" spans="1:11" s="21" customFormat="1" ht="24">
      <c r="A12" s="46"/>
      <c r="B12" s="122" t="s">
        <v>302</v>
      </c>
      <c r="C12" s="105" t="s">
        <v>746</v>
      </c>
      <c r="D12" s="105"/>
      <c r="E12" s="105"/>
      <c r="F12" s="46"/>
      <c r="G12" s="125"/>
      <c r="H12" s="743"/>
      <c r="I12" s="743"/>
      <c r="J12" s="743"/>
      <c r="K12" s="125"/>
    </row>
    <row r="13" spans="1:11" s="21" customFormat="1" ht="9.75" customHeight="1">
      <c r="A13" s="49"/>
      <c r="B13" s="744"/>
      <c r="C13" s="744"/>
      <c r="D13" s="744"/>
      <c r="E13" s="744"/>
      <c r="F13" s="744"/>
      <c r="G13" s="744"/>
      <c r="H13" s="744"/>
      <c r="I13" s="744"/>
      <c r="J13" s="744"/>
      <c r="K13" s="127"/>
    </row>
    <row r="14" spans="1:11" s="251" customFormat="1" ht="24.75" thickBot="1">
      <c r="A14" s="140" t="s">
        <v>279</v>
      </c>
      <c r="B14" s="801" t="s">
        <v>475</v>
      </c>
      <c r="C14" s="801"/>
      <c r="D14" s="801"/>
      <c r="E14" s="801"/>
      <c r="F14" s="801"/>
      <c r="G14" s="801"/>
      <c r="H14" s="801"/>
      <c r="I14" s="801"/>
      <c r="J14" s="801"/>
      <c r="K14" s="250"/>
    </row>
    <row r="15" spans="1:11" s="21" customFormat="1" ht="23.25" customHeight="1">
      <c r="A15" s="30"/>
      <c r="B15" s="791"/>
      <c r="C15" s="792"/>
      <c r="D15" s="792"/>
      <c r="E15" s="792"/>
      <c r="F15" s="792"/>
      <c r="G15" s="792"/>
      <c r="H15" s="792"/>
      <c r="I15" s="792"/>
      <c r="J15" s="793"/>
      <c r="K15" s="34"/>
    </row>
    <row r="16" spans="1:11" s="21" customFormat="1" ht="23.25" customHeight="1">
      <c r="A16" s="30"/>
      <c r="B16" s="794"/>
      <c r="C16" s="737"/>
      <c r="D16" s="737"/>
      <c r="E16" s="737"/>
      <c r="F16" s="737"/>
      <c r="G16" s="737"/>
      <c r="H16" s="737"/>
      <c r="I16" s="737"/>
      <c r="J16" s="795"/>
      <c r="K16" s="34"/>
    </row>
    <row r="17" spans="1:11" s="21" customFormat="1" ht="23.25" customHeight="1">
      <c r="A17" s="30"/>
      <c r="B17" s="794"/>
      <c r="C17" s="737"/>
      <c r="D17" s="737"/>
      <c r="E17" s="737"/>
      <c r="F17" s="737"/>
      <c r="G17" s="737"/>
      <c r="H17" s="737"/>
      <c r="I17" s="737"/>
      <c r="J17" s="795"/>
      <c r="K17" s="34"/>
    </row>
    <row r="18" spans="1:11" s="21" customFormat="1" ht="23.25" customHeight="1">
      <c r="A18" s="30"/>
      <c r="B18" s="794"/>
      <c r="C18" s="737"/>
      <c r="D18" s="737"/>
      <c r="E18" s="737"/>
      <c r="F18" s="737"/>
      <c r="G18" s="737"/>
      <c r="H18" s="737"/>
      <c r="I18" s="737"/>
      <c r="J18" s="795"/>
      <c r="K18" s="34"/>
    </row>
    <row r="19" spans="1:11" s="21" customFormat="1" ht="23.25" customHeight="1">
      <c r="A19" s="30"/>
      <c r="B19" s="794"/>
      <c r="C19" s="737"/>
      <c r="D19" s="737"/>
      <c r="E19" s="737"/>
      <c r="F19" s="737"/>
      <c r="G19" s="737"/>
      <c r="H19" s="737"/>
      <c r="I19" s="737"/>
      <c r="J19" s="795"/>
      <c r="K19" s="34"/>
    </row>
    <row r="20" spans="1:11" s="21" customFormat="1" ht="23.25" customHeight="1">
      <c r="A20" s="30"/>
      <c r="B20" s="794"/>
      <c r="C20" s="737"/>
      <c r="D20" s="737"/>
      <c r="E20" s="737"/>
      <c r="F20" s="737"/>
      <c r="G20" s="737"/>
      <c r="H20" s="737"/>
      <c r="I20" s="737"/>
      <c r="J20" s="795"/>
      <c r="K20" s="34"/>
    </row>
    <row r="21" spans="1:11" s="21" customFormat="1" ht="23.25" customHeight="1">
      <c r="A21" s="30"/>
      <c r="B21" s="794"/>
      <c r="C21" s="737"/>
      <c r="D21" s="737"/>
      <c r="E21" s="737"/>
      <c r="F21" s="737"/>
      <c r="G21" s="737"/>
      <c r="H21" s="737"/>
      <c r="I21" s="737"/>
      <c r="J21" s="795"/>
      <c r="K21" s="34"/>
    </row>
    <row r="22" spans="1:11" s="21" customFormat="1" ht="23.25" customHeight="1" thickBot="1">
      <c r="A22" s="30"/>
      <c r="B22" s="796"/>
      <c r="C22" s="797"/>
      <c r="D22" s="797"/>
      <c r="E22" s="797"/>
      <c r="F22" s="797"/>
      <c r="G22" s="797"/>
      <c r="H22" s="797"/>
      <c r="I22" s="797"/>
      <c r="J22" s="798"/>
      <c r="K22" s="34"/>
    </row>
    <row r="23" spans="1:11" s="251" customFormat="1" ht="23.25" customHeight="1" thickBot="1">
      <c r="A23" s="62"/>
      <c r="B23" s="799" t="s">
        <v>747</v>
      </c>
      <c r="C23" s="799"/>
      <c r="D23" s="799"/>
      <c r="E23" s="799"/>
      <c r="F23" s="799"/>
      <c r="G23" s="799"/>
      <c r="H23" s="799"/>
      <c r="I23" s="799"/>
      <c r="J23" s="799"/>
      <c r="K23" s="250"/>
    </row>
    <row r="24" spans="1:11" s="21" customFormat="1" ht="23.25" customHeight="1">
      <c r="A24" s="30"/>
      <c r="B24" s="791"/>
      <c r="C24" s="792"/>
      <c r="D24" s="792"/>
      <c r="E24" s="792"/>
      <c r="F24" s="792"/>
      <c r="G24" s="792"/>
      <c r="H24" s="792"/>
      <c r="I24" s="792"/>
      <c r="J24" s="793"/>
      <c r="K24" s="34"/>
    </row>
    <row r="25" spans="1:11" s="21" customFormat="1" ht="23.25" customHeight="1">
      <c r="A25" s="30"/>
      <c r="B25" s="794"/>
      <c r="C25" s="737"/>
      <c r="D25" s="737"/>
      <c r="E25" s="737"/>
      <c r="F25" s="737"/>
      <c r="G25" s="737"/>
      <c r="H25" s="737"/>
      <c r="I25" s="737"/>
      <c r="J25" s="795"/>
      <c r="K25" s="34"/>
    </row>
    <row r="26" spans="1:11" s="21" customFormat="1" ht="23.25" customHeight="1">
      <c r="A26" s="30"/>
      <c r="B26" s="794"/>
      <c r="C26" s="737"/>
      <c r="D26" s="737"/>
      <c r="E26" s="737"/>
      <c r="F26" s="737"/>
      <c r="G26" s="737"/>
      <c r="H26" s="737"/>
      <c r="I26" s="737"/>
      <c r="J26" s="795"/>
      <c r="K26" s="34"/>
    </row>
    <row r="27" spans="1:11" s="21" customFormat="1" ht="23.25" customHeight="1">
      <c r="A27" s="30"/>
      <c r="B27" s="794"/>
      <c r="C27" s="737"/>
      <c r="D27" s="737"/>
      <c r="E27" s="737"/>
      <c r="F27" s="737"/>
      <c r="G27" s="737"/>
      <c r="H27" s="737"/>
      <c r="I27" s="737"/>
      <c r="J27" s="795"/>
      <c r="K27" s="34"/>
    </row>
    <row r="28" spans="1:11" s="21" customFormat="1" ht="23.25" customHeight="1">
      <c r="A28" s="30"/>
      <c r="B28" s="794"/>
      <c r="C28" s="737"/>
      <c r="D28" s="737"/>
      <c r="E28" s="737"/>
      <c r="F28" s="737"/>
      <c r="G28" s="737"/>
      <c r="H28" s="737"/>
      <c r="I28" s="737"/>
      <c r="J28" s="795"/>
      <c r="K28" s="34"/>
    </row>
    <row r="29" spans="1:11" s="21" customFormat="1" ht="23.25" customHeight="1">
      <c r="A29" s="30"/>
      <c r="B29" s="794"/>
      <c r="C29" s="737"/>
      <c r="D29" s="737"/>
      <c r="E29" s="737"/>
      <c r="F29" s="737"/>
      <c r="G29" s="737"/>
      <c r="H29" s="737"/>
      <c r="I29" s="737"/>
      <c r="J29" s="795"/>
      <c r="K29" s="34"/>
    </row>
    <row r="30" spans="1:11" s="21" customFormat="1" ht="23.25" customHeight="1">
      <c r="A30" s="30"/>
      <c r="B30" s="794"/>
      <c r="C30" s="737"/>
      <c r="D30" s="737"/>
      <c r="E30" s="737"/>
      <c r="F30" s="737"/>
      <c r="G30" s="737"/>
      <c r="H30" s="737"/>
      <c r="I30" s="737"/>
      <c r="J30" s="795"/>
      <c r="K30" s="34"/>
    </row>
    <row r="31" spans="1:11" s="21" customFormat="1" ht="23.25" customHeight="1" thickBot="1">
      <c r="A31" s="30"/>
      <c r="B31" s="796"/>
      <c r="C31" s="797"/>
      <c r="D31" s="797"/>
      <c r="E31" s="797"/>
      <c r="F31" s="797"/>
      <c r="G31" s="797"/>
      <c r="H31" s="797"/>
      <c r="I31" s="797"/>
      <c r="J31" s="798"/>
      <c r="K31" s="34"/>
    </row>
    <row r="32" spans="1:11" s="251" customFormat="1" ht="24">
      <c r="A32" s="62"/>
      <c r="B32" s="800" t="s">
        <v>748</v>
      </c>
      <c r="C32" s="800"/>
      <c r="D32" s="800"/>
      <c r="E32" s="800"/>
      <c r="F32" s="800"/>
      <c r="G32" s="800"/>
      <c r="H32" s="800"/>
      <c r="I32" s="800"/>
      <c r="J32" s="800"/>
      <c r="K32" s="60"/>
    </row>
    <row r="33" spans="1:11" s="21" customFormat="1" ht="24">
      <c r="A33" s="790" t="s">
        <v>438</v>
      </c>
      <c r="B33" s="790"/>
      <c r="C33" s="790"/>
      <c r="D33" s="790"/>
      <c r="E33" s="790"/>
      <c r="F33" s="790"/>
      <c r="G33" s="790"/>
      <c r="H33" s="790"/>
      <c r="I33" s="790"/>
      <c r="J33" s="790"/>
      <c r="K33" s="46"/>
    </row>
    <row r="34" spans="1:11" s="21" customFormat="1" ht="23.25" customHeight="1">
      <c r="A34" s="789" t="s">
        <v>592</v>
      </c>
      <c r="B34" s="789"/>
      <c r="C34" s="789"/>
      <c r="D34" s="789"/>
      <c r="E34" s="789"/>
      <c r="F34" s="789"/>
      <c r="G34" s="789"/>
      <c r="H34" s="789"/>
      <c r="I34" s="789"/>
      <c r="J34" s="789"/>
      <c r="K34" s="46"/>
    </row>
    <row r="35" spans="1:11" s="21" customFormat="1"/>
    <row r="36" spans="1:11" s="21" customFormat="1"/>
    <row r="37" spans="1:11" s="21" customFormat="1"/>
    <row r="38" spans="1:11" s="21" customFormat="1"/>
    <row r="39" spans="1:11" s="21" customFormat="1"/>
    <row r="40" spans="1:11" s="21" customFormat="1"/>
    <row r="41" spans="1:11" s="21" customFormat="1"/>
    <row r="42" spans="1:11" s="21" customFormat="1"/>
    <row r="43" spans="1:11" s="21" customFormat="1"/>
    <row r="44" spans="1:11" s="21" customFormat="1"/>
    <row r="45" spans="1:11" s="21" customFormat="1"/>
    <row r="46" spans="1:11" s="21" customFormat="1"/>
    <row r="47" spans="1:11" s="21" customFormat="1"/>
    <row r="48" spans="1:11" s="21" customFormat="1"/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</sheetData>
  <mergeCells count="9">
    <mergeCell ref="A34:J34"/>
    <mergeCell ref="A33:J33"/>
    <mergeCell ref="H12:J12"/>
    <mergeCell ref="B13:J13"/>
    <mergeCell ref="B15:J22"/>
    <mergeCell ref="B23:J23"/>
    <mergeCell ref="B24:J31"/>
    <mergeCell ref="B32:J32"/>
    <mergeCell ref="B14:J14"/>
  </mergeCells>
  <phoneticPr fontId="4" type="noConversion"/>
  <pageMargins left="0.70866141732283472" right="0.27559055118110237" top="0.47244094488188981" bottom="0.27559055118110237" header="0.31496062992125984" footer="0.19685039370078741"/>
  <pageSetup paperSize="9" scale="96" orientation="portrait" horizontalDpi="300" verticalDpi="300" r:id="rId1"/>
  <headerFooter>
    <oddFooter>&amp;C10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1266" r:id="rId4" name="Check Box 2">
              <controlPr defaultSize="0" autoFill="0" autoLine="0" autoPict="0">
                <anchor moveWithCells="1">
                  <from>
                    <xdr:col>4</xdr:col>
                    <xdr:colOff>247650</xdr:colOff>
                    <xdr:row>3</xdr:row>
                    <xdr:rowOff>276225</xdr:rowOff>
                  </from>
                  <to>
                    <xdr:col>4</xdr:col>
                    <xdr:colOff>552450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69" r:id="rId5" name="Check Box 5">
              <controlPr defaultSize="0" autoFill="0" autoLine="0" autoPict="0">
                <anchor moveWithCells="1">
                  <from>
                    <xdr:col>1</xdr:col>
                    <xdr:colOff>323850</xdr:colOff>
                    <xdr:row>10</xdr:row>
                    <xdr:rowOff>142875</xdr:rowOff>
                  </from>
                  <to>
                    <xdr:col>1</xdr:col>
                    <xdr:colOff>619125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72" r:id="rId6" name="Check Box 8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238125</xdr:rowOff>
                  </from>
                  <to>
                    <xdr:col>4</xdr:col>
                    <xdr:colOff>552450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73" r:id="rId7" name="Check Box 9">
              <controlPr defaultSize="0" autoFill="0" autoLine="0" autoPict="0">
                <anchor moveWithCells="1">
                  <from>
                    <xdr:col>4</xdr:col>
                    <xdr:colOff>247650</xdr:colOff>
                    <xdr:row>7</xdr:row>
                    <xdr:rowOff>219075</xdr:rowOff>
                  </from>
                  <to>
                    <xdr:col>4</xdr:col>
                    <xdr:colOff>552450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75" r:id="rId8" name="Check Box 11">
              <controlPr defaultSize="0" autoFill="0" autoLine="0" autoPict="0">
                <anchor moveWithCells="1">
                  <from>
                    <xdr:col>1</xdr:col>
                    <xdr:colOff>333375</xdr:colOff>
                    <xdr:row>7</xdr:row>
                    <xdr:rowOff>219075</xdr:rowOff>
                  </from>
                  <to>
                    <xdr:col>1</xdr:col>
                    <xdr:colOff>638175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76" r:id="rId9" name="Check Box 12">
              <controlPr defaultSize="0" autoFill="0" autoLine="0" autoPict="0">
                <anchor moveWithCells="1">
                  <from>
                    <xdr:col>1</xdr:col>
                    <xdr:colOff>333375</xdr:colOff>
                    <xdr:row>5</xdr:row>
                    <xdr:rowOff>238125</xdr:rowOff>
                  </from>
                  <to>
                    <xdr:col>1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77" r:id="rId10" name="Check Box 13">
              <controlPr defaultSize="0" autoFill="0" autoLine="0" autoPict="0">
                <anchor moveWithCells="1">
                  <from>
                    <xdr:col>1</xdr:col>
                    <xdr:colOff>333375</xdr:colOff>
                    <xdr:row>3</xdr:row>
                    <xdr:rowOff>276225</xdr:rowOff>
                  </from>
                  <to>
                    <xdr:col>1</xdr:col>
                    <xdr:colOff>638175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"/>
  <sheetViews>
    <sheetView showGridLines="0" view="pageLayout" topLeftCell="B1" zoomScaleNormal="100" zoomScaleSheetLayoutView="100" workbookViewId="0">
      <selection activeCell="I32" sqref="I32"/>
    </sheetView>
  </sheetViews>
  <sheetFormatPr defaultRowHeight="24"/>
  <cols>
    <col min="1" max="1" width="6.375" style="60" customWidth="1"/>
    <col min="2" max="2" width="10.625" style="60" customWidth="1"/>
    <col min="3" max="3" width="11.25" style="60" customWidth="1"/>
    <col min="4" max="4" width="9" style="60"/>
    <col min="5" max="5" width="11" style="60" customWidth="1"/>
    <col min="6" max="6" width="5.375" style="60" customWidth="1"/>
    <col min="7" max="7" width="6.375" style="60" customWidth="1"/>
    <col min="8" max="8" width="4.75" style="60" customWidth="1"/>
    <col min="9" max="9" width="5.75" style="60" customWidth="1"/>
    <col min="10" max="10" width="5.375" style="60" customWidth="1"/>
    <col min="11" max="11" width="4.375" style="60" customWidth="1"/>
    <col min="12" max="12" width="10.875" style="60" customWidth="1"/>
    <col min="13" max="16384" width="9" style="60"/>
  </cols>
  <sheetData>
    <row r="1" spans="1:3" s="314" customFormat="1" ht="30.75">
      <c r="A1" s="313" t="s">
        <v>519</v>
      </c>
    </row>
    <row r="2" spans="1:3">
      <c r="B2" s="60" t="s">
        <v>74</v>
      </c>
    </row>
    <row r="3" spans="1:3">
      <c r="C3" s="60" t="s">
        <v>75</v>
      </c>
    </row>
    <row r="4" spans="1:3">
      <c r="C4" s="60" t="s">
        <v>354</v>
      </c>
    </row>
    <row r="5" spans="1:3">
      <c r="C5" s="60" t="s">
        <v>76</v>
      </c>
    </row>
    <row r="6" spans="1:3">
      <c r="B6" s="60" t="s">
        <v>77</v>
      </c>
    </row>
  </sheetData>
  <phoneticPr fontId="4" type="noConversion"/>
  <pageMargins left="0.59055118110236227" right="0.39370078740157483" top="0.78740157480314965" bottom="0.59055118110236227" header="0.31496062992125984" footer="0.31496062992125984"/>
  <pageSetup paperSize="9" scale="86" firstPageNumber="11" orientation="portrait" r:id="rId1"/>
  <headerFooter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/>
  <dimension ref="A1:M73"/>
  <sheetViews>
    <sheetView showGridLines="0" view="pageLayout" zoomScaleNormal="100" zoomScaleSheetLayoutView="100" workbookViewId="0">
      <selection activeCell="F74" sqref="F74"/>
    </sheetView>
  </sheetViews>
  <sheetFormatPr defaultRowHeight="24"/>
  <cols>
    <col min="1" max="1" width="4" style="195" customWidth="1"/>
    <col min="2" max="2" width="9.75" style="195" customWidth="1"/>
    <col min="3" max="3" width="36.75" style="195" customWidth="1"/>
    <col min="4" max="4" width="11.875" style="195" customWidth="1"/>
    <col min="5" max="6" width="11.75" style="195" customWidth="1"/>
    <col min="7" max="7" width="12.125" style="195" customWidth="1"/>
    <col min="8" max="8" width="12.625" style="195" customWidth="1"/>
    <col min="9" max="9" width="11.75" style="195" customWidth="1"/>
    <col min="10" max="10" width="12.25" style="195" customWidth="1"/>
    <col min="11" max="11" width="13" style="195" customWidth="1"/>
    <col min="12" max="12" width="9" style="195"/>
    <col min="13" max="13" width="10.125" style="195" bestFit="1" customWidth="1"/>
    <col min="14" max="16384" width="9" style="195"/>
  </cols>
  <sheetData>
    <row r="1" spans="1:11" ht="33">
      <c r="A1" s="390" t="s">
        <v>529</v>
      </c>
    </row>
    <row r="2" spans="1:11">
      <c r="A2" s="258" t="s">
        <v>528</v>
      </c>
      <c r="B2" s="258"/>
      <c r="J2" s="352"/>
    </row>
    <row r="3" spans="1:11">
      <c r="B3" s="195" t="s">
        <v>527</v>
      </c>
    </row>
    <row r="4" spans="1:11" ht="12.75" customHeight="1"/>
    <row r="5" spans="1:11">
      <c r="B5" s="802" t="s">
        <v>644</v>
      </c>
      <c r="C5" s="802"/>
      <c r="D5" s="802"/>
      <c r="E5" s="802"/>
      <c r="F5" s="802"/>
      <c r="G5" s="802"/>
      <c r="H5" s="802"/>
      <c r="I5" s="802"/>
      <c r="J5" s="802"/>
      <c r="K5" s="802"/>
    </row>
    <row r="6" spans="1:11" ht="10.5" customHeight="1"/>
    <row r="7" spans="1:11">
      <c r="B7" s="807" t="s">
        <v>49</v>
      </c>
      <c r="C7" s="807" t="s">
        <v>239</v>
      </c>
      <c r="D7" s="810" t="s">
        <v>240</v>
      </c>
      <c r="E7" s="811" t="s">
        <v>34</v>
      </c>
      <c r="F7" s="812"/>
      <c r="G7" s="806" t="s">
        <v>241</v>
      </c>
      <c r="H7" s="806"/>
      <c r="I7" s="806"/>
      <c r="J7" s="806"/>
      <c r="K7" s="806"/>
    </row>
    <row r="8" spans="1:11">
      <c r="B8" s="808"/>
      <c r="C8" s="808"/>
      <c r="D8" s="808"/>
      <c r="E8" s="813"/>
      <c r="F8" s="814"/>
      <c r="G8" s="806" t="s">
        <v>242</v>
      </c>
      <c r="H8" s="806"/>
      <c r="I8" s="806"/>
      <c r="J8" s="815" t="s">
        <v>245</v>
      </c>
      <c r="K8" s="810" t="s">
        <v>506</v>
      </c>
    </row>
    <row r="9" spans="1:11" ht="43.5" customHeight="1">
      <c r="B9" s="809"/>
      <c r="C9" s="809"/>
      <c r="D9" s="809"/>
      <c r="E9" s="502" t="s">
        <v>35</v>
      </c>
      <c r="F9" s="502" t="s">
        <v>36</v>
      </c>
      <c r="G9" s="502" t="s">
        <v>243</v>
      </c>
      <c r="H9" s="503" t="s">
        <v>244</v>
      </c>
      <c r="I9" s="502" t="s">
        <v>94</v>
      </c>
      <c r="J9" s="806"/>
      <c r="K9" s="809"/>
    </row>
    <row r="10" spans="1:11" ht="22.5" customHeight="1">
      <c r="B10" s="519">
        <f>[4]ข้อมูลอาคาร63!$A$6</f>
        <v>1</v>
      </c>
      <c r="C10" s="518" t="str">
        <f>[4]ข้อมูลอาคาร63!$B$6</f>
        <v>อาคาร ศูนย์สัตวศาสตร์และเทคโนโลยี</v>
      </c>
      <c r="D10" s="518">
        <f>[4]ข้อมูลอาคาร63!$C$6</f>
        <v>2545</v>
      </c>
      <c r="E10" s="518">
        <f>[4]ข้อมูลอาคาร63!$D$6</f>
        <v>7</v>
      </c>
      <c r="F10" s="518">
        <f>[4]ข้อมูลอาคาร63!$E$6</f>
        <v>251</v>
      </c>
      <c r="G10" s="520">
        <f>[4]ข้อมูลอาคาร63!$F$6</f>
        <v>3563.9180000000006</v>
      </c>
      <c r="H10" s="521">
        <f>[4]ข้อมูลอาคาร63!$G$6</f>
        <v>8879.81</v>
      </c>
      <c r="I10" s="520">
        <f>G10+H10</f>
        <v>12443.727999999999</v>
      </c>
      <c r="J10" s="522">
        <f>[4]ข้อมูลอาคาร63!$I$6</f>
        <v>2694.04</v>
      </c>
      <c r="K10" s="523">
        <f>I10+J10</f>
        <v>15137.768</v>
      </c>
    </row>
    <row r="11" spans="1:11" ht="22.5" customHeight="1">
      <c r="B11" s="519">
        <f>[4]ข้อมูลอาคาร63!$A$7</f>
        <v>2</v>
      </c>
      <c r="C11" s="518" t="str">
        <f>[4]ข้อมูลอาคาร63!$B$7</f>
        <v>อาคาร ประชุมนานาชาติ</v>
      </c>
      <c r="D11" s="518">
        <f>[4]ข้อมูลอาคาร63!$C$7</f>
        <v>2545</v>
      </c>
      <c r="E11" s="518">
        <f>[4]ข้อมูลอาคาร63!$D$7</f>
        <v>8</v>
      </c>
      <c r="F11" s="518">
        <f>[4]ข้อมูลอาคาร63!$E$7</f>
        <v>25</v>
      </c>
      <c r="G11" s="520">
        <f>[4]ข้อมูลอาคาร63!$F$7</f>
        <v>552</v>
      </c>
      <c r="H11" s="521">
        <f>[4]ข้อมูลอาคาร63!$G$7</f>
        <v>1003.9</v>
      </c>
      <c r="I11" s="520">
        <f t="shared" ref="I11:I57" si="0">G11+H11</f>
        <v>1555.9</v>
      </c>
      <c r="J11" s="522">
        <f>[4]ข้อมูลอาคาร63!$I$7</f>
        <v>1966.4</v>
      </c>
      <c r="K11" s="523">
        <f t="shared" ref="K11:K57" si="1">I11+J11</f>
        <v>3522.3</v>
      </c>
    </row>
    <row r="12" spans="1:11" ht="22.5" customHeight="1">
      <c r="B12" s="519">
        <f>[4]ข้อมูลอาคาร63!$A$8</f>
        <v>3</v>
      </c>
      <c r="C12" s="518" t="str">
        <f>[4]ข้อมูลอาคาร63!$B$8</f>
        <v>อาคาร สัตว์ปีก-สุกร</v>
      </c>
      <c r="D12" s="518">
        <f>[4]ข้อมูลอาคาร63!$C$8</f>
        <v>2533</v>
      </c>
      <c r="E12" s="518">
        <f>[4]ข้อมูลอาคาร63!$D$8</f>
        <v>6</v>
      </c>
      <c r="F12" s="518">
        <f>[4]ข้อมูลอาคาร63!$E$8</f>
        <v>251</v>
      </c>
      <c r="G12" s="520">
        <f>[4]ข้อมูลอาคาร63!$F$8</f>
        <v>131</v>
      </c>
      <c r="H12" s="521">
        <f>[4]ข้อมูลอาคาร63!$G$8</f>
        <v>1533.4</v>
      </c>
      <c r="I12" s="520">
        <f t="shared" si="0"/>
        <v>1664.4</v>
      </c>
      <c r="J12" s="522">
        <f>[4]ข้อมูลอาคาร63!$I$8</f>
        <v>0</v>
      </c>
      <c r="K12" s="523">
        <f>I12+J12</f>
        <v>1664.4</v>
      </c>
    </row>
    <row r="13" spans="1:11" ht="22.5" customHeight="1">
      <c r="B13" s="519">
        <f>[4]ข้อมูลอาคาร63!$A$9</f>
        <v>4</v>
      </c>
      <c r="C13" s="518" t="str">
        <f>[4]ข้อมูลอาคาร63!$B$9</f>
        <v>อาคาร ปฏิบัติการเทคโนโลยีทางสัตว์(อาหารสัตว์เก่า)</v>
      </c>
      <c r="D13" s="518">
        <f>[4]ข้อมูลอาคาร63!$C$9</f>
        <v>2526</v>
      </c>
      <c r="E13" s="518">
        <f>[4]ข้อมูลอาคาร63!$D$9</f>
        <v>6</v>
      </c>
      <c r="F13" s="518">
        <f>[4]ข้อมูลอาคาร63!$E$9</f>
        <v>251</v>
      </c>
      <c r="G13" s="520">
        <f>[4]ข้อมูลอาคาร63!$F$9</f>
        <v>60</v>
      </c>
      <c r="H13" s="521">
        <f>[4]ข้อมูลอาคาร63!$G$9</f>
        <v>794.55</v>
      </c>
      <c r="I13" s="520">
        <f t="shared" si="0"/>
        <v>854.55</v>
      </c>
      <c r="J13" s="522">
        <f>[4]ข้อมูลอาคาร63!$I$9</f>
        <v>0</v>
      </c>
      <c r="K13" s="523">
        <f t="shared" si="1"/>
        <v>854.55</v>
      </c>
    </row>
    <row r="14" spans="1:11" ht="22.5" customHeight="1">
      <c r="B14" s="519">
        <f>[4]ข้อมูลอาคาร63!$A$10</f>
        <v>5</v>
      </c>
      <c r="C14" s="518" t="str">
        <f>[4]ข้อมูลอาคาร63!$B$10</f>
        <v>อาคาร ปฏิบัติการ โคนม (โรงผลิตนม)</v>
      </c>
      <c r="D14" s="518">
        <f>[4]ข้อมูลอาคาร63!$C$10</f>
        <v>2536</v>
      </c>
      <c r="E14" s="518">
        <f>[4]ข้อมูลอาคาร63!$D$10</f>
        <v>3</v>
      </c>
      <c r="F14" s="518">
        <f>[4]ข้อมูลอาคาร63!$E$10</f>
        <v>48</v>
      </c>
      <c r="G14" s="520">
        <f>[4]ข้อมูลอาคาร63!$F$10</f>
        <v>0</v>
      </c>
      <c r="H14" s="521">
        <f>[4]ข้อมูลอาคาร63!$G$10</f>
        <v>819.9</v>
      </c>
      <c r="I14" s="520">
        <f t="shared" si="0"/>
        <v>819.9</v>
      </c>
      <c r="J14" s="522">
        <f>[4]ข้อมูลอาคาร63!$I$10</f>
        <v>0</v>
      </c>
      <c r="K14" s="523">
        <f t="shared" si="1"/>
        <v>819.9</v>
      </c>
    </row>
    <row r="15" spans="1:11" ht="22.5" customHeight="1">
      <c r="B15" s="519">
        <f>[4]ข้อมูลอาคาร63!$A$11</f>
        <v>6</v>
      </c>
      <c r="C15" s="518" t="str">
        <f>[4]ข้อมูลอาคาร63!$B$11</f>
        <v>อาคาร ฟักไข่-สำนักงานฟาร์มสัตว์ปีก</v>
      </c>
      <c r="D15" s="518">
        <f>[4]ข้อมูลอาคาร63!$C$11</f>
        <v>2533</v>
      </c>
      <c r="E15" s="518">
        <f>[4]ข้อมูลอาคาร63!$D$11</f>
        <v>7</v>
      </c>
      <c r="F15" s="518">
        <f>[4]ข้อมูลอาคาร63!$E$11</f>
        <v>308</v>
      </c>
      <c r="G15" s="520">
        <f>[4]ข้อมูลอาคาร63!$F$11</f>
        <v>35.5</v>
      </c>
      <c r="H15" s="521">
        <f>[4]ข้อมูลอาคาร63!$G$11</f>
        <v>425.13</v>
      </c>
      <c r="I15" s="520">
        <f t="shared" si="0"/>
        <v>460.63</v>
      </c>
      <c r="J15" s="522">
        <f>[4]ข้อมูลอาคาร63!$I$11</f>
        <v>0</v>
      </c>
      <c r="K15" s="523">
        <f t="shared" si="1"/>
        <v>460.63</v>
      </c>
    </row>
    <row r="16" spans="1:11" ht="22.5" customHeight="1">
      <c r="B16" s="519">
        <f>[4]ข้อมูลอาคาร63!$A$12</f>
        <v>7</v>
      </c>
      <c r="C16" s="518" t="str">
        <f>[4]ข้อมูลอาคาร63!$B$12</f>
        <v>อาคาร โรงเรือนเลี้ยงไก่ 1</v>
      </c>
      <c r="D16" s="518">
        <f>[4]ข้อมูลอาคาร63!$C$12</f>
        <v>2533</v>
      </c>
      <c r="E16" s="518">
        <f>[4]ข้อมูลอาคาร63!$D$12</f>
        <v>24</v>
      </c>
      <c r="F16" s="518">
        <f>[4]ข้อมูลอาคาร63!$E$12</f>
        <v>365</v>
      </c>
      <c r="G16" s="520">
        <f>[4]ข้อมูลอาคาร63!$F$12</f>
        <v>0</v>
      </c>
      <c r="H16" s="521">
        <f>[4]ข้อมูลอาคาร63!$G$12</f>
        <v>510</v>
      </c>
      <c r="I16" s="520">
        <f t="shared" si="0"/>
        <v>510</v>
      </c>
      <c r="J16" s="522">
        <f>[4]ข้อมูลอาคาร63!$I$12</f>
        <v>0</v>
      </c>
      <c r="K16" s="523">
        <f t="shared" si="1"/>
        <v>510</v>
      </c>
    </row>
    <row r="17" spans="2:11" ht="22.5" customHeight="1">
      <c r="B17" s="519">
        <f>[4]ข้อมูลอาคาร63!$A$13</f>
        <v>8</v>
      </c>
      <c r="C17" s="518" t="str">
        <f>[4]ข้อมูลอาคาร63!$B$13</f>
        <v>อาคาร โรงเรือนเลี้ยงไก่ 2</v>
      </c>
      <c r="D17" s="518">
        <f>[4]ข้อมูลอาคาร63!$C$13</f>
        <v>2533</v>
      </c>
      <c r="E17" s="518">
        <f>[4]ข้อมูลอาคาร63!$D$13</f>
        <v>24</v>
      </c>
      <c r="F17" s="518">
        <f>[4]ข้อมูลอาคาร63!$E$13</f>
        <v>365</v>
      </c>
      <c r="G17" s="520">
        <f>[4]ข้อมูลอาคาร63!$F$13</f>
        <v>0</v>
      </c>
      <c r="H17" s="521">
        <f>[4]ข้อมูลอาคาร63!$G$13</f>
        <v>263</v>
      </c>
      <c r="I17" s="520">
        <f t="shared" si="0"/>
        <v>263</v>
      </c>
      <c r="J17" s="522">
        <f>[4]ข้อมูลอาคาร63!$I$13</f>
        <v>0</v>
      </c>
      <c r="K17" s="523">
        <f t="shared" si="1"/>
        <v>263</v>
      </c>
    </row>
    <row r="18" spans="2:11" ht="22.5" customHeight="1">
      <c r="B18" s="519">
        <f>[4]ข้อมูลอาคาร63!$A$14</f>
        <v>9</v>
      </c>
      <c r="C18" s="518" t="str">
        <f>[4]ข้อมูลอาคาร63!$B$14</f>
        <v>อาคาร โรงเรือนเลี้ยงไก่ 3</v>
      </c>
      <c r="D18" s="518">
        <f>[4]ข้อมูลอาคาร63!$C$14</f>
        <v>2533</v>
      </c>
      <c r="E18" s="518">
        <f>[4]ข้อมูลอาคาร63!$D$14</f>
        <v>24</v>
      </c>
      <c r="F18" s="518">
        <f>[4]ข้อมูลอาคาร63!$E$14</f>
        <v>365</v>
      </c>
      <c r="G18" s="520">
        <f>[4]ข้อมูลอาคาร63!$F$14</f>
        <v>0</v>
      </c>
      <c r="H18" s="521">
        <f>[4]ข้อมูลอาคาร63!$G$14</f>
        <v>216</v>
      </c>
      <c r="I18" s="520">
        <f t="shared" si="0"/>
        <v>216</v>
      </c>
      <c r="J18" s="522">
        <f>[4]ข้อมูลอาคาร63!$I$14</f>
        <v>0</v>
      </c>
      <c r="K18" s="523">
        <f t="shared" si="1"/>
        <v>216</v>
      </c>
    </row>
    <row r="19" spans="2:11" ht="22.5" customHeight="1">
      <c r="B19" s="519">
        <f>[4]ข้อมูลอาคาร63!$A$15</f>
        <v>10</v>
      </c>
      <c r="C19" s="518" t="str">
        <f>[4]ข้อมูลอาคาร63!$B$15</f>
        <v>อาคาร โรงเรือนเลี้ยงไก่ 4</v>
      </c>
      <c r="D19" s="518">
        <f>[4]ข้อมูลอาคาร63!$C$15</f>
        <v>2533</v>
      </c>
      <c r="E19" s="518">
        <f>[4]ข้อมูลอาคาร63!$D$15</f>
        <v>24</v>
      </c>
      <c r="F19" s="518">
        <f>[4]ข้อมูลอาคาร63!$E$15</f>
        <v>365</v>
      </c>
      <c r="G19" s="520">
        <f>[4]ข้อมูลอาคาร63!$F$15</f>
        <v>0</v>
      </c>
      <c r="H19" s="521">
        <f>[4]ข้อมูลอาคาร63!$G$15</f>
        <v>480</v>
      </c>
      <c r="I19" s="520">
        <f t="shared" si="0"/>
        <v>480</v>
      </c>
      <c r="J19" s="522">
        <f>[4]ข้อมูลอาคาร63!$I$15</f>
        <v>0</v>
      </c>
      <c r="K19" s="523">
        <f t="shared" si="1"/>
        <v>480</v>
      </c>
    </row>
    <row r="20" spans="2:11" ht="22.5" customHeight="1">
      <c r="B20" s="519">
        <f>[4]ข้อมูลอาคาร63!$A$16</f>
        <v>11</v>
      </c>
      <c r="C20" s="518" t="str">
        <f>[4]ข้อมูลอาคาร63!$B$16</f>
        <v>อาคาร โรงเรือนเลี้ยงไก่ 5</v>
      </c>
      <c r="D20" s="518">
        <f>[4]ข้อมูลอาคาร63!$C$16</f>
        <v>2533</v>
      </c>
      <c r="E20" s="518">
        <f>[4]ข้อมูลอาคาร63!$D$16</f>
        <v>24</v>
      </c>
      <c r="F20" s="518">
        <f>[4]ข้อมูลอาคาร63!$E$16</f>
        <v>365</v>
      </c>
      <c r="G20" s="520">
        <f>[4]ข้อมูลอาคาร63!$F$16</f>
        <v>0</v>
      </c>
      <c r="H20" s="521">
        <f>[4]ข้อมูลอาคาร63!$G$16</f>
        <v>495</v>
      </c>
      <c r="I20" s="520">
        <f t="shared" si="0"/>
        <v>495</v>
      </c>
      <c r="J20" s="522">
        <f>[4]ข้อมูลอาคาร63!$I$16</f>
        <v>0</v>
      </c>
      <c r="K20" s="523">
        <f t="shared" si="1"/>
        <v>495</v>
      </c>
    </row>
    <row r="21" spans="2:11" ht="22.5" customHeight="1">
      <c r="B21" s="519">
        <f>[4]ข้อมูลอาคาร63!$A$17</f>
        <v>12</v>
      </c>
      <c r="C21" s="518" t="str">
        <f>[4]ข้อมูลอาคาร63!$B$17</f>
        <v>อาคาร โรงเรือนเลี้ยงไก่ 6</v>
      </c>
      <c r="D21" s="518">
        <f>[4]ข้อมูลอาคาร63!$C$17</f>
        <v>2533</v>
      </c>
      <c r="E21" s="518">
        <f>[4]ข้อมูลอาคาร63!$D$17</f>
        <v>24</v>
      </c>
      <c r="F21" s="518">
        <f>[4]ข้อมูลอาคาร63!$E$17</f>
        <v>365</v>
      </c>
      <c r="G21" s="520">
        <f>[4]ข้อมูลอาคาร63!$F$17</f>
        <v>0</v>
      </c>
      <c r="H21" s="521">
        <f>[4]ข้อมูลอาคาร63!$G$17</f>
        <v>480</v>
      </c>
      <c r="I21" s="520">
        <f t="shared" si="0"/>
        <v>480</v>
      </c>
      <c r="J21" s="522">
        <f>[4]ข้อมูลอาคาร63!$I$17</f>
        <v>0</v>
      </c>
      <c r="K21" s="523">
        <f t="shared" si="1"/>
        <v>480</v>
      </c>
    </row>
    <row r="22" spans="2:11" ht="22.5" customHeight="1">
      <c r="B22" s="519">
        <f>[4]ข้อมูลอาคาร63!$A$18</f>
        <v>13</v>
      </c>
      <c r="C22" s="518" t="str">
        <f>[4]ข้อมูลอาคาร63!$B$18</f>
        <v>อาคาร โรงเรือนเลี้ยงไก่ 7</v>
      </c>
      <c r="D22" s="518">
        <f>[4]ข้อมูลอาคาร63!$C$18</f>
        <v>2533</v>
      </c>
      <c r="E22" s="518">
        <f>[4]ข้อมูลอาคาร63!$D$18</f>
        <v>24</v>
      </c>
      <c r="F22" s="518">
        <f>[4]ข้อมูลอาคาร63!$E$18</f>
        <v>365</v>
      </c>
      <c r="G22" s="520">
        <f>[4]ข้อมูลอาคาร63!$F$18</f>
        <v>0</v>
      </c>
      <c r="H22" s="521">
        <f>[4]ข้อมูลอาคาร63!$G$18</f>
        <v>189</v>
      </c>
      <c r="I22" s="520">
        <f t="shared" si="0"/>
        <v>189</v>
      </c>
      <c r="J22" s="522">
        <f>[4]ข้อมูลอาคาร63!$I$18</f>
        <v>0</v>
      </c>
      <c r="K22" s="523">
        <f t="shared" si="1"/>
        <v>189</v>
      </c>
    </row>
    <row r="23" spans="2:11" ht="22.5" customHeight="1">
      <c r="B23" s="519">
        <f>[4]ข้อมูลอาคาร63!$A$19</f>
        <v>14</v>
      </c>
      <c r="C23" s="518" t="str">
        <f>[4]ข้อมูลอาคาร63!$B$19</f>
        <v>อาคาร โรงเรือนเลี้ยงไก่ 8</v>
      </c>
      <c r="D23" s="518">
        <f>[4]ข้อมูลอาคาร63!$C$19</f>
        <v>2533</v>
      </c>
      <c r="E23" s="518">
        <f>[4]ข้อมูลอาคาร63!$D$19</f>
        <v>24</v>
      </c>
      <c r="F23" s="518">
        <f>[4]ข้อมูลอาคาร63!$E$19</f>
        <v>365</v>
      </c>
      <c r="G23" s="520">
        <f>[4]ข้อมูลอาคาร63!$F$19</f>
        <v>0</v>
      </c>
      <c r="H23" s="521">
        <f>[4]ข้อมูลอาคาร63!$G$19</f>
        <v>280</v>
      </c>
      <c r="I23" s="520">
        <f t="shared" si="0"/>
        <v>280</v>
      </c>
      <c r="J23" s="522">
        <f>[4]ข้อมูลอาคาร63!$I$19</f>
        <v>0</v>
      </c>
      <c r="K23" s="523">
        <f t="shared" si="1"/>
        <v>280</v>
      </c>
    </row>
    <row r="24" spans="2:11" ht="22.5" customHeight="1">
      <c r="B24" s="519">
        <f>[4]ข้อมูลอาคาร63!$A$20</f>
        <v>15</v>
      </c>
      <c r="C24" s="518" t="str">
        <f>[4]ข้อมูลอาคาร63!$B$20</f>
        <v>อาคาร โรงเรือนเลี้ยงไก่ 9</v>
      </c>
      <c r="D24" s="518">
        <f>[4]ข้อมูลอาคาร63!$C$20</f>
        <v>2533</v>
      </c>
      <c r="E24" s="518">
        <f>[4]ข้อมูลอาคาร63!$D$20</f>
        <v>24</v>
      </c>
      <c r="F24" s="518">
        <f>[4]ข้อมูลอาคาร63!$E$20</f>
        <v>365</v>
      </c>
      <c r="G24" s="520">
        <f>[4]ข้อมูลอาคาร63!$F$20</f>
        <v>0</v>
      </c>
      <c r="H24" s="521">
        <f>[4]ข้อมูลอาคาร63!$G$20</f>
        <v>280</v>
      </c>
      <c r="I24" s="520">
        <f t="shared" si="0"/>
        <v>280</v>
      </c>
      <c r="J24" s="522">
        <f>[4]ข้อมูลอาคาร63!$I$20</f>
        <v>0</v>
      </c>
      <c r="K24" s="523">
        <f t="shared" si="1"/>
        <v>280</v>
      </c>
    </row>
    <row r="25" spans="2:11" ht="22.5" customHeight="1">
      <c r="B25" s="519">
        <f>[4]ข้อมูลอาคาร63!$A$21</f>
        <v>16</v>
      </c>
      <c r="C25" s="518" t="str">
        <f>[4]ข้อมูลอาคาร63!$B$21</f>
        <v>อาคาร โรงเรือนเลี้ยงไก่ 10</v>
      </c>
      <c r="D25" s="518">
        <f>[4]ข้อมูลอาคาร63!$C$21</f>
        <v>2533</v>
      </c>
      <c r="E25" s="518">
        <f>[4]ข้อมูลอาคาร63!$D$21</f>
        <v>24</v>
      </c>
      <c r="F25" s="518">
        <f>[4]ข้อมูลอาคาร63!$E$21</f>
        <v>365</v>
      </c>
      <c r="G25" s="520">
        <f>[4]ข้อมูลอาคาร63!$F$21</f>
        <v>0</v>
      </c>
      <c r="H25" s="521">
        <f>[4]ข้อมูลอาคาร63!$G$21</f>
        <v>280</v>
      </c>
      <c r="I25" s="520">
        <f t="shared" si="0"/>
        <v>280</v>
      </c>
      <c r="J25" s="522">
        <f>[4]ข้อมูลอาคาร63!$I$21</f>
        <v>0</v>
      </c>
      <c r="K25" s="523">
        <f t="shared" si="1"/>
        <v>280</v>
      </c>
    </row>
    <row r="26" spans="2:11" ht="22.5" customHeight="1">
      <c r="B26" s="519">
        <f>[4]ข้อมูลอาคาร63!$A$22</f>
        <v>17</v>
      </c>
      <c r="C26" s="518" t="str">
        <f>[4]ข้อมูลอาคาร63!$B$22</f>
        <v>อาคาร โรงเรือนเลี้ยงไก่ 11 (หลังอาคารอาหารสัตว์)</v>
      </c>
      <c r="D26" s="518">
        <f>[4]ข้อมูลอาคาร63!$C$22</f>
        <v>2533</v>
      </c>
      <c r="E26" s="518">
        <f>[4]ข้อมูลอาคาร63!$D$22</f>
        <v>24</v>
      </c>
      <c r="F26" s="518">
        <f>[4]ข้อมูลอาคาร63!$E$22</f>
        <v>365</v>
      </c>
      <c r="G26" s="520">
        <f>[4]ข้อมูลอาคาร63!$F$22</f>
        <v>0</v>
      </c>
      <c r="H26" s="521">
        <f>[4]ข้อมูลอาคาร63!$G$22</f>
        <v>200</v>
      </c>
      <c r="I26" s="520">
        <f t="shared" si="0"/>
        <v>200</v>
      </c>
      <c r="J26" s="522">
        <f>[4]ข้อมูลอาคาร63!$I$22</f>
        <v>0</v>
      </c>
      <c r="K26" s="523">
        <f t="shared" si="1"/>
        <v>200</v>
      </c>
    </row>
    <row r="27" spans="2:11" ht="22.5" customHeight="1">
      <c r="B27" s="665">
        <f>[4]ข้อมูลอาคาร63!$A$23</f>
        <v>18</v>
      </c>
      <c r="C27" s="518" t="str">
        <f>[4]ข้อมูลอาคาร63!$B$23</f>
        <v>อาคาร สำนักงานฟาร์มสุกร</v>
      </c>
      <c r="D27" s="518">
        <f>[4]ข้อมูลอาคาร63!$C$23</f>
        <v>2551</v>
      </c>
      <c r="E27" s="518">
        <f>[4]ข้อมูลอาคาร63!$D$23</f>
        <v>7</v>
      </c>
      <c r="F27" s="518">
        <f>[4]ข้อมูลอาคาร63!$E$23</f>
        <v>251</v>
      </c>
      <c r="G27" s="520">
        <f>[4]ข้อมูลอาคาร63!$F$23</f>
        <v>120</v>
      </c>
      <c r="H27" s="521">
        <f>[4]ข้อมูลอาคาร63!$G$23</f>
        <v>8</v>
      </c>
      <c r="I27" s="520">
        <f t="shared" si="0"/>
        <v>128</v>
      </c>
      <c r="J27" s="522">
        <f>[4]ข้อมูลอาคาร63!$I$22</f>
        <v>0</v>
      </c>
      <c r="K27" s="520">
        <f t="shared" si="1"/>
        <v>128</v>
      </c>
    </row>
    <row r="28" spans="2:11" ht="22.5" customHeight="1">
      <c r="B28" s="665">
        <f>[4]ข้อมูลอาคาร63!$A$24</f>
        <v>19</v>
      </c>
      <c r="C28" s="518" t="str">
        <f>[4]ข้อมูลอาคาร63!$B$24</f>
        <v xml:space="preserve">อาคาร เลี้ยงสุกร 1 </v>
      </c>
      <c r="D28" s="518">
        <f>[4]ข้อมูลอาคาร63!$C$24</f>
        <v>2526</v>
      </c>
      <c r="E28" s="518">
        <f>[4]ข้อมูลอาคาร63!$D$24</f>
        <v>24</v>
      </c>
      <c r="F28" s="518">
        <f>[4]ข้อมูลอาคาร63!$E$24</f>
        <v>365</v>
      </c>
      <c r="G28" s="520">
        <f>[4]ข้อมูลอาคาร63!$F$24</f>
        <v>0</v>
      </c>
      <c r="H28" s="521">
        <f>[4]ข้อมูลอาคาร63!$G$24</f>
        <v>616</v>
      </c>
      <c r="I28" s="520">
        <f t="shared" si="0"/>
        <v>616</v>
      </c>
      <c r="J28" s="522">
        <f>[4]ข้อมูลอาคาร63!$I$23</f>
        <v>0</v>
      </c>
      <c r="K28" s="520">
        <f t="shared" si="1"/>
        <v>616</v>
      </c>
    </row>
    <row r="29" spans="2:11" ht="22.5" customHeight="1">
      <c r="B29" s="519">
        <f>[4]ข้อมูลอาคาร63!$A$25</f>
        <v>20</v>
      </c>
      <c r="C29" s="518" t="str">
        <f>[4]ข้อมูลอาคาร63!$B$25</f>
        <v>อาคาร เลี้ยงสุกร 2 (สุกรขุน)</v>
      </c>
      <c r="D29" s="518">
        <f>[4]ข้อมูลอาคาร63!$C$25</f>
        <v>2526</v>
      </c>
      <c r="E29" s="518">
        <f>[4]ข้อมูลอาคาร63!$D$25</f>
        <v>24</v>
      </c>
      <c r="F29" s="518">
        <f>[4]ข้อมูลอาคาร63!$E$25</f>
        <v>365</v>
      </c>
      <c r="G29" s="520">
        <f>[4]ข้อมูลอาคาร63!$F$25</f>
        <v>0</v>
      </c>
      <c r="H29" s="521">
        <f>[4]ข้อมูลอาคาร63!$G$25</f>
        <v>378</v>
      </c>
      <c r="I29" s="520">
        <f t="shared" si="0"/>
        <v>378</v>
      </c>
      <c r="J29" s="522">
        <f>[4]ข้อมูลอาคาร63!$I$24</f>
        <v>0</v>
      </c>
      <c r="K29" s="523">
        <f t="shared" si="1"/>
        <v>378</v>
      </c>
    </row>
    <row r="30" spans="2:11" ht="22.5" customHeight="1">
      <c r="B30" s="519">
        <f>[4]ข้อมูลอาคาร63!$A$26</f>
        <v>21</v>
      </c>
      <c r="C30" s="518" t="str">
        <f>[4]ข้อมูลอาคาร63!$B$26</f>
        <v>อาคาร เลี้ยงสุกร 3 (คอกหลัง)</v>
      </c>
      <c r="D30" s="518">
        <f>[4]ข้อมูลอาคาร63!$C$26</f>
        <v>2526</v>
      </c>
      <c r="E30" s="518">
        <f>[4]ข้อมูลอาคาร63!$D$26</f>
        <v>24</v>
      </c>
      <c r="F30" s="518">
        <f>[4]ข้อมูลอาคาร63!$E$26</f>
        <v>365</v>
      </c>
      <c r="G30" s="520">
        <f>[4]ข้อมูลอาคาร63!$F$26</f>
        <v>0</v>
      </c>
      <c r="H30" s="521">
        <f>[4]ข้อมูลอาคาร63!$G$26</f>
        <v>1104</v>
      </c>
      <c r="I30" s="520">
        <f t="shared" si="0"/>
        <v>1104</v>
      </c>
      <c r="J30" s="522">
        <f>[4]ข้อมูลอาคาร63!$I$25</f>
        <v>0</v>
      </c>
      <c r="K30" s="523">
        <f t="shared" si="1"/>
        <v>1104</v>
      </c>
    </row>
    <row r="31" spans="2:11" ht="22.5" customHeight="1">
      <c r="B31" s="519">
        <f>[4]ข้อมูลอาคาร63!$A$27</f>
        <v>22</v>
      </c>
      <c r="C31" s="518" t="str">
        <f>[4]ข้อมูลอาคาร63!$B$27</f>
        <v>อาคาร เลี้ยงสุกร 4(สนง.วิจัย)</v>
      </c>
      <c r="D31" s="518">
        <f>[4]ข้อมูลอาคาร63!$C$27</f>
        <v>2532</v>
      </c>
      <c r="E31" s="518">
        <f>[4]ข้อมูลอาคาร63!$D$27</f>
        <v>24</v>
      </c>
      <c r="F31" s="518">
        <f>[4]ข้อมูลอาคาร63!$E$27</f>
        <v>365</v>
      </c>
      <c r="G31" s="520">
        <f>[4]ข้อมูลอาคาร63!$F$27</f>
        <v>0</v>
      </c>
      <c r="H31" s="521">
        <f>[4]ข้อมูลอาคาร63!$G$27</f>
        <v>1104</v>
      </c>
      <c r="I31" s="520">
        <f t="shared" si="0"/>
        <v>1104</v>
      </c>
      <c r="J31" s="522">
        <f>[4]ข้อมูลอาคาร63!$I$26</f>
        <v>0</v>
      </c>
      <c r="K31" s="523">
        <f t="shared" si="1"/>
        <v>1104</v>
      </c>
    </row>
    <row r="32" spans="2:11" ht="22.5" customHeight="1">
      <c r="B32" s="519">
        <f>[4]ข้อมูลอาคาร63!$A$28</f>
        <v>23</v>
      </c>
      <c r="C32" s="518" t="str">
        <f>[4]ข้อมูลอาคาร63!$B$28</f>
        <v>อาคาร เลี้ยงสุกร 5 (อีแวป)</v>
      </c>
      <c r="D32" s="518">
        <f>[4]ข้อมูลอาคาร63!$C$28</f>
        <v>2551</v>
      </c>
      <c r="E32" s="518">
        <f>[4]ข้อมูลอาคาร63!$D$28</f>
        <v>24</v>
      </c>
      <c r="F32" s="518">
        <f>[4]ข้อมูลอาคาร63!$E$28</f>
        <v>365</v>
      </c>
      <c r="G32" s="520">
        <f>[4]ข้อมูลอาคาร63!$F$28</f>
        <v>0</v>
      </c>
      <c r="H32" s="521">
        <f>[4]ข้อมูลอาคาร63!$G$28</f>
        <v>720</v>
      </c>
      <c r="I32" s="520">
        <f t="shared" si="0"/>
        <v>720</v>
      </c>
      <c r="J32" s="522">
        <f>[4]ข้อมูลอาคาร63!$I$27</f>
        <v>0</v>
      </c>
      <c r="K32" s="523">
        <f t="shared" si="1"/>
        <v>720</v>
      </c>
    </row>
    <row r="33" spans="2:11" ht="22.5" customHeight="1">
      <c r="B33" s="519">
        <f>[4]ข้อมูลอาคาร63!$A$29</f>
        <v>24</v>
      </c>
      <c r="C33" s="518" t="str">
        <f>[4]ข้อมูลอาคาร63!$B$29</f>
        <v>อาคาร โรงเก็บวัสดุ(สุกร)</v>
      </c>
      <c r="D33" s="518">
        <f>[4]ข้อมูลอาคาร63!$C$29</f>
        <v>2540</v>
      </c>
      <c r="E33" s="518">
        <f>[4]ข้อมูลอาคาร63!$D$29</f>
        <v>6</v>
      </c>
      <c r="F33" s="518">
        <f>[4]ข้อมูลอาคาร63!$E$29</f>
        <v>251</v>
      </c>
      <c r="G33" s="520">
        <f>[4]ข้อมูลอาคาร63!$F$29</f>
        <v>0</v>
      </c>
      <c r="H33" s="521">
        <f>[4]ข้อมูลอาคาร63!$G$29</f>
        <v>107.8</v>
      </c>
      <c r="I33" s="520">
        <f t="shared" si="0"/>
        <v>107.8</v>
      </c>
      <c r="J33" s="522">
        <f>[4]ข้อมูลอาคาร63!$I$28</f>
        <v>0</v>
      </c>
      <c r="K33" s="523">
        <f t="shared" si="1"/>
        <v>107.8</v>
      </c>
    </row>
    <row r="34" spans="2:11" ht="22.5" customHeight="1">
      <c r="B34" s="519">
        <f>[4]ข้อมูลอาคาร63!$A$30</f>
        <v>25</v>
      </c>
      <c r="C34" s="518" t="str">
        <f>[4]ข้อมูลอาคาร63!$B$30</f>
        <v>อาคาร หน่วยขยายพันธ์พืชและสัตว์ (สนง.วิจัย)</v>
      </c>
      <c r="D34" s="518">
        <f>[4]ข้อมูลอาคาร63!$C$30</f>
        <v>2532</v>
      </c>
      <c r="E34" s="518">
        <f>[4]ข้อมูลอาคาร63!$D$30</f>
        <v>24</v>
      </c>
      <c r="F34" s="518">
        <f>[4]ข้อมูลอาคาร63!$E$30</f>
        <v>365</v>
      </c>
      <c r="G34" s="520">
        <f>[4]ข้อมูลอาคาร63!$F$30</f>
        <v>0</v>
      </c>
      <c r="H34" s="521">
        <f>[4]ข้อมูลอาคาร63!$G$30</f>
        <v>180</v>
      </c>
      <c r="I34" s="520">
        <f t="shared" si="0"/>
        <v>180</v>
      </c>
      <c r="J34" s="522">
        <f>[4]ข้อมูลอาคาร63!$I$29</f>
        <v>0</v>
      </c>
      <c r="K34" s="523">
        <f t="shared" si="1"/>
        <v>180</v>
      </c>
    </row>
    <row r="35" spans="2:11" ht="22.5" customHeight="1">
      <c r="B35" s="519">
        <f>[4]ข้อมูลอาคาร63!$A$31</f>
        <v>26</v>
      </c>
      <c r="C35" s="518" t="str">
        <f>[4]ข้อมูลอาคาร63!$B$31</f>
        <v>อาคาร เลี้ยงสุกรอนุบาล (เก็บอุปกรณ์เลี้ยงสุกรเดิม)</v>
      </c>
      <c r="D35" s="518">
        <f>[4]ข้อมูลอาคาร63!$C$31</f>
        <v>2540</v>
      </c>
      <c r="E35" s="518">
        <f>[4]ข้อมูลอาคาร63!$D$31</f>
        <v>24</v>
      </c>
      <c r="F35" s="518">
        <f>[4]ข้อมูลอาคาร63!$E$31</f>
        <v>365</v>
      </c>
      <c r="G35" s="520">
        <f>[4]ข้อมูลอาคาร63!$F$31</f>
        <v>0</v>
      </c>
      <c r="H35" s="521">
        <f>[4]ข้อมูลอาคาร63!$G$31</f>
        <v>75</v>
      </c>
      <c r="I35" s="520">
        <f t="shared" si="0"/>
        <v>75</v>
      </c>
      <c r="J35" s="522">
        <f>[4]ข้อมูลอาคาร63!$I$30</f>
        <v>0</v>
      </c>
      <c r="K35" s="523">
        <f t="shared" si="1"/>
        <v>75</v>
      </c>
    </row>
    <row r="36" spans="2:11" ht="22.5" customHeight="1">
      <c r="B36" s="519">
        <f>[4]ข้อมูลอาคาร63!$A$32</f>
        <v>27</v>
      </c>
      <c r="C36" s="518" t="str">
        <f>[4]ข้อมูลอาคาร63!$B$32</f>
        <v xml:space="preserve"> อาคาร โรงผสมอาหาร(สุกร)</v>
      </c>
      <c r="D36" s="518">
        <f>[4]ข้อมูลอาคาร63!$C$32</f>
        <v>2526</v>
      </c>
      <c r="E36" s="518">
        <f>[4]ข้อมูลอาคาร63!$D$32</f>
        <v>6</v>
      </c>
      <c r="F36" s="518">
        <f>[4]ข้อมูลอาคาร63!$E$32</f>
        <v>251</v>
      </c>
      <c r="G36" s="520">
        <f>[4]ข้อมูลอาคาร63!$F$32</f>
        <v>0</v>
      </c>
      <c r="H36" s="521">
        <f>[4]ข้อมูลอาคาร63!$G$32</f>
        <v>150</v>
      </c>
      <c r="I36" s="520">
        <f t="shared" si="0"/>
        <v>150</v>
      </c>
      <c r="J36" s="522">
        <f>[4]ข้อมูลอาคาร63!$I$31</f>
        <v>0</v>
      </c>
      <c r="K36" s="523">
        <f t="shared" si="1"/>
        <v>150</v>
      </c>
    </row>
    <row r="37" spans="2:11" ht="22.5" customHeight="1">
      <c r="B37" s="519">
        <f>[4]ข้อมูลอาคาร63!$A$33</f>
        <v>28</v>
      </c>
      <c r="C37" s="518" t="str">
        <f>[4]ข้อมูลอาคาร63!$B$33</f>
        <v>อาคาร เก็บอุปกรณ์เลี้ยงสุกร (โรงฆ่า)</v>
      </c>
      <c r="D37" s="518">
        <f>[4]ข้อมูลอาคาร63!$C$33</f>
        <v>2540</v>
      </c>
      <c r="E37" s="518">
        <f>[4]ข้อมูลอาคาร63!$D$33</f>
        <v>6</v>
      </c>
      <c r="F37" s="518">
        <f>[4]ข้อมูลอาคาร63!$E$33</f>
        <v>251</v>
      </c>
      <c r="G37" s="520">
        <f>[4]ข้อมูลอาคาร63!$F$33</f>
        <v>0</v>
      </c>
      <c r="H37" s="521">
        <f>[4]ข้อมูลอาคาร63!$G$33</f>
        <v>75</v>
      </c>
      <c r="I37" s="520">
        <f t="shared" si="0"/>
        <v>75</v>
      </c>
      <c r="J37" s="522">
        <f>[4]ข้อมูลอาคาร63!$I$32</f>
        <v>0</v>
      </c>
      <c r="K37" s="523">
        <f t="shared" si="1"/>
        <v>75</v>
      </c>
    </row>
    <row r="38" spans="2:11" ht="22.5" customHeight="1">
      <c r="B38" s="519">
        <f>[4]ข้อมูลอาคาร63!$A$34</f>
        <v>29</v>
      </c>
      <c r="C38" s="518" t="str">
        <f>[4]ข้อมูลอาคาร63!$B$34</f>
        <v>อาคาร พักเจ้าหน้าที่และนักศึกษา(สุกร)</v>
      </c>
      <c r="D38" s="518">
        <f>[4]ข้อมูลอาคาร63!$C$34</f>
        <v>2526</v>
      </c>
      <c r="E38" s="518">
        <f>[4]ข้อมูลอาคาร63!$D$34</f>
        <v>24</v>
      </c>
      <c r="F38" s="518">
        <f>[4]ข้อมูลอาคาร63!$E$34</f>
        <v>365</v>
      </c>
      <c r="G38" s="520">
        <f>[4]ข้อมูลอาคาร63!$F$34</f>
        <v>0</v>
      </c>
      <c r="H38" s="521">
        <f>[4]ข้อมูลอาคาร63!$G$34</f>
        <v>56.7</v>
      </c>
      <c r="I38" s="520">
        <f t="shared" si="0"/>
        <v>56.7</v>
      </c>
      <c r="J38" s="522">
        <f>[4]ข้อมูลอาคาร63!$I$33</f>
        <v>0</v>
      </c>
      <c r="K38" s="523">
        <f t="shared" si="1"/>
        <v>56.7</v>
      </c>
    </row>
    <row r="39" spans="2:11" ht="22.5" customHeight="1">
      <c r="B39" s="519">
        <f>[4]ข้อมูลอาคาร63!$A$35</f>
        <v>30</v>
      </c>
      <c r="C39" s="518" t="str">
        <f>[4]ข้อมูลอาคาร63!$B$35</f>
        <v>อาคาร โรงสูบน้ำดิบ</v>
      </c>
      <c r="D39" s="518">
        <f>[4]ข้อมูลอาคาร63!$C$35</f>
        <v>2526</v>
      </c>
      <c r="E39" s="518">
        <f>[4]ข้อมูลอาคาร63!$D$35</f>
        <v>6</v>
      </c>
      <c r="F39" s="518">
        <f>[4]ข้อมูลอาคาร63!$E$35</f>
        <v>251</v>
      </c>
      <c r="G39" s="520">
        <f>[4]ข้อมูลอาคาร63!$F$35</f>
        <v>0</v>
      </c>
      <c r="H39" s="521">
        <f>[4]ข้อมูลอาคาร63!$G$35</f>
        <v>21</v>
      </c>
      <c r="I39" s="520">
        <f t="shared" si="0"/>
        <v>21</v>
      </c>
      <c r="J39" s="522">
        <f>[4]ข้อมูลอาคาร63!$I$34</f>
        <v>0</v>
      </c>
      <c r="K39" s="523">
        <f t="shared" si="1"/>
        <v>21</v>
      </c>
    </row>
    <row r="40" spans="2:11" ht="22.5" customHeight="1">
      <c r="B40" s="519">
        <f>[4]ข้อมูลอาคาร63!$A$36</f>
        <v>31</v>
      </c>
      <c r="C40" s="518" t="str">
        <f>[4]ข้อมูลอาคาร63!$B$36</f>
        <v>อาคาร ประปา 1</v>
      </c>
      <c r="D40" s="518">
        <f>[4]ข้อมูลอาคาร63!$C$36</f>
        <v>2537</v>
      </c>
      <c r="E40" s="518">
        <f>[4]ข้อมูลอาคาร63!$D$36</f>
        <v>17</v>
      </c>
      <c r="F40" s="518">
        <f>[4]ข้อมูลอาคาร63!$E$36</f>
        <v>365</v>
      </c>
      <c r="G40" s="520">
        <f>[4]ข้อมูลอาคาร63!$F$36</f>
        <v>0</v>
      </c>
      <c r="H40" s="521">
        <f>[4]ข้อมูลอาคาร63!$G$36</f>
        <v>168.35</v>
      </c>
      <c r="I40" s="520">
        <f t="shared" si="0"/>
        <v>168.35</v>
      </c>
      <c r="J40" s="522">
        <f>[4]ข้อมูลอาคาร63!$I$35</f>
        <v>0</v>
      </c>
      <c r="K40" s="523">
        <f t="shared" si="1"/>
        <v>168.35</v>
      </c>
    </row>
    <row r="41" spans="2:11" ht="22.5" customHeight="1">
      <c r="B41" s="519">
        <f>[4]ข้อมูลอาคาร63!$A$37</f>
        <v>32</v>
      </c>
      <c r="C41" s="518" t="str">
        <f>[4]ข้อมูลอาคาร63!$B$37</f>
        <v>อาคาร ประปา 2</v>
      </c>
      <c r="D41" s="518">
        <f>[4]ข้อมูลอาคาร63!$C$37</f>
        <v>2529</v>
      </c>
      <c r="E41" s="518">
        <f>[4]ข้อมูลอาคาร63!$D$37</f>
        <v>17</v>
      </c>
      <c r="F41" s="518">
        <f>[4]ข้อมูลอาคาร63!$E$37</f>
        <v>365</v>
      </c>
      <c r="G41" s="520">
        <f>[4]ข้อมูลอาคาร63!$F$37</f>
        <v>0</v>
      </c>
      <c r="H41" s="521">
        <f>[4]ข้อมูลอาคาร63!$G$37</f>
        <v>26.88</v>
      </c>
      <c r="I41" s="520">
        <f t="shared" si="0"/>
        <v>26.88</v>
      </c>
      <c r="J41" s="522">
        <f>[4]ข้อมูลอาคาร63!$I$36</f>
        <v>0</v>
      </c>
      <c r="K41" s="523">
        <f t="shared" si="1"/>
        <v>26.88</v>
      </c>
    </row>
    <row r="42" spans="2:11" ht="22.5" customHeight="1">
      <c r="B42" s="519">
        <f>[4]ข้อมูลอาคาร63!$A$38</f>
        <v>33</v>
      </c>
      <c r="C42" s="518" t="str">
        <f>[4]ข้อมูลอาคาร63!$B$38</f>
        <v>อาคาร โรงสูบน้ำ</v>
      </c>
      <c r="D42" s="518">
        <f>[4]ข้อมูลอาคาร63!$C$38</f>
        <v>2537</v>
      </c>
      <c r="E42" s="518">
        <f>[4]ข้อมูลอาคาร63!$D$38</f>
        <v>6</v>
      </c>
      <c r="F42" s="518">
        <f>[4]ข้อมูลอาคาร63!$E$38</f>
        <v>365</v>
      </c>
      <c r="G42" s="520">
        <f>[4]ข้อมูลอาคาร63!$F$38</f>
        <v>0</v>
      </c>
      <c r="H42" s="521">
        <f>[4]ข้อมูลอาคาร63!$G$38</f>
        <v>48</v>
      </c>
      <c r="I42" s="520">
        <f t="shared" si="0"/>
        <v>48</v>
      </c>
      <c r="J42" s="522">
        <f>[4]ข้อมูลอาคาร63!$I$37</f>
        <v>0</v>
      </c>
      <c r="K42" s="523">
        <f t="shared" si="1"/>
        <v>48</v>
      </c>
    </row>
    <row r="43" spans="2:11" ht="22.5" customHeight="1">
      <c r="B43" s="519">
        <f>[4]ข้อมูลอาคาร63!$A$39</f>
        <v>34</v>
      </c>
      <c r="C43" s="518" t="str">
        <f>[4]ข้อมูลอาคาร63!$B$39</f>
        <v>อาคาร สำนักงานโคนม-เนื้อ</v>
      </c>
      <c r="D43" s="518">
        <f>[4]ข้อมูลอาคาร63!$C$39</f>
        <v>2532</v>
      </c>
      <c r="E43" s="518">
        <f>[4]ข้อมูลอาคาร63!$D$39</f>
        <v>6</v>
      </c>
      <c r="F43" s="518">
        <f>[4]ข้อมูลอาคาร63!$E$39</f>
        <v>251</v>
      </c>
      <c r="G43" s="520">
        <f>[4]ข้อมูลอาคาร63!$F$39</f>
        <v>0</v>
      </c>
      <c r="H43" s="521">
        <f>[4]ข้อมูลอาคาร63!$G$39</f>
        <v>81</v>
      </c>
      <c r="I43" s="520">
        <f t="shared" si="0"/>
        <v>81</v>
      </c>
      <c r="J43" s="522">
        <f>[4]ข้อมูลอาคาร63!$I$38</f>
        <v>0</v>
      </c>
      <c r="K43" s="523">
        <f t="shared" si="1"/>
        <v>81</v>
      </c>
    </row>
    <row r="44" spans="2:11" ht="22.5" customHeight="1">
      <c r="B44" s="519">
        <f>[4]ข้อมูลอาคาร63!$A$40</f>
        <v>35</v>
      </c>
      <c r="C44" s="518" t="str">
        <f>[4]ข้อมูลอาคาร63!$B$40</f>
        <v>อาคาร เลี้ยงโค 1</v>
      </c>
      <c r="D44" s="518">
        <f>[4]ข้อมูลอาคาร63!$C$40</f>
        <v>2532</v>
      </c>
      <c r="E44" s="518">
        <f>[4]ข้อมูลอาคาร63!$D$40</f>
        <v>24</v>
      </c>
      <c r="F44" s="518">
        <f>[4]ข้อมูลอาคาร63!$E$40</f>
        <v>365</v>
      </c>
      <c r="G44" s="520">
        <f>[4]ข้อมูลอาคาร63!$F$40</f>
        <v>0</v>
      </c>
      <c r="H44" s="521">
        <f>[4]ข้อมูลอาคาร63!$G$40</f>
        <v>259</v>
      </c>
      <c r="I44" s="520">
        <f t="shared" si="0"/>
        <v>259</v>
      </c>
      <c r="J44" s="522">
        <f>[4]ข้อมูลอาคาร63!$I$39</f>
        <v>0</v>
      </c>
      <c r="K44" s="523">
        <f t="shared" si="1"/>
        <v>259</v>
      </c>
    </row>
    <row r="45" spans="2:11" ht="22.5" customHeight="1">
      <c r="B45" s="519">
        <f>[4]ข้อมูลอาคาร63!$A$41</f>
        <v>36</v>
      </c>
      <c r="C45" s="518" t="str">
        <f>[4]ข้อมูลอาคาร63!$B$41</f>
        <v>อาคาร เลี้ยงโค 2</v>
      </c>
      <c r="D45" s="518">
        <f>[4]ข้อมูลอาคาร63!$C$41</f>
        <v>2532</v>
      </c>
      <c r="E45" s="518">
        <f>[4]ข้อมูลอาคาร63!$D$41</f>
        <v>24</v>
      </c>
      <c r="F45" s="518">
        <f>[4]ข้อมูลอาคาร63!$E$41</f>
        <v>365</v>
      </c>
      <c r="G45" s="520">
        <f>[4]ข้อมูลอาคาร63!$F$41</f>
        <v>0</v>
      </c>
      <c r="H45" s="521">
        <f>[4]ข้อมูลอาคาร63!$G$41</f>
        <v>536</v>
      </c>
      <c r="I45" s="520">
        <f t="shared" si="0"/>
        <v>536</v>
      </c>
      <c r="J45" s="522">
        <f>[4]ข้อมูลอาคาร63!$I$40</f>
        <v>0</v>
      </c>
      <c r="K45" s="523">
        <f t="shared" si="1"/>
        <v>536</v>
      </c>
    </row>
    <row r="46" spans="2:11" ht="22.5" customHeight="1">
      <c r="B46" s="519">
        <f>[4]ข้อมูลอาคาร63!$A$42</f>
        <v>37</v>
      </c>
      <c r="C46" s="518" t="str">
        <f>[4]ข้อมูลอาคาร63!$B$42</f>
        <v>อาคาร เลี้ยงโค 3</v>
      </c>
      <c r="D46" s="518">
        <f>[4]ข้อมูลอาคาร63!$C$42</f>
        <v>2532</v>
      </c>
      <c r="E46" s="518">
        <f>[4]ข้อมูลอาคาร63!$D$42</f>
        <v>24</v>
      </c>
      <c r="F46" s="518">
        <f>[4]ข้อมูลอาคาร63!$E$42</f>
        <v>365</v>
      </c>
      <c r="G46" s="520">
        <f>[4]ข้อมูลอาคาร63!$F$42</f>
        <v>0</v>
      </c>
      <c r="H46" s="521">
        <f>[4]ข้อมูลอาคาร63!$G$42</f>
        <v>48</v>
      </c>
      <c r="I46" s="520">
        <f t="shared" si="0"/>
        <v>48</v>
      </c>
      <c r="J46" s="522">
        <f>[4]ข้อมูลอาคาร63!$I$41</f>
        <v>0</v>
      </c>
      <c r="K46" s="523">
        <f t="shared" si="1"/>
        <v>48</v>
      </c>
    </row>
    <row r="47" spans="2:11" ht="22.5" customHeight="1">
      <c r="B47" s="519">
        <f>[4]ข้อมูลอาคาร63!$A$43</f>
        <v>38</v>
      </c>
      <c r="C47" s="518" t="str">
        <f>[4]ข้อมูลอาคาร63!$B$43</f>
        <v>อาคาร เลี้ยงโค 4 (โคนม)</v>
      </c>
      <c r="D47" s="518">
        <f>[4]ข้อมูลอาคาร63!$C$43</f>
        <v>2532</v>
      </c>
      <c r="E47" s="518">
        <f>[4]ข้อมูลอาคาร63!$D$43</f>
        <v>24</v>
      </c>
      <c r="F47" s="518">
        <f>[4]ข้อมูลอาคาร63!$E$43</f>
        <v>365</v>
      </c>
      <c r="G47" s="520">
        <f>[4]ข้อมูลอาคาร63!$F$43</f>
        <v>0</v>
      </c>
      <c r="H47" s="521">
        <f>[4]ข้อมูลอาคาร63!$G$43</f>
        <v>210</v>
      </c>
      <c r="I47" s="520">
        <f t="shared" si="0"/>
        <v>210</v>
      </c>
      <c r="J47" s="522">
        <f>[4]ข้อมูลอาคาร63!$I$42</f>
        <v>0</v>
      </c>
      <c r="K47" s="523">
        <f t="shared" si="1"/>
        <v>210</v>
      </c>
    </row>
    <row r="48" spans="2:11" ht="22.5" customHeight="1">
      <c r="B48" s="519">
        <f>[4]ข้อมูลอาคาร63!$A$44</f>
        <v>39</v>
      </c>
      <c r="C48" s="518" t="str">
        <f>[4]ข้อมูลอาคาร63!$B$44</f>
        <v>อาคาร เลี้ยงแกะ</v>
      </c>
      <c r="D48" s="518">
        <f>[4]ข้อมูลอาคาร63!$C$44</f>
        <v>2532</v>
      </c>
      <c r="E48" s="518">
        <f>[4]ข้อมูลอาคาร63!$D$44</f>
        <v>24</v>
      </c>
      <c r="F48" s="518">
        <f>[4]ข้อมูลอาคาร63!$E$44</f>
        <v>365</v>
      </c>
      <c r="G48" s="520">
        <f>[4]ข้อมูลอาคาร63!$F$44</f>
        <v>0</v>
      </c>
      <c r="H48" s="521">
        <f>[4]ข้อมูลอาคาร63!$G$44</f>
        <v>384</v>
      </c>
      <c r="I48" s="520">
        <f t="shared" si="0"/>
        <v>384</v>
      </c>
      <c r="J48" s="522">
        <f>[4]ข้อมูลอาคาร63!$I$43</f>
        <v>0</v>
      </c>
      <c r="K48" s="523">
        <f t="shared" si="1"/>
        <v>384</v>
      </c>
    </row>
    <row r="49" spans="2:13" ht="22.5" customHeight="1">
      <c r="B49" s="519">
        <f>[4]ข้อมูลอาคาร63!$A$45</f>
        <v>40</v>
      </c>
      <c r="C49" s="518" t="str">
        <f>[4]ข้อมูลอาคาร63!$B$45</f>
        <v>อาคารเก็บฟาง (โคนม-เนื้อ)</v>
      </c>
      <c r="D49" s="518">
        <f>[4]ข้อมูลอาคาร63!$C$45</f>
        <v>2532</v>
      </c>
      <c r="E49" s="518">
        <f>[4]ข้อมูลอาคาร63!$D$45</f>
        <v>7</v>
      </c>
      <c r="F49" s="518">
        <f>[4]ข้อมูลอาคาร63!$E$45</f>
        <v>251</v>
      </c>
      <c r="G49" s="520">
        <f>[4]ข้อมูลอาคาร63!$F$45</f>
        <v>0</v>
      </c>
      <c r="H49" s="521">
        <f>[4]ข้อมูลอาคาร63!$G$45</f>
        <v>40</v>
      </c>
      <c r="I49" s="520">
        <f t="shared" si="0"/>
        <v>40</v>
      </c>
      <c r="J49" s="522">
        <f>[4]ข้อมูลอาคาร63!$I$44</f>
        <v>0</v>
      </c>
      <c r="K49" s="523">
        <f t="shared" si="1"/>
        <v>40</v>
      </c>
    </row>
    <row r="50" spans="2:13" ht="22.5" customHeight="1">
      <c r="B50" s="519">
        <f>[4]ข้อมูลอาคาร63!$A$46</f>
        <v>41</v>
      </c>
      <c r="C50" s="518" t="str">
        <f>[4]ข้อมูลอาคาร63!$B$46</f>
        <v>อาคาร เก็บเครื่องจักร (โคนม-เนื้อ)</v>
      </c>
      <c r="D50" s="518">
        <f>[4]ข้อมูลอาคาร63!$C$46</f>
        <v>2540</v>
      </c>
      <c r="E50" s="518">
        <f>[4]ข้อมูลอาคาร63!$D$46</f>
        <v>7</v>
      </c>
      <c r="F50" s="518">
        <f>[4]ข้อมูลอาคาร63!$E$46</f>
        <v>251</v>
      </c>
      <c r="G50" s="520">
        <f>[4]ข้อมูลอาคาร63!$F$46</f>
        <v>0</v>
      </c>
      <c r="H50" s="521">
        <f>[4]ข้อมูลอาคาร63!$G$46</f>
        <v>128</v>
      </c>
      <c r="I50" s="520">
        <f t="shared" si="0"/>
        <v>128</v>
      </c>
      <c r="J50" s="522">
        <f>[4]ข้อมูลอาคาร63!$I$45</f>
        <v>0</v>
      </c>
      <c r="K50" s="523">
        <f t="shared" si="1"/>
        <v>128</v>
      </c>
    </row>
    <row r="51" spans="2:13" ht="22.5" customHeight="1">
      <c r="B51" s="519">
        <f>[4]ข้อมูลอาคาร63!$A$47</f>
        <v>42</v>
      </c>
      <c r="C51" s="518" t="str">
        <f>[4]ข้อมูลอาคาร63!$B$47</f>
        <v>อาคาร พักเจ้าหน้าที่และโรงผสม(อาหารสัตว์)</v>
      </c>
      <c r="D51" s="518">
        <f>[4]ข้อมูลอาคาร63!$C$47</f>
        <v>2532</v>
      </c>
      <c r="E51" s="518">
        <f>[4]ข้อมูลอาคาร63!$D$47</f>
        <v>24</v>
      </c>
      <c r="F51" s="518">
        <f>[4]ข้อมูลอาคาร63!$E$47</f>
        <v>365</v>
      </c>
      <c r="G51" s="520">
        <f>[4]ข้อมูลอาคาร63!$F$47</f>
        <v>0</v>
      </c>
      <c r="H51" s="521">
        <f>[4]ข้อมูลอาคาร63!$G$47</f>
        <v>150</v>
      </c>
      <c r="I51" s="520">
        <f t="shared" si="0"/>
        <v>150</v>
      </c>
      <c r="J51" s="522">
        <f>[4]ข้อมูลอาคาร63!$I$46</f>
        <v>0</v>
      </c>
      <c r="K51" s="523">
        <f t="shared" si="1"/>
        <v>150</v>
      </c>
    </row>
    <row r="52" spans="2:13" ht="22.5" customHeight="1">
      <c r="B52" s="519">
        <f>[4]ข้อมูลอาคาร63!$A$48</f>
        <v>43</v>
      </c>
      <c r="C52" s="518" t="str">
        <f>[4]ข้อมูลอาคาร63!$B$48</f>
        <v>โรงเรือนพักโคหยุดรีดนม</v>
      </c>
      <c r="D52" s="518">
        <f>[4]ข้อมูลอาคาร63!$C$48</f>
        <v>2552</v>
      </c>
      <c r="E52" s="518">
        <f>[4]ข้อมูลอาคาร63!$D$48</f>
        <v>24</v>
      </c>
      <c r="F52" s="518">
        <f>[4]ข้อมูลอาคาร63!$E$48</f>
        <v>365</v>
      </c>
      <c r="G52" s="520">
        <f>[4]ข้อมูลอาคาร63!$F$48</f>
        <v>0</v>
      </c>
      <c r="H52" s="521">
        <f>[4]ข้อมูลอาคาร63!$G$48</f>
        <v>36</v>
      </c>
      <c r="I52" s="520">
        <f t="shared" si="0"/>
        <v>36</v>
      </c>
      <c r="J52" s="522">
        <f>[4]ข้อมูลอาคาร63!$I$47</f>
        <v>0</v>
      </c>
      <c r="K52" s="523">
        <f t="shared" si="1"/>
        <v>36</v>
      </c>
    </row>
    <row r="53" spans="2:13" ht="22.5" customHeight="1">
      <c r="B53" s="519">
        <f>[4]ข้อมูลอาคาร63!$A$49</f>
        <v>44</v>
      </c>
      <c r="C53" s="518" t="str">
        <f>[4]ข้อมูลอาคาร63!$B$49</f>
        <v>อาคาร โรงจอดรถคณะฯ</v>
      </c>
      <c r="D53" s="518">
        <f>[4]ข้อมูลอาคาร63!$C$49</f>
        <v>2552</v>
      </c>
      <c r="E53" s="518">
        <f>[4]ข้อมูลอาคาร63!$D$49</f>
        <v>8</v>
      </c>
      <c r="F53" s="518">
        <f>[4]ข้อมูลอาคาร63!$E$49</f>
        <v>365</v>
      </c>
      <c r="G53" s="520">
        <f>[4]ข้อมูลอาคาร63!$F$49</f>
        <v>0</v>
      </c>
      <c r="H53" s="521">
        <f>[4]ข้อมูลอาคาร63!$G$49</f>
        <v>256</v>
      </c>
      <c r="I53" s="520">
        <f t="shared" si="0"/>
        <v>256</v>
      </c>
      <c r="J53" s="522">
        <f>[4]ข้อมูลอาคาร63!$I$48</f>
        <v>0</v>
      </c>
      <c r="K53" s="523">
        <f t="shared" si="1"/>
        <v>256</v>
      </c>
    </row>
    <row r="54" spans="2:13" ht="22.5" customHeight="1">
      <c r="B54" s="665">
        <f>[4]ข้อมูลอาคาร63!$A$50</f>
        <v>45</v>
      </c>
      <c r="C54" s="518" t="str">
        <f>[4]ข้อมูลอาคาร63!$B$50</f>
        <v>โรงเรือนเลี้ยงไก่กระดูกดำ</v>
      </c>
      <c r="D54" s="518">
        <f>[4]ข้อมูลอาคาร63!$C$50</f>
        <v>2556</v>
      </c>
      <c r="E54" s="518">
        <f>[4]ข้อมูลอาคาร63!$D$650</f>
        <v>0</v>
      </c>
      <c r="F54" s="518">
        <f>[4]ข้อมูลอาคาร63!$E$50</f>
        <v>365</v>
      </c>
      <c r="G54" s="520">
        <f>[4]ข้อมูลอาคาร63!$F$50</f>
        <v>0</v>
      </c>
      <c r="H54" s="521">
        <f>[4]ข้อมูลอาคาร63!$G$50</f>
        <v>247.5</v>
      </c>
      <c r="I54" s="520">
        <f t="shared" si="0"/>
        <v>247.5</v>
      </c>
      <c r="J54" s="522">
        <f>[4]ข้อมูลอาคาร63!$I$49</f>
        <v>0</v>
      </c>
      <c r="K54" s="520">
        <f t="shared" si="1"/>
        <v>247.5</v>
      </c>
    </row>
    <row r="55" spans="2:13" ht="22.5" customHeight="1">
      <c r="B55" s="665">
        <f>[4]ข้อมูลอาคาร63!$A$51</f>
        <v>46</v>
      </c>
      <c r="C55" s="518" t="str">
        <f>[4]ข้อมูลอาคาร63!$B$51</f>
        <v>โรงเรือนเลี้ยงไก่กระดูกดำ_2</v>
      </c>
      <c r="D55" s="518">
        <f>[4]ข้อมูลอาคาร63!$C$51</f>
        <v>2557</v>
      </c>
      <c r="E55" s="518">
        <f>[4]ข้อมูลอาคาร63!$D$51</f>
        <v>24</v>
      </c>
      <c r="F55" s="518">
        <f>[4]ข้อมูลอาคาร63!$E$51</f>
        <v>365</v>
      </c>
      <c r="G55" s="520">
        <f>[4]ข้อมูลอาคาร63!$F$51</f>
        <v>0</v>
      </c>
      <c r="H55" s="521">
        <f>[4]ข้อมูลอาคาร63!$G$51</f>
        <v>120</v>
      </c>
      <c r="I55" s="520">
        <f t="shared" si="0"/>
        <v>120</v>
      </c>
      <c r="J55" s="522">
        <f>[4]ข้อมูลอาคาร63!$I$50</f>
        <v>0</v>
      </c>
      <c r="K55" s="520">
        <f t="shared" si="1"/>
        <v>120</v>
      </c>
    </row>
    <row r="56" spans="2:13" ht="22.5" customHeight="1">
      <c r="B56" s="665">
        <f>[4]ข้อมูลอาคาร63!$A$52</f>
        <v>47</v>
      </c>
      <c r="C56" s="518" t="str">
        <f>[4]ข้อมูลอาคาร63!$B$52</f>
        <v>โรงเรือนเลี้ยงไก่กระดูกดำ_3</v>
      </c>
      <c r="D56" s="518">
        <f>[4]ข้อมูลอาคาร63!$C$52</f>
        <v>2557</v>
      </c>
      <c r="E56" s="518">
        <f>[4]ข้อมูลอาคาร63!$D$52</f>
        <v>24</v>
      </c>
      <c r="F56" s="518">
        <f>[4]ข้อมูลอาคาร63!$E$52</f>
        <v>365</v>
      </c>
      <c r="G56" s="520">
        <f>[4]ข้อมูลอาคาร63!$F$52</f>
        <v>0</v>
      </c>
      <c r="H56" s="521">
        <f>[4]ข้อมูลอาคาร63!$G$52</f>
        <v>120</v>
      </c>
      <c r="I56" s="520">
        <f t="shared" si="0"/>
        <v>120</v>
      </c>
      <c r="J56" s="522">
        <f>[4]ข้อมูลอาคาร63!$I$51</f>
        <v>0</v>
      </c>
      <c r="K56" s="520">
        <f t="shared" si="1"/>
        <v>120</v>
      </c>
    </row>
    <row r="57" spans="2:13" ht="22.5" customHeight="1">
      <c r="B57" s="665">
        <f>[4]ข้อมูลอาคาร63!$A$53</f>
        <v>48</v>
      </c>
      <c r="C57" s="518" t="str">
        <f>[4]ข้อมูลอาคาร63!$B$53</f>
        <v>โรงเรือนเลี้ยงไก่กระดูกดำ_4</v>
      </c>
      <c r="D57" s="518">
        <f>[4]ข้อมูลอาคาร63!$C$53</f>
        <v>2557</v>
      </c>
      <c r="E57" s="518">
        <f>[4]ข้อมูลอาคาร63!$D$53</f>
        <v>24</v>
      </c>
      <c r="F57" s="518">
        <f>[4]ข้อมูลอาคาร63!$E$53</f>
        <v>365</v>
      </c>
      <c r="G57" s="520">
        <f>[4]ข้อมูลอาคาร63!$F$53</f>
        <v>0</v>
      </c>
      <c r="H57" s="521">
        <f>[4]ข้อมูลอาคาร63!$G$53</f>
        <v>120</v>
      </c>
      <c r="I57" s="520">
        <f t="shared" si="0"/>
        <v>120</v>
      </c>
      <c r="J57" s="522">
        <f>[4]ข้อมูลอาคาร63!$I$52</f>
        <v>0</v>
      </c>
      <c r="K57" s="520">
        <f t="shared" si="1"/>
        <v>120</v>
      </c>
    </row>
    <row r="58" spans="2:13" s="258" customFormat="1">
      <c r="B58" s="803" t="s">
        <v>94</v>
      </c>
      <c r="C58" s="804"/>
      <c r="D58" s="804"/>
      <c r="E58" s="804"/>
      <c r="F58" s="805"/>
      <c r="G58" s="480">
        <f>SUM(G6:G57)</f>
        <v>4462.4180000000006</v>
      </c>
      <c r="H58" s="480">
        <f>SUM(H10:H57)</f>
        <v>24703.919999999995</v>
      </c>
      <c r="I58" s="480">
        <f>SUM(I6:I57)</f>
        <v>29166.338</v>
      </c>
      <c r="J58" s="480">
        <f>SUM(J6:J57)</f>
        <v>4660.4400000000005</v>
      </c>
      <c r="K58" s="480">
        <f>SUM(K10:K57)</f>
        <v>33826.778000000006</v>
      </c>
      <c r="M58" s="524">
        <f>I58+J58</f>
        <v>33826.777999999998</v>
      </c>
    </row>
    <row r="60" spans="2:13" ht="12.75" customHeight="1"/>
    <row r="61" spans="2:13">
      <c r="B61" s="666" t="s">
        <v>342</v>
      </c>
      <c r="C61" s="667" t="s">
        <v>341</v>
      </c>
      <c r="D61" s="667"/>
      <c r="E61" s="667"/>
      <c r="F61" s="667"/>
      <c r="G61" s="668"/>
      <c r="H61" s="668"/>
      <c r="I61" s="668"/>
      <c r="J61" s="668"/>
      <c r="K61" s="669"/>
    </row>
    <row r="62" spans="2:13">
      <c r="B62" s="670"/>
      <c r="C62" s="671" t="s">
        <v>754</v>
      </c>
      <c r="D62" s="671"/>
      <c r="E62" s="671"/>
      <c r="F62" s="671"/>
      <c r="G62" s="672"/>
      <c r="H62" s="672"/>
      <c r="I62" s="672"/>
      <c r="J62" s="672"/>
      <c r="K62" s="673"/>
    </row>
    <row r="63" spans="2:13">
      <c r="B63" s="670"/>
      <c r="C63" s="678" t="s">
        <v>755</v>
      </c>
      <c r="D63" s="671"/>
      <c r="E63" s="671"/>
      <c r="F63" s="671"/>
      <c r="G63" s="672"/>
      <c r="H63" s="672"/>
      <c r="I63" s="672"/>
      <c r="J63" s="672"/>
      <c r="K63" s="673"/>
    </row>
    <row r="64" spans="2:13">
      <c r="B64" s="670"/>
      <c r="C64" s="671" t="s">
        <v>756</v>
      </c>
      <c r="D64" s="671"/>
      <c r="E64" s="671"/>
      <c r="F64" s="671"/>
      <c r="G64" s="672"/>
      <c r="H64" s="672"/>
      <c r="I64" s="672"/>
      <c r="J64" s="672"/>
      <c r="K64" s="673"/>
    </row>
    <row r="65" spans="2:11">
      <c r="B65" s="670"/>
      <c r="C65" s="671" t="s">
        <v>757</v>
      </c>
      <c r="D65" s="671"/>
      <c r="E65" s="671"/>
      <c r="F65" s="671"/>
      <c r="G65" s="672"/>
      <c r="H65" s="672"/>
      <c r="I65" s="672"/>
      <c r="J65" s="672"/>
      <c r="K65" s="673"/>
    </row>
    <row r="66" spans="2:11">
      <c r="B66" s="670"/>
      <c r="C66" s="671" t="s">
        <v>580</v>
      </c>
      <c r="D66" s="671"/>
      <c r="E66" s="671"/>
      <c r="F66" s="671"/>
      <c r="G66" s="672"/>
      <c r="H66" s="672"/>
      <c r="I66" s="672"/>
      <c r="J66" s="672"/>
      <c r="K66" s="673"/>
    </row>
    <row r="67" spans="2:11">
      <c r="B67" s="670"/>
      <c r="C67" s="671" t="s">
        <v>581</v>
      </c>
      <c r="D67" s="671"/>
      <c r="E67" s="671"/>
      <c r="F67" s="671"/>
      <c r="G67" s="672"/>
      <c r="H67" s="672"/>
      <c r="I67" s="672"/>
      <c r="J67" s="672"/>
      <c r="K67" s="673"/>
    </row>
    <row r="68" spans="2:11">
      <c r="B68" s="674"/>
      <c r="C68" s="675" t="s">
        <v>576</v>
      </c>
      <c r="D68" s="675"/>
      <c r="E68" s="675"/>
      <c r="F68" s="675"/>
      <c r="G68" s="676"/>
      <c r="H68" s="676"/>
      <c r="I68" s="676"/>
      <c r="J68" s="676"/>
      <c r="K68" s="677"/>
    </row>
    <row r="69" spans="2:11">
      <c r="B69" s="484"/>
      <c r="C69" s="484"/>
      <c r="D69" s="484"/>
      <c r="E69" s="484"/>
      <c r="F69" s="484"/>
    </row>
    <row r="70" spans="2:11">
      <c r="B70" s="484"/>
      <c r="C70" s="484" t="s">
        <v>576</v>
      </c>
      <c r="D70" s="484"/>
      <c r="E70" s="484"/>
      <c r="F70" s="484"/>
    </row>
    <row r="71" spans="2:11">
      <c r="B71" s="484"/>
      <c r="C71" s="484" t="s">
        <v>576</v>
      </c>
      <c r="D71" s="484"/>
      <c r="E71" s="484"/>
      <c r="F71" s="484"/>
    </row>
    <row r="72" spans="2:11">
      <c r="B72" s="484"/>
      <c r="C72" s="484"/>
      <c r="D72" s="484"/>
      <c r="E72" s="484"/>
      <c r="F72" s="484"/>
      <c r="G72" s="265"/>
    </row>
    <row r="73" spans="2:11">
      <c r="B73" s="265"/>
      <c r="C73" s="265"/>
      <c r="D73" s="265"/>
      <c r="E73" s="265"/>
      <c r="F73" s="265"/>
      <c r="G73" s="265"/>
    </row>
  </sheetData>
  <mergeCells count="10">
    <mergeCell ref="B5:K5"/>
    <mergeCell ref="B58:F58"/>
    <mergeCell ref="G7:K7"/>
    <mergeCell ref="B7:B9"/>
    <mergeCell ref="C7:C9"/>
    <mergeCell ref="D7:D9"/>
    <mergeCell ref="E7:F8"/>
    <mergeCell ref="G8:I8"/>
    <mergeCell ref="J8:J9"/>
    <mergeCell ref="K8:K9"/>
  </mergeCells>
  <phoneticPr fontId="4" type="noConversion"/>
  <pageMargins left="0.78740157480314965" right="0.59055118110236227" top="0.78740157480314965" bottom="0.59055118110236227" header="0.31496062992125984" footer="0.31496062992125984"/>
  <pageSetup paperSize="9" scale="81" firstPageNumber="12" orientation="landscape" useFirstPageNumber="1" r:id="rId1"/>
  <headerFooter differentOddEven="1" differentFirst="1">
    <oddFooter>&amp;C14</oddFooter>
    <evenFooter>&amp;C13</evenFooter>
    <firstFooter>&amp;C12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1"/>
  <sheetViews>
    <sheetView showGridLines="0" view="pageLayout" topLeftCell="E1" zoomScale="90" zoomScaleNormal="100" zoomScaleSheetLayoutView="100" zoomScalePageLayoutView="90" workbookViewId="0">
      <selection activeCell="G24" sqref="G24"/>
    </sheetView>
  </sheetViews>
  <sheetFormatPr defaultRowHeight="21.75"/>
  <cols>
    <col min="1" max="1" width="5.875" style="155" customWidth="1"/>
    <col min="2" max="2" width="11.375" style="155" customWidth="1"/>
    <col min="3" max="3" width="17" style="155" customWidth="1"/>
    <col min="4" max="4" width="19.625" style="155" customWidth="1"/>
    <col min="5" max="5" width="24.75" style="155" customWidth="1"/>
    <col min="6" max="6" width="25.875" style="155" customWidth="1"/>
    <col min="7" max="7" width="17.125" style="155" customWidth="1"/>
    <col min="8" max="8" width="17.25" style="155" customWidth="1"/>
    <col min="9" max="16384" width="9" style="155"/>
  </cols>
  <sheetData>
    <row r="1" spans="1:8" s="195" customFormat="1" ht="24">
      <c r="A1" s="199"/>
      <c r="B1" s="802" t="s">
        <v>526</v>
      </c>
      <c r="C1" s="802"/>
      <c r="D1" s="802"/>
    </row>
    <row r="2" spans="1:8" s="195" customFormat="1" ht="7.5" customHeight="1"/>
    <row r="3" spans="1:8" s="195" customFormat="1" ht="24">
      <c r="B3" s="802" t="s">
        <v>656</v>
      </c>
      <c r="C3" s="802"/>
      <c r="D3" s="802"/>
      <c r="E3" s="802"/>
      <c r="F3" s="802"/>
      <c r="G3" s="802"/>
      <c r="H3" s="802"/>
    </row>
    <row r="4" spans="1:8" ht="7.5" customHeight="1">
      <c r="G4" s="266"/>
      <c r="H4" s="354"/>
    </row>
    <row r="5" spans="1:8">
      <c r="B5" s="819" t="s">
        <v>47</v>
      </c>
      <c r="C5" s="822" t="s">
        <v>248</v>
      </c>
      <c r="D5" s="823"/>
      <c r="E5" s="824"/>
      <c r="F5" s="355" t="s">
        <v>250</v>
      </c>
      <c r="G5" s="822" t="s">
        <v>250</v>
      </c>
      <c r="H5" s="824"/>
    </row>
    <row r="6" spans="1:8">
      <c r="B6" s="820"/>
      <c r="C6" s="825" t="s">
        <v>249</v>
      </c>
      <c r="D6" s="826"/>
      <c r="E6" s="827"/>
      <c r="F6" s="356" t="s">
        <v>251</v>
      </c>
      <c r="G6" s="825" t="s">
        <v>252</v>
      </c>
      <c r="H6" s="827"/>
    </row>
    <row r="7" spans="1:8">
      <c r="B7" s="820"/>
      <c r="C7" s="355" t="s">
        <v>253</v>
      </c>
      <c r="D7" s="355" t="s">
        <v>255</v>
      </c>
      <c r="E7" s="355" t="s">
        <v>94</v>
      </c>
      <c r="F7" s="355" t="s">
        <v>256</v>
      </c>
      <c r="G7" s="355" t="s">
        <v>258</v>
      </c>
      <c r="H7" s="355" t="s">
        <v>260</v>
      </c>
    </row>
    <row r="8" spans="1:8">
      <c r="B8" s="821"/>
      <c r="C8" s="356" t="s">
        <v>254</v>
      </c>
      <c r="D8" s="356" t="s">
        <v>254</v>
      </c>
      <c r="E8" s="356" t="s">
        <v>254</v>
      </c>
      <c r="F8" s="356" t="s">
        <v>257</v>
      </c>
      <c r="G8" s="356" t="s">
        <v>259</v>
      </c>
      <c r="H8" s="356" t="s">
        <v>261</v>
      </c>
    </row>
    <row r="9" spans="1:8">
      <c r="B9" s="357" t="s">
        <v>54</v>
      </c>
      <c r="C9" s="478">
        <f>'4.1.1 ข้อมูลการใช้อาคาร_62'!G58</f>
        <v>4462.4180000000006</v>
      </c>
      <c r="D9" s="478">
        <f>'4.1.1 ข้อมูลการใช้อาคาร_62'!H58</f>
        <v>24703.919999999995</v>
      </c>
      <c r="E9" s="478">
        <f>C9+D9</f>
        <v>29166.337999999996</v>
      </c>
      <c r="F9" s="358"/>
      <c r="G9" s="358"/>
      <c r="H9" s="358"/>
    </row>
    <row r="10" spans="1:8">
      <c r="B10" s="357" t="s">
        <v>55</v>
      </c>
      <c r="C10" s="478">
        <f>C9</f>
        <v>4462.4180000000006</v>
      </c>
      <c r="D10" s="478">
        <f>D9</f>
        <v>24703.919999999995</v>
      </c>
      <c r="E10" s="478">
        <f>C10+D10</f>
        <v>29166.337999999996</v>
      </c>
      <c r="F10" s="358"/>
      <c r="G10" s="358"/>
      <c r="H10" s="358"/>
    </row>
    <row r="11" spans="1:8">
      <c r="B11" s="357" t="s">
        <v>56</v>
      </c>
      <c r="C11" s="478">
        <f t="shared" ref="C11:C20" si="0">C10</f>
        <v>4462.4180000000006</v>
      </c>
      <c r="D11" s="478">
        <f t="shared" ref="D11:D20" si="1">D10</f>
        <v>24703.919999999995</v>
      </c>
      <c r="E11" s="478">
        <f t="shared" ref="E11:E20" si="2">C11+D11</f>
        <v>29166.337999999996</v>
      </c>
      <c r="F11" s="358"/>
      <c r="G11" s="358"/>
      <c r="H11" s="358"/>
    </row>
    <row r="12" spans="1:8">
      <c r="B12" s="357" t="s">
        <v>57</v>
      </c>
      <c r="C12" s="478">
        <f t="shared" si="0"/>
        <v>4462.4180000000006</v>
      </c>
      <c r="D12" s="478">
        <f t="shared" si="1"/>
        <v>24703.919999999995</v>
      </c>
      <c r="E12" s="478">
        <f t="shared" si="2"/>
        <v>29166.337999999996</v>
      </c>
      <c r="F12" s="358"/>
      <c r="G12" s="358"/>
      <c r="H12" s="358"/>
    </row>
    <row r="13" spans="1:8">
      <c r="B13" s="357" t="s">
        <v>58</v>
      </c>
      <c r="C13" s="478">
        <f t="shared" si="0"/>
        <v>4462.4180000000006</v>
      </c>
      <c r="D13" s="478">
        <f t="shared" si="1"/>
        <v>24703.919999999995</v>
      </c>
      <c r="E13" s="478">
        <f t="shared" si="2"/>
        <v>29166.337999999996</v>
      </c>
      <c r="F13" s="358"/>
      <c r="G13" s="358"/>
      <c r="H13" s="358"/>
    </row>
    <row r="14" spans="1:8">
      <c r="B14" s="357" t="s">
        <v>59</v>
      </c>
      <c r="C14" s="478">
        <f t="shared" si="0"/>
        <v>4462.4180000000006</v>
      </c>
      <c r="D14" s="478">
        <f t="shared" si="1"/>
        <v>24703.919999999995</v>
      </c>
      <c r="E14" s="478">
        <f t="shared" si="2"/>
        <v>29166.337999999996</v>
      </c>
      <c r="F14" s="358"/>
      <c r="G14" s="358"/>
      <c r="H14" s="358"/>
    </row>
    <row r="15" spans="1:8">
      <c r="B15" s="357" t="s">
        <v>60</v>
      </c>
      <c r="C15" s="478">
        <f t="shared" si="0"/>
        <v>4462.4180000000006</v>
      </c>
      <c r="D15" s="478">
        <f t="shared" si="1"/>
        <v>24703.919999999995</v>
      </c>
      <c r="E15" s="478">
        <f t="shared" si="2"/>
        <v>29166.337999999996</v>
      </c>
      <c r="F15" s="358"/>
      <c r="G15" s="358"/>
      <c r="H15" s="358"/>
    </row>
    <row r="16" spans="1:8">
      <c r="B16" s="357" t="s">
        <v>61</v>
      </c>
      <c r="C16" s="478">
        <f t="shared" si="0"/>
        <v>4462.4180000000006</v>
      </c>
      <c r="D16" s="478">
        <f t="shared" si="1"/>
        <v>24703.919999999995</v>
      </c>
      <c r="E16" s="478">
        <f t="shared" si="2"/>
        <v>29166.337999999996</v>
      </c>
      <c r="F16" s="358"/>
      <c r="G16" s="358"/>
      <c r="H16" s="358"/>
    </row>
    <row r="17" spans="2:8">
      <c r="B17" s="357" t="s">
        <v>62</v>
      </c>
      <c r="C17" s="478">
        <f t="shared" si="0"/>
        <v>4462.4180000000006</v>
      </c>
      <c r="D17" s="478">
        <f t="shared" si="1"/>
        <v>24703.919999999995</v>
      </c>
      <c r="E17" s="478">
        <f t="shared" si="2"/>
        <v>29166.337999999996</v>
      </c>
      <c r="F17" s="358"/>
      <c r="G17" s="358"/>
      <c r="H17" s="358"/>
    </row>
    <row r="18" spans="2:8">
      <c r="B18" s="357" t="s">
        <v>63</v>
      </c>
      <c r="C18" s="478">
        <f t="shared" si="0"/>
        <v>4462.4180000000006</v>
      </c>
      <c r="D18" s="478">
        <f t="shared" si="1"/>
        <v>24703.919999999995</v>
      </c>
      <c r="E18" s="478">
        <f t="shared" si="2"/>
        <v>29166.337999999996</v>
      </c>
      <c r="F18" s="358"/>
      <c r="G18" s="358"/>
      <c r="H18" s="358"/>
    </row>
    <row r="19" spans="2:8">
      <c r="B19" s="205" t="s">
        <v>64</v>
      </c>
      <c r="C19" s="478">
        <f t="shared" si="0"/>
        <v>4462.4180000000006</v>
      </c>
      <c r="D19" s="478">
        <f t="shared" si="1"/>
        <v>24703.919999999995</v>
      </c>
      <c r="E19" s="478">
        <f t="shared" si="2"/>
        <v>29166.337999999996</v>
      </c>
      <c r="F19" s="358"/>
      <c r="G19" s="204"/>
      <c r="H19" s="358"/>
    </row>
    <row r="20" spans="2:8">
      <c r="B20" s="205" t="s">
        <v>65</v>
      </c>
      <c r="C20" s="478">
        <f t="shared" si="0"/>
        <v>4462.4180000000006</v>
      </c>
      <c r="D20" s="478">
        <f t="shared" si="1"/>
        <v>24703.919999999995</v>
      </c>
      <c r="E20" s="478">
        <f t="shared" si="2"/>
        <v>29166.337999999996</v>
      </c>
      <c r="F20" s="358"/>
      <c r="G20" s="359"/>
      <c r="H20" s="358"/>
    </row>
    <row r="21" spans="2:8">
      <c r="B21" s="816" t="s">
        <v>94</v>
      </c>
      <c r="C21" s="817"/>
      <c r="D21" s="817"/>
      <c r="E21" s="818"/>
      <c r="F21" s="479">
        <f>SUM(F9:F20)</f>
        <v>0</v>
      </c>
      <c r="G21" s="479">
        <f>SUM(G9:G20)</f>
        <v>0</v>
      </c>
      <c r="H21" s="479">
        <f>SUM(H9:H20)</f>
        <v>0</v>
      </c>
    </row>
  </sheetData>
  <mergeCells count="8">
    <mergeCell ref="B21:E21"/>
    <mergeCell ref="B1:D1"/>
    <mergeCell ref="B3:H3"/>
    <mergeCell ref="B5:B8"/>
    <mergeCell ref="C5:E5"/>
    <mergeCell ref="G5:H5"/>
    <mergeCell ref="C6:E6"/>
    <mergeCell ref="G6:H6"/>
  </mergeCells>
  <pageMargins left="0.59055118110236227" right="0.78740157480314965" top="0.78740157480314965" bottom="0.59055118110236227" header="0.31496062992125984" footer="0.31496062992125984"/>
  <pageSetup paperSize="9" scale="88" firstPageNumber="4" fitToWidth="2" orientation="landscape" r:id="rId1"/>
  <headerFooter>
    <oddFooter>&amp;C15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/>
  </sheetPr>
  <dimension ref="A1:M22"/>
  <sheetViews>
    <sheetView showGridLines="0" view="pageLayout" zoomScaleNormal="100" zoomScaleSheetLayoutView="100" workbookViewId="0">
      <selection activeCell="B5" sqref="B5:B11"/>
    </sheetView>
  </sheetViews>
  <sheetFormatPr defaultRowHeight="24"/>
  <cols>
    <col min="1" max="1" width="6.375" style="195" customWidth="1"/>
    <col min="2" max="2" width="10.625" style="195" customWidth="1"/>
    <col min="3" max="3" width="11.25" style="195" customWidth="1"/>
    <col min="4" max="4" width="9" style="195"/>
    <col min="5" max="5" width="11" style="195" customWidth="1"/>
    <col min="6" max="6" width="5.375" style="195" customWidth="1"/>
    <col min="7" max="7" width="6.375" style="195" customWidth="1"/>
    <col min="8" max="8" width="4.75" style="195" customWidth="1"/>
    <col min="9" max="9" width="5.75" style="195" customWidth="1"/>
    <col min="10" max="10" width="5.375" style="195" customWidth="1"/>
    <col min="11" max="11" width="4.375" style="195" customWidth="1"/>
    <col min="12" max="16384" width="9" style="195"/>
  </cols>
  <sheetData>
    <row r="1" spans="1:13">
      <c r="A1" s="258" t="s">
        <v>525</v>
      </c>
    </row>
    <row r="2" spans="1:13">
      <c r="A2" s="258" t="s">
        <v>389</v>
      </c>
      <c r="B2" s="195" t="s">
        <v>775</v>
      </c>
    </row>
    <row r="3" spans="1:13" s="155" customFormat="1" ht="21.75">
      <c r="A3" s="840" t="s">
        <v>49</v>
      </c>
      <c r="B3" s="345" t="s">
        <v>79</v>
      </c>
      <c r="C3" s="345" t="s">
        <v>79</v>
      </c>
      <c r="D3" s="345" t="s">
        <v>82</v>
      </c>
      <c r="E3" s="345" t="s">
        <v>83</v>
      </c>
      <c r="F3" s="830" t="s">
        <v>78</v>
      </c>
      <c r="G3" s="831"/>
      <c r="H3" s="831"/>
      <c r="I3" s="831"/>
      <c r="J3" s="831"/>
      <c r="K3" s="832"/>
    </row>
    <row r="4" spans="1:13" s="155" customFormat="1" ht="21.75">
      <c r="A4" s="840"/>
      <c r="B4" s="360" t="s">
        <v>80</v>
      </c>
      <c r="C4" s="360" t="s">
        <v>81</v>
      </c>
      <c r="D4" s="360" t="s">
        <v>80</v>
      </c>
      <c r="E4" s="360" t="s">
        <v>84</v>
      </c>
      <c r="F4" s="833"/>
      <c r="G4" s="834"/>
      <c r="H4" s="834"/>
      <c r="I4" s="834"/>
      <c r="J4" s="834"/>
      <c r="K4" s="835"/>
    </row>
    <row r="5" spans="1:13">
      <c r="A5" s="841">
        <v>1</v>
      </c>
      <c r="B5" s="846" t="s">
        <v>609</v>
      </c>
      <c r="C5" s="846">
        <v>23055970</v>
      </c>
      <c r="D5" s="842">
        <v>3224</v>
      </c>
      <c r="E5" s="287" t="s">
        <v>89</v>
      </c>
      <c r="F5" s="361" t="s">
        <v>85</v>
      </c>
      <c r="G5" s="525">
        <v>1500</v>
      </c>
      <c r="H5" s="362" t="s">
        <v>86</v>
      </c>
      <c r="I5" s="363" t="s">
        <v>87</v>
      </c>
      <c r="J5" s="364">
        <v>1</v>
      </c>
      <c r="K5" s="362" t="s">
        <v>88</v>
      </c>
    </row>
    <row r="6" spans="1:13">
      <c r="A6" s="841"/>
      <c r="B6" s="847"/>
      <c r="C6" s="847"/>
      <c r="D6" s="843"/>
      <c r="E6" s="290" t="s">
        <v>90</v>
      </c>
      <c r="F6" s="366" t="s">
        <v>85</v>
      </c>
      <c r="G6" s="367">
        <v>250</v>
      </c>
      <c r="H6" s="368" t="s">
        <v>86</v>
      </c>
      <c r="I6" s="265" t="s">
        <v>87</v>
      </c>
      <c r="J6" s="369">
        <v>1</v>
      </c>
      <c r="K6" s="368" t="s">
        <v>88</v>
      </c>
    </row>
    <row r="7" spans="1:13">
      <c r="A7" s="841"/>
      <c r="B7" s="847"/>
      <c r="C7" s="847"/>
      <c r="D7" s="843"/>
      <c r="E7" s="290" t="s">
        <v>91</v>
      </c>
      <c r="F7" s="366" t="s">
        <v>85</v>
      </c>
      <c r="G7" s="527">
        <v>250</v>
      </c>
      <c r="H7" s="368" t="s">
        <v>86</v>
      </c>
      <c r="I7" s="265" t="s">
        <v>87</v>
      </c>
      <c r="J7" s="369">
        <v>1</v>
      </c>
      <c r="K7" s="368" t="s">
        <v>88</v>
      </c>
      <c r="L7" s="265"/>
      <c r="M7" s="265"/>
    </row>
    <row r="8" spans="1:13">
      <c r="A8" s="841"/>
      <c r="B8" s="847"/>
      <c r="C8" s="847"/>
      <c r="D8" s="844"/>
      <c r="E8" s="365"/>
      <c r="F8" s="366" t="s">
        <v>85</v>
      </c>
      <c r="G8" s="527">
        <v>50</v>
      </c>
      <c r="H8" s="368" t="s">
        <v>86</v>
      </c>
      <c r="I8" s="363" t="s">
        <v>87</v>
      </c>
      <c r="J8" s="364">
        <v>1</v>
      </c>
      <c r="K8" s="362" t="s">
        <v>88</v>
      </c>
    </row>
    <row r="9" spans="1:13">
      <c r="A9" s="841"/>
      <c r="B9" s="847"/>
      <c r="C9" s="847"/>
      <c r="D9" s="844"/>
      <c r="E9" s="365"/>
      <c r="F9" s="366" t="s">
        <v>85</v>
      </c>
      <c r="G9" s="527">
        <v>250</v>
      </c>
      <c r="H9" s="368" t="s">
        <v>86</v>
      </c>
      <c r="I9" s="363" t="s">
        <v>87</v>
      </c>
      <c r="J9" s="364">
        <v>1</v>
      </c>
      <c r="K9" s="362" t="s">
        <v>88</v>
      </c>
    </row>
    <row r="10" spans="1:13">
      <c r="A10" s="841"/>
      <c r="B10" s="847"/>
      <c r="C10" s="847"/>
      <c r="D10" s="843"/>
      <c r="E10" s="526"/>
      <c r="F10" s="366" t="s">
        <v>85</v>
      </c>
      <c r="G10" s="367">
        <v>400</v>
      </c>
      <c r="H10" s="368" t="s">
        <v>86</v>
      </c>
      <c r="I10" s="363" t="s">
        <v>87</v>
      </c>
      <c r="J10" s="364">
        <v>1</v>
      </c>
      <c r="K10" s="362" t="s">
        <v>88</v>
      </c>
    </row>
    <row r="11" spans="1:13" ht="9.75" customHeight="1">
      <c r="A11" s="841"/>
      <c r="B11" s="848"/>
      <c r="C11" s="848"/>
      <c r="D11" s="845"/>
      <c r="E11" s="288"/>
      <c r="F11" s="371"/>
      <c r="G11" s="372"/>
      <c r="H11" s="373"/>
      <c r="I11" s="269"/>
      <c r="J11" s="289"/>
      <c r="K11" s="373"/>
    </row>
    <row r="12" spans="1:13">
      <c r="A12" s="841"/>
      <c r="B12" s="846"/>
      <c r="C12" s="846"/>
      <c r="D12" s="846"/>
      <c r="E12" s="374" t="s">
        <v>92</v>
      </c>
      <c r="F12" s="361" t="s">
        <v>85</v>
      </c>
      <c r="G12" s="291"/>
      <c r="H12" s="362" t="s">
        <v>86</v>
      </c>
      <c r="I12" s="363" t="s">
        <v>87</v>
      </c>
      <c r="J12" s="364"/>
      <c r="K12" s="362" t="s">
        <v>88</v>
      </c>
    </row>
    <row r="13" spans="1:13">
      <c r="A13" s="841"/>
      <c r="B13" s="847"/>
      <c r="C13" s="847"/>
      <c r="D13" s="847"/>
      <c r="E13" s="365" t="s">
        <v>93</v>
      </c>
      <c r="F13" s="366" t="s">
        <v>85</v>
      </c>
      <c r="G13" s="367"/>
      <c r="H13" s="368" t="s">
        <v>86</v>
      </c>
      <c r="I13" s="265" t="s">
        <v>87</v>
      </c>
      <c r="J13" s="369"/>
      <c r="K13" s="368" t="s">
        <v>88</v>
      </c>
    </row>
    <row r="14" spans="1:13">
      <c r="A14" s="841"/>
      <c r="B14" s="847"/>
      <c r="C14" s="847"/>
      <c r="D14" s="847"/>
      <c r="E14" s="365" t="s">
        <v>91</v>
      </c>
      <c r="F14" s="366" t="s">
        <v>85</v>
      </c>
      <c r="G14" s="367"/>
      <c r="H14" s="368" t="s">
        <v>86</v>
      </c>
      <c r="I14" s="265" t="s">
        <v>87</v>
      </c>
      <c r="J14" s="369"/>
      <c r="K14" s="368" t="s">
        <v>88</v>
      </c>
      <c r="L14" s="265"/>
      <c r="M14" s="265"/>
    </row>
    <row r="15" spans="1:13" ht="9.75" customHeight="1">
      <c r="A15" s="841"/>
      <c r="B15" s="848"/>
      <c r="C15" s="848"/>
      <c r="D15" s="848"/>
      <c r="E15" s="370"/>
      <c r="F15" s="371"/>
      <c r="G15" s="372"/>
      <c r="H15" s="373"/>
      <c r="I15" s="269"/>
      <c r="J15" s="289"/>
      <c r="K15" s="373"/>
    </row>
    <row r="16" spans="1:13">
      <c r="A16" s="841"/>
      <c r="B16" s="846"/>
      <c r="C16" s="846"/>
      <c r="D16" s="846"/>
      <c r="E16" s="365" t="s">
        <v>92</v>
      </c>
      <c r="F16" s="361" t="s">
        <v>85</v>
      </c>
      <c r="G16" s="291"/>
      <c r="H16" s="362" t="s">
        <v>86</v>
      </c>
      <c r="I16" s="363" t="s">
        <v>87</v>
      </c>
      <c r="J16" s="364"/>
      <c r="K16" s="362" t="s">
        <v>88</v>
      </c>
    </row>
    <row r="17" spans="1:12">
      <c r="A17" s="841"/>
      <c r="B17" s="847"/>
      <c r="C17" s="847"/>
      <c r="D17" s="847"/>
      <c r="E17" s="365" t="s">
        <v>93</v>
      </c>
      <c r="F17" s="366" t="s">
        <v>85</v>
      </c>
      <c r="G17" s="367"/>
      <c r="H17" s="368" t="s">
        <v>86</v>
      </c>
      <c r="I17" s="265" t="s">
        <v>87</v>
      </c>
      <c r="J17" s="369"/>
      <c r="K17" s="368" t="s">
        <v>88</v>
      </c>
      <c r="L17" s="265"/>
    </row>
    <row r="18" spans="1:12">
      <c r="A18" s="841"/>
      <c r="B18" s="847"/>
      <c r="C18" s="847"/>
      <c r="D18" s="847"/>
      <c r="E18" s="365" t="s">
        <v>91</v>
      </c>
      <c r="F18" s="366" t="s">
        <v>85</v>
      </c>
      <c r="G18" s="367"/>
      <c r="H18" s="368" t="s">
        <v>86</v>
      </c>
      <c r="I18" s="265" t="s">
        <v>87</v>
      </c>
      <c r="J18" s="369"/>
      <c r="K18" s="368" t="s">
        <v>88</v>
      </c>
      <c r="L18" s="265"/>
    </row>
    <row r="19" spans="1:12" ht="9.75" customHeight="1">
      <c r="A19" s="841"/>
      <c r="B19" s="848"/>
      <c r="C19" s="848"/>
      <c r="D19" s="848"/>
      <c r="E19" s="365"/>
      <c r="F19" s="371"/>
      <c r="G19" s="375"/>
      <c r="H19" s="373"/>
      <c r="I19" s="265"/>
      <c r="J19" s="265"/>
      <c r="K19" s="368"/>
    </row>
    <row r="20" spans="1:12">
      <c r="A20" s="836" t="s">
        <v>94</v>
      </c>
      <c r="B20" s="837"/>
      <c r="C20" s="837"/>
      <c r="D20" s="837"/>
      <c r="E20" s="837"/>
      <c r="F20" s="361"/>
      <c r="G20" s="828">
        <f>G5+G6+G7+G8+G9+G10</f>
        <v>2700</v>
      </c>
      <c r="H20" s="828"/>
      <c r="I20" s="828"/>
      <c r="J20" s="829" t="s">
        <v>86</v>
      </c>
      <c r="K20" s="829"/>
    </row>
    <row r="21" spans="1:12" ht="7.5" customHeight="1" thickBot="1">
      <c r="A21" s="838"/>
      <c r="B21" s="839"/>
      <c r="C21" s="839"/>
      <c r="D21" s="839"/>
      <c r="E21" s="839"/>
      <c r="F21" s="371"/>
      <c r="G21" s="376"/>
      <c r="H21" s="269"/>
      <c r="I21" s="269"/>
      <c r="J21" s="269"/>
      <c r="K21" s="269"/>
    </row>
    <row r="22" spans="1:12">
      <c r="G22" s="377"/>
    </row>
  </sheetData>
  <mergeCells count="17">
    <mergeCell ref="D16:D19"/>
    <mergeCell ref="G20:I20"/>
    <mergeCell ref="J20:K20"/>
    <mergeCell ref="F3:K4"/>
    <mergeCell ref="A20:E21"/>
    <mergeCell ref="A3:A4"/>
    <mergeCell ref="A5:A11"/>
    <mergeCell ref="A12:A15"/>
    <mergeCell ref="A16:A19"/>
    <mergeCell ref="D5:D11"/>
    <mergeCell ref="C5:C11"/>
    <mergeCell ref="B5:B11"/>
    <mergeCell ref="B12:B15"/>
    <mergeCell ref="C12:C15"/>
    <mergeCell ref="D12:D15"/>
    <mergeCell ref="B16:B19"/>
    <mergeCell ref="C16:C19"/>
  </mergeCells>
  <phoneticPr fontId="4" type="noConversion"/>
  <pageMargins left="0.59055118110236227" right="0.39370078740157483" top="0.78740157480314965" bottom="0.59055118110236227" header="0.31496062992125984" footer="0.31496062992125984"/>
  <pageSetup paperSize="9" scale="95" firstPageNumber="11" orientation="portrait" r:id="rId1"/>
  <headerFooter>
    <oddFooter>&amp;C16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60" r:id="rId4" name="Check Box 16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15</xdr:row>
                    <xdr:rowOff>19050</xdr:rowOff>
                  </from>
                  <to>
                    <xdr:col>4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5" name="Check Box 17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15</xdr:row>
                    <xdr:rowOff>304800</xdr:rowOff>
                  </from>
                  <to>
                    <xdr:col>4</xdr:col>
                    <xdr:colOff>361950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6" name="Check Box 18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16</xdr:row>
                    <xdr:rowOff>295275</xdr:rowOff>
                  </from>
                  <to>
                    <xdr:col>4</xdr:col>
                    <xdr:colOff>361950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7" name="Check Box 91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4</xdr:row>
                    <xdr:rowOff>47625</xdr:rowOff>
                  </from>
                  <to>
                    <xdr:col>4</xdr:col>
                    <xdr:colOff>352425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8" name="Check Box 92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5</xdr:row>
                    <xdr:rowOff>28575</xdr:rowOff>
                  </from>
                  <to>
                    <xdr:col>4</xdr:col>
                    <xdr:colOff>352425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" name="Check Box 93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6</xdr:row>
                    <xdr:rowOff>9525</xdr:rowOff>
                  </from>
                  <to>
                    <xdr:col>4</xdr:col>
                    <xdr:colOff>352425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11</xdr:row>
                    <xdr:rowOff>28575</xdr:rowOff>
                  </from>
                  <to>
                    <xdr:col>4</xdr:col>
                    <xdr:colOff>352425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12</xdr:row>
                    <xdr:rowOff>28575</xdr:rowOff>
                  </from>
                  <to>
                    <xdr:col>4</xdr:col>
                    <xdr:colOff>352425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9525</xdr:rowOff>
                  </from>
                  <to>
                    <xdr:col>4</xdr:col>
                    <xdr:colOff>352425</xdr:colOff>
                    <xdr:row>13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theme="0" tint="-0.14999847407452621"/>
  </sheetPr>
  <dimension ref="A1:R48"/>
  <sheetViews>
    <sheetView showGridLines="0" view="pageLayout" topLeftCell="E1" zoomScaleNormal="100" zoomScaleSheetLayoutView="100" workbookViewId="0">
      <selection activeCell="H30" sqref="H30"/>
    </sheetView>
  </sheetViews>
  <sheetFormatPr defaultRowHeight="21.75"/>
  <cols>
    <col min="1" max="1" width="6.25" style="155" customWidth="1"/>
    <col min="2" max="4" width="9.625" style="155" customWidth="1"/>
    <col min="5" max="5" width="11.875" style="155" customWidth="1"/>
    <col min="6" max="6" width="13.375" style="155" customWidth="1"/>
    <col min="7" max="8" width="14.375" style="155" customWidth="1"/>
    <col min="9" max="9" width="16" style="155" customWidth="1"/>
    <col min="10" max="11" width="15.25" style="155" customWidth="1"/>
    <col min="12" max="12" width="14.625" style="155" customWidth="1"/>
    <col min="13" max="16384" width="9" style="155"/>
  </cols>
  <sheetData>
    <row r="1" spans="1:18" ht="24">
      <c r="B1" s="211" t="s">
        <v>642</v>
      </c>
      <c r="C1" s="211"/>
    </row>
    <row r="2" spans="1:18" ht="24">
      <c r="A2" s="802" t="s">
        <v>643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8">
      <c r="B3" s="206" t="s">
        <v>212</v>
      </c>
      <c r="C3" s="567">
        <f>หม้อแปลงปัจจุบัน!D5</f>
        <v>3224</v>
      </c>
      <c r="E3" s="206" t="s">
        <v>210</v>
      </c>
      <c r="F3" s="851" t="str">
        <f>หม้อแปลงปัจจุบัน!B5</f>
        <v>9805-020004553162</v>
      </c>
      <c r="G3" s="851"/>
      <c r="H3" s="481"/>
      <c r="I3" s="206" t="s">
        <v>211</v>
      </c>
      <c r="J3" s="568">
        <f>หม้อแปลงปัจจุบัน!C5</f>
        <v>23055970</v>
      </c>
      <c r="K3" s="528"/>
      <c r="L3" s="528"/>
    </row>
    <row r="4" spans="1:18" ht="10.5" customHeight="1"/>
    <row r="5" spans="1:18" ht="19.5" customHeight="1">
      <c r="A5" s="849" t="s">
        <v>47</v>
      </c>
      <c r="B5" s="850" t="s">
        <v>95</v>
      </c>
      <c r="C5" s="850"/>
      <c r="D5" s="850"/>
      <c r="E5" s="850"/>
      <c r="F5" s="850" t="s">
        <v>102</v>
      </c>
      <c r="G5" s="850"/>
      <c r="H5" s="852" t="s">
        <v>568</v>
      </c>
      <c r="I5" s="849" t="s">
        <v>263</v>
      </c>
      <c r="J5" s="849" t="s">
        <v>264</v>
      </c>
      <c r="K5" s="855" t="s">
        <v>582</v>
      </c>
      <c r="L5" s="849" t="s">
        <v>105</v>
      </c>
    </row>
    <row r="6" spans="1:18" ht="19.5" customHeight="1">
      <c r="A6" s="849"/>
      <c r="B6" s="336" t="s">
        <v>96</v>
      </c>
      <c r="C6" s="336" t="s">
        <v>98</v>
      </c>
      <c r="D6" s="336" t="s">
        <v>99</v>
      </c>
      <c r="E6" s="336" t="s">
        <v>100</v>
      </c>
      <c r="F6" s="336" t="s">
        <v>103</v>
      </c>
      <c r="G6" s="336" t="s">
        <v>100</v>
      </c>
      <c r="H6" s="853"/>
      <c r="I6" s="849"/>
      <c r="J6" s="849"/>
      <c r="K6" s="856"/>
      <c r="L6" s="849"/>
    </row>
    <row r="7" spans="1:18" ht="19.5" customHeight="1">
      <c r="A7" s="849"/>
      <c r="B7" s="337" t="s">
        <v>97</v>
      </c>
      <c r="C7" s="337" t="s">
        <v>97</v>
      </c>
      <c r="D7" s="337" t="s">
        <v>97</v>
      </c>
      <c r="E7" s="337" t="s">
        <v>101</v>
      </c>
      <c r="F7" s="337" t="s">
        <v>104</v>
      </c>
      <c r="G7" s="337" t="s">
        <v>101</v>
      </c>
      <c r="H7" s="854"/>
      <c r="I7" s="849"/>
      <c r="J7" s="849"/>
      <c r="K7" s="857"/>
      <c r="L7" s="849"/>
      <c r="M7" s="378" t="s">
        <v>209</v>
      </c>
    </row>
    <row r="8" spans="1:18" ht="21.75" customHeight="1">
      <c r="A8" s="286" t="s">
        <v>54</v>
      </c>
      <c r="B8" s="569">
        <v>105.03</v>
      </c>
      <c r="C8" s="569">
        <v>89.21</v>
      </c>
      <c r="D8" s="569">
        <v>89.93</v>
      </c>
      <c r="E8" s="569">
        <v>144842.74</v>
      </c>
      <c r="F8" s="569">
        <v>39135.99</v>
      </c>
      <c r="G8" s="569">
        <v>140302.97</v>
      </c>
      <c r="H8" s="569">
        <v>53.96</v>
      </c>
      <c r="I8" s="569">
        <v>150124.18</v>
      </c>
      <c r="J8" s="507">
        <f>+F8*100/(MAX(B8:D8)*24*M8)</f>
        <v>50.082964007211451</v>
      </c>
      <c r="K8" s="507">
        <f>MAX(B8:D8)/(SQRT((MAX(B8:D8)^2+(H8)^2)))</f>
        <v>0.88947864199947124</v>
      </c>
      <c r="L8" s="507">
        <f>+I8/F8</f>
        <v>3.8359622434490608</v>
      </c>
      <c r="M8" s="155">
        <v>31</v>
      </c>
      <c r="O8" s="379">
        <f>E8+G8</f>
        <v>285145.70999999996</v>
      </c>
      <c r="R8" s="379"/>
    </row>
    <row r="9" spans="1:18" ht="21.75" customHeight="1">
      <c r="A9" s="286" t="s">
        <v>55</v>
      </c>
      <c r="B9" s="569">
        <v>170.92</v>
      </c>
      <c r="C9" s="569">
        <v>125.83</v>
      </c>
      <c r="D9" s="569">
        <v>138.41</v>
      </c>
      <c r="E9" s="569">
        <v>209640.1</v>
      </c>
      <c r="F9" s="569">
        <v>55932.01</v>
      </c>
      <c r="G9" s="569">
        <v>203151.99</v>
      </c>
      <c r="H9" s="569">
        <v>85.98</v>
      </c>
      <c r="I9" s="569">
        <v>217372.63</v>
      </c>
      <c r="J9" s="507">
        <f t="shared" ref="J9:J19" si="0">+F9*100/(MAX(B9:D9)*24*M9)</f>
        <v>48.696558470685261</v>
      </c>
      <c r="K9" s="507">
        <f>MAX(B9:D9)/(SQRT((MAX(B9:D9)^2+(H9)^2)))</f>
        <v>0.89333740700126241</v>
      </c>
      <c r="L9" s="507">
        <f t="shared" ref="L9:L19" si="1">+I9/F9</f>
        <v>3.8863725798518596</v>
      </c>
      <c r="M9" s="155">
        <v>28</v>
      </c>
    </row>
    <row r="10" spans="1:18" ht="21.75" customHeight="1">
      <c r="A10" s="286" t="s">
        <v>56</v>
      </c>
      <c r="B10" s="569">
        <v>188.02</v>
      </c>
      <c r="C10" s="569">
        <v>133.26</v>
      </c>
      <c r="D10" s="569">
        <v>158.06</v>
      </c>
      <c r="E10" s="569">
        <v>250510.05</v>
      </c>
      <c r="F10" s="569">
        <v>65922.009999999995</v>
      </c>
      <c r="G10" s="569">
        <v>242854.98</v>
      </c>
      <c r="H10" s="569">
        <v>91.94</v>
      </c>
      <c r="I10" s="569">
        <v>259822.12</v>
      </c>
      <c r="J10" s="507">
        <f t="shared" si="0"/>
        <v>47.125227183564313</v>
      </c>
      <c r="K10" s="507">
        <f t="shared" ref="K10:K19" si="2">MAX(B10:D10)/(SQRT((MAX(B10:D10)^2+(H10)^2)))</f>
        <v>0.89834832815157273</v>
      </c>
      <c r="L10" s="507">
        <f t="shared" si="1"/>
        <v>3.9413561570710605</v>
      </c>
      <c r="M10" s="155">
        <v>31</v>
      </c>
    </row>
    <row r="11" spans="1:18" ht="21.75" customHeight="1">
      <c r="A11" s="286" t="s">
        <v>57</v>
      </c>
      <c r="B11" s="569">
        <v>177.63</v>
      </c>
      <c r="C11" s="569">
        <v>137.49</v>
      </c>
      <c r="D11" s="569">
        <v>149.53</v>
      </c>
      <c r="E11" s="569">
        <v>228578.74</v>
      </c>
      <c r="F11" s="569">
        <v>60536</v>
      </c>
      <c r="G11" s="569">
        <v>221556.56</v>
      </c>
      <c r="H11" s="569">
        <v>89.32</v>
      </c>
      <c r="I11" s="569">
        <v>236927.55</v>
      </c>
      <c r="J11" s="507">
        <f t="shared" si="0"/>
        <v>47.33309563574722</v>
      </c>
      <c r="K11" s="507">
        <f t="shared" si="2"/>
        <v>0.89340890249224725</v>
      </c>
      <c r="L11" s="507">
        <f t="shared" si="1"/>
        <v>3.9138289612792385</v>
      </c>
      <c r="M11" s="155">
        <v>30</v>
      </c>
    </row>
    <row r="12" spans="1:18" ht="21.75" customHeight="1">
      <c r="A12" s="286" t="s">
        <v>58</v>
      </c>
      <c r="B12" s="569">
        <v>199.54</v>
      </c>
      <c r="C12" s="569">
        <v>154.27000000000001</v>
      </c>
      <c r="D12" s="569">
        <v>180.15</v>
      </c>
      <c r="E12" s="569">
        <v>254980.82</v>
      </c>
      <c r="F12" s="569">
        <v>67484</v>
      </c>
      <c r="G12" s="569">
        <v>247152.68</v>
      </c>
      <c r="H12" s="569">
        <v>97.32</v>
      </c>
      <c r="I12" s="569">
        <v>264156.09999999998</v>
      </c>
      <c r="J12" s="507">
        <f t="shared" si="0"/>
        <v>45.456700949818988</v>
      </c>
      <c r="K12" s="507">
        <f t="shared" si="2"/>
        <v>0.89879788098073976</v>
      </c>
      <c r="L12" s="507">
        <f t="shared" si="1"/>
        <v>3.9143515499970358</v>
      </c>
      <c r="M12" s="155">
        <v>31</v>
      </c>
    </row>
    <row r="13" spans="1:18" ht="21.75" customHeight="1">
      <c r="A13" s="286" t="s">
        <v>59</v>
      </c>
      <c r="B13" s="569">
        <v>155.12</v>
      </c>
      <c r="C13" s="569">
        <v>119.33</v>
      </c>
      <c r="D13" s="569">
        <v>140.44</v>
      </c>
      <c r="E13" s="569">
        <v>213169.64</v>
      </c>
      <c r="F13" s="569">
        <v>56680</v>
      </c>
      <c r="G13" s="569">
        <v>206594.76</v>
      </c>
      <c r="H13" s="569">
        <v>72.510000000000005</v>
      </c>
      <c r="I13" s="569">
        <v>221056.39</v>
      </c>
      <c r="J13" s="507">
        <f t="shared" si="0"/>
        <v>50.749240731190184</v>
      </c>
      <c r="K13" s="507">
        <f t="shared" si="2"/>
        <v>0.90591290490215393</v>
      </c>
      <c r="L13" s="507">
        <f t="shared" si="1"/>
        <v>3.9000774523641497</v>
      </c>
      <c r="M13" s="155">
        <v>30</v>
      </c>
    </row>
    <row r="14" spans="1:18" ht="21.75" customHeight="1">
      <c r="A14" s="286" t="s">
        <v>60</v>
      </c>
      <c r="B14" s="569">
        <v>172.47</v>
      </c>
      <c r="C14" s="569">
        <v>129.09</v>
      </c>
      <c r="D14" s="569">
        <v>153.43</v>
      </c>
      <c r="E14" s="569">
        <v>241356.5</v>
      </c>
      <c r="F14" s="569">
        <v>65984</v>
      </c>
      <c r="G14" s="569">
        <v>233702.36</v>
      </c>
      <c r="H14" s="569">
        <v>81.47</v>
      </c>
      <c r="I14" s="569">
        <v>250030.24</v>
      </c>
      <c r="J14" s="507">
        <f t="shared" si="0"/>
        <v>51.422376090340791</v>
      </c>
      <c r="K14" s="507">
        <f t="shared" si="2"/>
        <v>0.90419634597402332</v>
      </c>
      <c r="L14" s="507">
        <f t="shared" si="1"/>
        <v>3.7892555771096021</v>
      </c>
      <c r="M14" s="155">
        <v>31</v>
      </c>
    </row>
    <row r="15" spans="1:18" ht="21.75" customHeight="1">
      <c r="A15" s="286" t="s">
        <v>61</v>
      </c>
      <c r="B15" s="569">
        <v>148.97</v>
      </c>
      <c r="C15" s="569">
        <v>109.37</v>
      </c>
      <c r="D15" s="569">
        <v>124.46</v>
      </c>
      <c r="E15" s="569">
        <v>213160.67</v>
      </c>
      <c r="F15" s="569">
        <v>57108</v>
      </c>
      <c r="G15" s="569">
        <v>206536.14</v>
      </c>
      <c r="H15" s="569">
        <v>69.77</v>
      </c>
      <c r="I15" s="569">
        <v>220982.3</v>
      </c>
      <c r="J15" s="507">
        <f t="shared" si="0"/>
        <v>51.525853874020967</v>
      </c>
      <c r="K15" s="507">
        <f t="shared" si="2"/>
        <v>0.90559833081927354</v>
      </c>
      <c r="L15" s="507">
        <f t="shared" si="1"/>
        <v>3.8695506759123064</v>
      </c>
      <c r="M15" s="155">
        <v>31</v>
      </c>
    </row>
    <row r="16" spans="1:18" ht="21.75" customHeight="1">
      <c r="A16" s="286" t="s">
        <v>62</v>
      </c>
      <c r="B16" s="569">
        <v>145.49</v>
      </c>
      <c r="C16" s="569">
        <v>104.31</v>
      </c>
      <c r="D16" s="569">
        <v>126.28</v>
      </c>
      <c r="E16" s="569">
        <v>211615.34</v>
      </c>
      <c r="F16" s="569">
        <v>56156</v>
      </c>
      <c r="G16" s="569">
        <v>205101.24</v>
      </c>
      <c r="H16" s="569">
        <v>68.63</v>
      </c>
      <c r="I16" s="569">
        <v>219458.33</v>
      </c>
      <c r="J16" s="507">
        <f t="shared" si="0"/>
        <v>53.608113577870945</v>
      </c>
      <c r="K16" s="507">
        <f t="shared" si="2"/>
        <v>0.90442525652668848</v>
      </c>
      <c r="L16" s="507">
        <f t="shared" si="1"/>
        <v>3.9080121447396534</v>
      </c>
      <c r="M16" s="155">
        <v>30</v>
      </c>
    </row>
    <row r="17" spans="1:13" ht="21.75" customHeight="1">
      <c r="A17" s="286" t="s">
        <v>63</v>
      </c>
      <c r="B17" s="569">
        <v>144.9</v>
      </c>
      <c r="C17" s="569">
        <v>111.46</v>
      </c>
      <c r="D17" s="569">
        <v>130.04</v>
      </c>
      <c r="E17" s="569">
        <v>206809.32</v>
      </c>
      <c r="F17" s="569">
        <v>55704</v>
      </c>
      <c r="G17" s="569">
        <v>200347.66</v>
      </c>
      <c r="H17" s="569">
        <v>73.38</v>
      </c>
      <c r="I17" s="569">
        <v>214306.57</v>
      </c>
      <c r="J17" s="507">
        <f>+F17*100/(MAX(B17:D17)*24*M17)</f>
        <v>51.670785191121794</v>
      </c>
      <c r="K17" s="507">
        <f t="shared" si="2"/>
        <v>0.89212511933570304</v>
      </c>
      <c r="L17" s="507">
        <f>+I17/F17</f>
        <v>3.8472384388912828</v>
      </c>
      <c r="M17" s="155">
        <v>31</v>
      </c>
    </row>
    <row r="18" spans="1:13" ht="21.75" customHeight="1">
      <c r="A18" s="286" t="s">
        <v>64</v>
      </c>
      <c r="B18" s="569">
        <v>159.56</v>
      </c>
      <c r="C18" s="569">
        <v>112.5</v>
      </c>
      <c r="D18" s="569">
        <v>129.22</v>
      </c>
      <c r="E18" s="569" t="s">
        <v>657</v>
      </c>
      <c r="F18" s="569">
        <v>55720</v>
      </c>
      <c r="G18" s="569">
        <v>203682.04</v>
      </c>
      <c r="H18" s="569">
        <v>75.38</v>
      </c>
      <c r="I18" s="569">
        <v>217905.65</v>
      </c>
      <c r="J18" s="507">
        <f t="shared" si="0"/>
        <v>48.501434500431742</v>
      </c>
      <c r="K18" s="507">
        <f t="shared" si="2"/>
        <v>0.90417813141755055</v>
      </c>
      <c r="L18" s="507">
        <f t="shared" si="1"/>
        <v>3.9107259511844936</v>
      </c>
      <c r="M18" s="155">
        <v>30</v>
      </c>
    </row>
    <row r="19" spans="1:13" ht="21.75" customHeight="1">
      <c r="A19" s="286" t="s">
        <v>65</v>
      </c>
      <c r="B19" s="569">
        <v>138.96</v>
      </c>
      <c r="C19" s="569">
        <v>107.2</v>
      </c>
      <c r="D19" s="569">
        <v>124.07</v>
      </c>
      <c r="E19" s="569">
        <v>198851.8</v>
      </c>
      <c r="F19" s="569">
        <v>54472</v>
      </c>
      <c r="G19" s="569">
        <v>192533.05</v>
      </c>
      <c r="H19" s="569">
        <v>70.47</v>
      </c>
      <c r="I19" s="569">
        <v>205990.45</v>
      </c>
      <c r="J19" s="507">
        <f t="shared" si="0"/>
        <v>52.687862524065096</v>
      </c>
      <c r="K19" s="507">
        <f t="shared" si="2"/>
        <v>0.89187114475935592</v>
      </c>
      <c r="L19" s="507">
        <f t="shared" si="1"/>
        <v>3.781584116610369</v>
      </c>
      <c r="M19" s="155">
        <v>31</v>
      </c>
    </row>
    <row r="20" spans="1:13" ht="21.75" customHeight="1">
      <c r="A20" s="858" t="s">
        <v>94</v>
      </c>
      <c r="B20" s="858"/>
      <c r="C20" s="858"/>
      <c r="D20" s="858"/>
      <c r="E20" s="447">
        <f>SUM(E8:E19)</f>
        <v>2373515.7199999997</v>
      </c>
      <c r="F20" s="447">
        <f>SUM(F8:F19)</f>
        <v>690834.01</v>
      </c>
      <c r="G20" s="447">
        <f>SUM(G8:G19)</f>
        <v>2503516.4299999997</v>
      </c>
      <c r="H20" s="447">
        <f>SUM(H8:H19)</f>
        <v>930.13</v>
      </c>
      <c r="I20" s="447">
        <f>SUM(I8:I19)</f>
        <v>2678132.5100000002</v>
      </c>
      <c r="J20" s="247"/>
      <c r="K20" s="247"/>
      <c r="L20" s="247"/>
    </row>
    <row r="21" spans="1:13" ht="21.75" customHeight="1">
      <c r="A21" s="858" t="s">
        <v>106</v>
      </c>
      <c r="B21" s="858"/>
      <c r="C21" s="858"/>
      <c r="D21" s="858"/>
      <c r="E21" s="510">
        <f t="shared" ref="E21:L21" si="3">AVERAGE(E8:E19)</f>
        <v>215774.15636363634</v>
      </c>
      <c r="F21" s="510">
        <f t="shared" si="3"/>
        <v>57569.500833333332</v>
      </c>
      <c r="G21" s="510">
        <f t="shared" si="3"/>
        <v>208626.36916666664</v>
      </c>
      <c r="H21" s="510">
        <f t="shared" si="3"/>
        <v>77.510833333333338</v>
      </c>
      <c r="I21" s="510">
        <f t="shared" si="3"/>
        <v>223177.7091666667</v>
      </c>
      <c r="J21" s="507">
        <f t="shared" si="3"/>
        <v>49.905017728005731</v>
      </c>
      <c r="K21" s="507">
        <f t="shared" si="3"/>
        <v>0.8984731995300036</v>
      </c>
      <c r="L21" s="507">
        <f t="shared" si="3"/>
        <v>3.8748596540383429</v>
      </c>
    </row>
    <row r="22" spans="1:13" s="296" customFormat="1" ht="17.25">
      <c r="A22" s="296" t="s">
        <v>107</v>
      </c>
      <c r="B22" s="296" t="s">
        <v>108</v>
      </c>
    </row>
    <row r="23" spans="1:13" s="296" customFormat="1" ht="17.25">
      <c r="B23" s="296" t="s">
        <v>109</v>
      </c>
    </row>
    <row r="24" spans="1:13" s="296" customFormat="1" ht="17.25">
      <c r="B24" s="296" t="s">
        <v>110</v>
      </c>
    </row>
    <row r="25" spans="1:13" s="296" customFormat="1" ht="17.25">
      <c r="B25" s="296" t="s">
        <v>265</v>
      </c>
    </row>
    <row r="26" spans="1:13" s="316" customFormat="1" ht="18.75">
      <c r="A26" s="222"/>
      <c r="B26" s="251" t="s">
        <v>2</v>
      </c>
      <c r="D26" s="317"/>
      <c r="E26" s="317"/>
      <c r="F26" s="317"/>
      <c r="G26" s="317"/>
      <c r="H26" s="317"/>
      <c r="I26" s="317"/>
      <c r="J26" s="317"/>
      <c r="K26" s="317"/>
      <c r="L26" s="317"/>
    </row>
    <row r="27" spans="1:13" s="316" customFormat="1" ht="18" customHeight="1">
      <c r="C27" s="251" t="s">
        <v>3</v>
      </c>
      <c r="F27" s="318"/>
      <c r="G27" s="318"/>
      <c r="H27" s="318"/>
      <c r="I27" s="318"/>
      <c r="J27" s="318"/>
      <c r="K27" s="318"/>
    </row>
    <row r="28" spans="1:13">
      <c r="B28" s="155" t="s">
        <v>583</v>
      </c>
    </row>
    <row r="29" spans="1:13" ht="24.75">
      <c r="D29" s="155" t="s">
        <v>587</v>
      </c>
    </row>
    <row r="35" spans="7:8">
      <c r="G35" s="380"/>
      <c r="H35" s="380"/>
    </row>
    <row r="36" spans="7:8">
      <c r="G36" s="380"/>
      <c r="H36" s="380"/>
    </row>
    <row r="37" spans="7:8">
      <c r="G37" s="380"/>
      <c r="H37" s="380"/>
    </row>
    <row r="38" spans="7:8">
      <c r="G38" s="380"/>
      <c r="H38" s="380"/>
    </row>
    <row r="39" spans="7:8">
      <c r="G39" s="380"/>
      <c r="H39" s="380"/>
    </row>
    <row r="40" spans="7:8">
      <c r="G40" s="380"/>
      <c r="H40" s="380"/>
    </row>
    <row r="41" spans="7:8">
      <c r="G41" s="380"/>
      <c r="H41" s="380"/>
    </row>
    <row r="42" spans="7:8">
      <c r="G42" s="380"/>
      <c r="H42" s="380"/>
    </row>
    <row r="43" spans="7:8">
      <c r="G43" s="380"/>
      <c r="H43" s="380"/>
    </row>
    <row r="44" spans="7:8">
      <c r="G44" s="380"/>
      <c r="H44" s="380"/>
    </row>
    <row r="45" spans="7:8">
      <c r="G45" s="380"/>
      <c r="H45" s="380"/>
    </row>
    <row r="46" spans="7:8">
      <c r="G46" s="380"/>
      <c r="H46" s="380"/>
    </row>
    <row r="47" spans="7:8">
      <c r="G47" s="380"/>
      <c r="H47" s="380"/>
    </row>
    <row r="48" spans="7:8">
      <c r="G48" s="380"/>
      <c r="H48" s="380"/>
    </row>
  </sheetData>
  <mergeCells count="12">
    <mergeCell ref="A21:D21"/>
    <mergeCell ref="J5:J7"/>
    <mergeCell ref="A20:D20"/>
    <mergeCell ref="I5:I7"/>
    <mergeCell ref="L5:L7"/>
    <mergeCell ref="A2:L2"/>
    <mergeCell ref="A5:A7"/>
    <mergeCell ref="B5:E5"/>
    <mergeCell ref="F5:G5"/>
    <mergeCell ref="F3:G3"/>
    <mergeCell ref="H5:H7"/>
    <mergeCell ref="K5:K7"/>
  </mergeCells>
  <phoneticPr fontId="4" type="noConversion"/>
  <pageMargins left="0.78740157480314965" right="0.78740157480314965" top="0.78740157480314965" bottom="0.39370078740157483" header="0.31496062992125984" footer="0.31496062992125984"/>
  <pageSetup paperSize="9" scale="80" firstPageNumber="12" orientation="landscape" r:id="rId1"/>
  <headerFooter>
    <oddFooter>&amp;C17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H18"/>
  <sheetViews>
    <sheetView showGridLines="0" tabSelected="1" view="pageLayout" zoomScaleNormal="100" zoomScaleSheetLayoutView="100" workbookViewId="0">
      <selection activeCell="B7" sqref="B7"/>
    </sheetView>
  </sheetViews>
  <sheetFormatPr defaultRowHeight="24"/>
  <cols>
    <col min="1" max="1" width="21.625" style="195" customWidth="1"/>
    <col min="2" max="2" width="17.875" style="195" customWidth="1"/>
    <col min="3" max="3" width="15.625" style="195" customWidth="1"/>
    <col min="4" max="4" width="11.625" style="195" customWidth="1"/>
    <col min="5" max="5" width="12.375" style="195" customWidth="1"/>
    <col min="6" max="6" width="0" style="195" hidden="1" customWidth="1"/>
    <col min="7" max="7" width="8.875" style="195" hidden="1" customWidth="1"/>
    <col min="8" max="16384" width="9" style="195"/>
  </cols>
  <sheetData>
    <row r="1" spans="1:8">
      <c r="A1" s="258" t="s">
        <v>658</v>
      </c>
    </row>
    <row r="2" spans="1:8" s="155" customFormat="1" ht="9.75" customHeight="1"/>
    <row r="3" spans="1:8" s="332" customFormat="1">
      <c r="A3" s="802" t="s">
        <v>641</v>
      </c>
      <c r="B3" s="802"/>
      <c r="C3" s="802"/>
      <c r="D3" s="802"/>
      <c r="E3" s="802"/>
    </row>
    <row r="4" spans="1:8" ht="11.25" customHeight="1"/>
    <row r="5" spans="1:8">
      <c r="A5" s="859" t="s">
        <v>116</v>
      </c>
      <c r="B5" s="859" t="s">
        <v>117</v>
      </c>
      <c r="C5" s="859"/>
      <c r="D5" s="859" t="s">
        <v>338</v>
      </c>
      <c r="E5" s="859"/>
    </row>
    <row r="6" spans="1:8">
      <c r="A6" s="859"/>
      <c r="B6" s="207" t="s">
        <v>118</v>
      </c>
      <c r="C6" s="207" t="s">
        <v>119</v>
      </c>
      <c r="D6" s="381" t="s">
        <v>339</v>
      </c>
      <c r="E6" s="353" t="s">
        <v>340</v>
      </c>
      <c r="G6" s="265"/>
    </row>
    <row r="7" spans="1:8">
      <c r="A7" s="286" t="s">
        <v>266</v>
      </c>
      <c r="B7" s="208">
        <v>0</v>
      </c>
      <c r="C7" s="536">
        <f>B7/B11*100</f>
        <v>0</v>
      </c>
      <c r="D7" s="509"/>
      <c r="E7" s="210"/>
      <c r="G7" s="382">
        <f>B7</f>
        <v>0</v>
      </c>
      <c r="H7" s="383"/>
    </row>
    <row r="8" spans="1:8">
      <c r="A8" s="286" t="s">
        <v>511</v>
      </c>
      <c r="B8" s="538">
        <v>359416.85</v>
      </c>
      <c r="C8" s="535">
        <f>B8/B11*100</f>
        <v>52.026513575960166</v>
      </c>
      <c r="D8" s="537" t="s">
        <v>610</v>
      </c>
      <c r="E8" s="249"/>
      <c r="G8" s="382">
        <f>B8</f>
        <v>359416.85</v>
      </c>
      <c r="H8" s="383"/>
    </row>
    <row r="9" spans="1:8">
      <c r="A9" s="532" t="s">
        <v>120</v>
      </c>
      <c r="B9" s="539">
        <v>279847.93</v>
      </c>
      <c r="C9" s="533">
        <f>B9/B11*100</f>
        <v>40.50870772850341</v>
      </c>
      <c r="D9" s="537" t="s">
        <v>610</v>
      </c>
      <c r="E9" s="249"/>
      <c r="G9" s="382">
        <f>B9</f>
        <v>279847.93</v>
      </c>
      <c r="H9" s="383"/>
    </row>
    <row r="10" spans="1:8">
      <c r="A10" s="286" t="s">
        <v>121</v>
      </c>
      <c r="B10" s="534">
        <f>B11-B8-B9</f>
        <v>51569.23000000004</v>
      </c>
      <c r="C10" s="504">
        <f>B10/B11*100</f>
        <v>7.4647786955364337</v>
      </c>
      <c r="D10" s="537" t="s">
        <v>610</v>
      </c>
      <c r="E10" s="249"/>
      <c r="G10" s="382">
        <f>B10</f>
        <v>51569.23000000004</v>
      </c>
      <c r="H10" s="383"/>
    </row>
    <row r="11" spans="1:8" ht="24.75" thickBot="1">
      <c r="A11" s="384" t="s">
        <v>94</v>
      </c>
      <c r="B11" s="482">
        <f>'ไฟฟ้าปี 62'!F20</f>
        <v>690834.01</v>
      </c>
      <c r="C11" s="505">
        <f>SUM(C7:C10)</f>
        <v>100.00000000000001</v>
      </c>
      <c r="D11" s="209"/>
      <c r="E11" s="385"/>
      <c r="G11" s="386">
        <f>SUM(G7:G10)</f>
        <v>690834.01</v>
      </c>
    </row>
    <row r="12" spans="1:8">
      <c r="A12" s="272"/>
      <c r="G12" s="265"/>
    </row>
    <row r="13" spans="1:8">
      <c r="B13" s="389"/>
      <c r="G13" s="387"/>
    </row>
    <row r="14" spans="1:8">
      <c r="A14" s="272"/>
      <c r="B14" s="389"/>
      <c r="G14" s="265"/>
    </row>
    <row r="15" spans="1:8">
      <c r="B15" s="389"/>
    </row>
    <row r="16" spans="1:8">
      <c r="B16" s="389"/>
    </row>
    <row r="17" spans="2:2">
      <c r="B17" s="389"/>
    </row>
    <row r="18" spans="2:2">
      <c r="B18" s="389"/>
    </row>
  </sheetData>
  <mergeCells count="4">
    <mergeCell ref="A3:E3"/>
    <mergeCell ref="A5:A6"/>
    <mergeCell ref="B5:C5"/>
    <mergeCell ref="D5:E5"/>
  </mergeCells>
  <phoneticPr fontId="4" type="noConversion"/>
  <pageMargins left="0.78740157480314965" right="0.59055118110236227" top="0.78740157480314965" bottom="0.59055118110236227" header="0.31496062992125984" footer="0.31496062992125984"/>
  <pageSetup paperSize="9" firstPageNumber="15" orientation="portrait" r:id="rId1"/>
  <headerFooter>
    <oddFooter>&amp;C18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A1:K25"/>
  <sheetViews>
    <sheetView showGridLines="0" view="pageLayout" zoomScaleNormal="100" zoomScaleSheetLayoutView="100" workbookViewId="0">
      <selection activeCell="F30" sqref="F29:F30"/>
    </sheetView>
  </sheetViews>
  <sheetFormatPr defaultRowHeight="24"/>
  <cols>
    <col min="1" max="1" width="8.25" style="60" customWidth="1"/>
    <col min="2" max="2" width="11.625" style="60" customWidth="1"/>
    <col min="3" max="3" width="7.375" style="60" customWidth="1"/>
    <col min="4" max="4" width="6.125" style="60" customWidth="1"/>
    <col min="5" max="5" width="14.375" style="60" customWidth="1"/>
    <col min="6" max="6" width="8.125" style="60" customWidth="1"/>
    <col min="7" max="7" width="4.5" style="60" customWidth="1"/>
    <col min="8" max="8" width="6.625" style="60" customWidth="1"/>
    <col min="9" max="9" width="4.625" style="60" customWidth="1"/>
    <col min="10" max="16384" width="9" style="60"/>
  </cols>
  <sheetData>
    <row r="1" spans="1:10">
      <c r="A1" s="257" t="s">
        <v>267</v>
      </c>
    </row>
    <row r="2" spans="1:10">
      <c r="A2" s="257" t="s">
        <v>280</v>
      </c>
      <c r="B2" s="141" t="s">
        <v>569</v>
      </c>
    </row>
    <row r="3" spans="1:10" ht="11.25" customHeight="1"/>
    <row r="4" spans="1:10">
      <c r="A4" s="865" t="s">
        <v>640</v>
      </c>
      <c r="B4" s="865"/>
      <c r="C4" s="865"/>
      <c r="D4" s="865"/>
      <c r="E4" s="865"/>
      <c r="F4" s="865"/>
      <c r="G4" s="865"/>
      <c r="H4" s="865"/>
      <c r="I4" s="865"/>
    </row>
    <row r="5" spans="1:10" ht="12" customHeight="1">
      <c r="F5" s="62"/>
      <c r="H5" s="62"/>
    </row>
    <row r="6" spans="1:10" ht="27.75" customHeight="1">
      <c r="A6" s="872" t="s">
        <v>47</v>
      </c>
      <c r="B6" s="872" t="s">
        <v>270</v>
      </c>
      <c r="C6" s="873" t="s">
        <v>122</v>
      </c>
      <c r="D6" s="873"/>
      <c r="E6" s="873"/>
      <c r="F6" s="869" t="s">
        <v>125</v>
      </c>
      <c r="G6" s="870"/>
      <c r="H6" s="870"/>
      <c r="I6" s="870"/>
      <c r="J6" s="871"/>
    </row>
    <row r="7" spans="1:10">
      <c r="A7" s="872"/>
      <c r="B7" s="872"/>
      <c r="C7" s="875" t="s">
        <v>123</v>
      </c>
      <c r="D7" s="875"/>
      <c r="E7" s="142" t="s">
        <v>124</v>
      </c>
      <c r="F7" s="866" t="s">
        <v>269</v>
      </c>
      <c r="G7" s="867"/>
      <c r="H7" s="867"/>
      <c r="I7" s="867"/>
      <c r="J7" s="868"/>
    </row>
    <row r="8" spans="1:10">
      <c r="A8" s="872"/>
      <c r="B8" s="872"/>
      <c r="C8" s="876" t="s">
        <v>104</v>
      </c>
      <c r="D8" s="876"/>
      <c r="E8" s="143" t="s">
        <v>112</v>
      </c>
      <c r="F8" s="866"/>
      <c r="G8" s="867"/>
      <c r="H8" s="867"/>
      <c r="I8" s="867"/>
      <c r="J8" s="868"/>
    </row>
    <row r="9" spans="1:10" ht="20.25" customHeight="1">
      <c r="A9" s="315">
        <v>22647</v>
      </c>
      <c r="B9" s="444">
        <f>ข้อมูลการใช้อาคารรายเดือน_62!E9</f>
        <v>29166.337999999996</v>
      </c>
      <c r="C9" s="863">
        <f>'ไฟฟ้าปี 62'!F8</f>
        <v>39135.99</v>
      </c>
      <c r="D9" s="864"/>
      <c r="E9" s="445">
        <f>3.6*C9</f>
        <v>140889.56399999998</v>
      </c>
      <c r="F9" s="860">
        <f>E9/B9</f>
        <v>4.8305537705830606</v>
      </c>
      <c r="G9" s="861"/>
      <c r="H9" s="861"/>
      <c r="I9" s="861"/>
      <c r="J9" s="862"/>
    </row>
    <row r="10" spans="1:10" ht="20.25" customHeight="1">
      <c r="A10" s="315">
        <v>22678</v>
      </c>
      <c r="B10" s="444">
        <f>ข้อมูลการใช้อาคารรายเดือน_62!E10</f>
        <v>29166.337999999996</v>
      </c>
      <c r="C10" s="863">
        <f>'ไฟฟ้าปี 62'!F9</f>
        <v>55932.01</v>
      </c>
      <c r="D10" s="864"/>
      <c r="E10" s="445">
        <f t="shared" ref="E10:E22" si="0">3.6*C10</f>
        <v>201355.236</v>
      </c>
      <c r="F10" s="860">
        <f t="shared" ref="F10:F20" si="1">E10/B10</f>
        <v>6.9036858861061008</v>
      </c>
      <c r="G10" s="861"/>
      <c r="H10" s="861"/>
      <c r="I10" s="861"/>
      <c r="J10" s="862"/>
    </row>
    <row r="11" spans="1:10" ht="20.25" customHeight="1">
      <c r="A11" s="315">
        <v>22706</v>
      </c>
      <c r="B11" s="444">
        <f>ข้อมูลการใช้อาคารรายเดือน_62!E11</f>
        <v>29166.337999999996</v>
      </c>
      <c r="C11" s="863">
        <f>'ไฟฟ้าปี 62'!F10</f>
        <v>65922.009999999995</v>
      </c>
      <c r="D11" s="864"/>
      <c r="E11" s="445">
        <f t="shared" si="0"/>
        <v>237319.23599999998</v>
      </c>
      <c r="F11" s="860">
        <f t="shared" si="1"/>
        <v>8.1367512095622025</v>
      </c>
      <c r="G11" s="861"/>
      <c r="H11" s="861"/>
      <c r="I11" s="861"/>
      <c r="J11" s="862"/>
    </row>
    <row r="12" spans="1:10" ht="20.25" customHeight="1">
      <c r="A12" s="315">
        <v>22737</v>
      </c>
      <c r="B12" s="444">
        <f>ข้อมูลการใช้อาคารรายเดือน_62!E12</f>
        <v>29166.337999999996</v>
      </c>
      <c r="C12" s="863">
        <f>'ไฟฟ้าปี 62'!F11</f>
        <v>60536</v>
      </c>
      <c r="D12" s="864"/>
      <c r="E12" s="445">
        <f t="shared" si="0"/>
        <v>217929.60000000001</v>
      </c>
      <c r="F12" s="860">
        <f t="shared" si="1"/>
        <v>7.4719561982721325</v>
      </c>
      <c r="G12" s="861"/>
      <c r="H12" s="861"/>
      <c r="I12" s="861"/>
      <c r="J12" s="862"/>
    </row>
    <row r="13" spans="1:10" ht="20.25" customHeight="1">
      <c r="A13" s="315">
        <v>22767</v>
      </c>
      <c r="B13" s="444">
        <f>ข้อมูลการใช้อาคารรายเดือน_62!E13</f>
        <v>29166.337999999996</v>
      </c>
      <c r="C13" s="863">
        <f>'ไฟฟ้าปี 62'!F12</f>
        <v>67484</v>
      </c>
      <c r="D13" s="864"/>
      <c r="E13" s="445">
        <f t="shared" si="0"/>
        <v>242942.4</v>
      </c>
      <c r="F13" s="860">
        <f t="shared" si="1"/>
        <v>8.3295475763875473</v>
      </c>
      <c r="G13" s="861"/>
      <c r="H13" s="861"/>
      <c r="I13" s="861"/>
      <c r="J13" s="862"/>
    </row>
    <row r="14" spans="1:10" ht="20.25" customHeight="1">
      <c r="A14" s="315">
        <v>22798</v>
      </c>
      <c r="B14" s="444">
        <f>ข้อมูลการใช้อาคารรายเดือน_62!E14</f>
        <v>29166.337999999996</v>
      </c>
      <c r="C14" s="863">
        <f>'ไฟฟ้าปี 62'!F13</f>
        <v>56680</v>
      </c>
      <c r="D14" s="864"/>
      <c r="E14" s="445">
        <f t="shared" si="0"/>
        <v>204048</v>
      </c>
      <c r="F14" s="860">
        <f t="shared" si="1"/>
        <v>6.9960102636128001</v>
      </c>
      <c r="G14" s="861"/>
      <c r="H14" s="861"/>
      <c r="I14" s="861"/>
      <c r="J14" s="862"/>
    </row>
    <row r="15" spans="1:10" ht="20.25" customHeight="1">
      <c r="A15" s="315">
        <v>22828</v>
      </c>
      <c r="B15" s="444">
        <f>ข้อมูลการใช้อาคารรายเดือน_62!E15</f>
        <v>29166.337999999996</v>
      </c>
      <c r="C15" s="863">
        <f>'ไฟฟ้าปี 62'!F14</f>
        <v>65984</v>
      </c>
      <c r="D15" s="864"/>
      <c r="E15" s="445">
        <f t="shared" si="0"/>
        <v>237542.39999999999</v>
      </c>
      <c r="F15" s="860">
        <f t="shared" si="1"/>
        <v>8.1444026329256705</v>
      </c>
      <c r="G15" s="861"/>
      <c r="H15" s="861"/>
      <c r="I15" s="861"/>
      <c r="J15" s="862"/>
    </row>
    <row r="16" spans="1:10" ht="20.25" customHeight="1">
      <c r="A16" s="315">
        <v>22859</v>
      </c>
      <c r="B16" s="444">
        <f>ข้อมูลการใช้อาคารรายเดือน_62!E16</f>
        <v>29166.337999999996</v>
      </c>
      <c r="C16" s="863">
        <f>'ไฟฟ้าปี 62'!F15</f>
        <v>57108</v>
      </c>
      <c r="D16" s="864"/>
      <c r="E16" s="445">
        <f t="shared" si="0"/>
        <v>205588.80000000002</v>
      </c>
      <c r="F16" s="860">
        <f t="shared" si="1"/>
        <v>7.0488382874805895</v>
      </c>
      <c r="G16" s="861"/>
      <c r="H16" s="861"/>
      <c r="I16" s="861"/>
      <c r="J16" s="862"/>
    </row>
    <row r="17" spans="1:11" ht="20.25" customHeight="1">
      <c r="A17" s="315">
        <v>22890</v>
      </c>
      <c r="B17" s="444">
        <f>ข้อมูลการใช้อาคารรายเดือน_62!E17</f>
        <v>29166.337999999996</v>
      </c>
      <c r="C17" s="863">
        <f>'ไฟฟ้าปี 62'!F16</f>
        <v>56156</v>
      </c>
      <c r="D17" s="864"/>
      <c r="E17" s="445">
        <f t="shared" si="0"/>
        <v>202161.6</v>
      </c>
      <c r="F17" s="860">
        <f t="shared" si="1"/>
        <v>6.9313329633634515</v>
      </c>
      <c r="G17" s="861"/>
      <c r="H17" s="861"/>
      <c r="I17" s="861"/>
      <c r="J17" s="862"/>
    </row>
    <row r="18" spans="1:11" ht="20.25" customHeight="1">
      <c r="A18" s="315">
        <v>22920</v>
      </c>
      <c r="B18" s="444">
        <f>ข้อมูลการใช้อาคารรายเดือน_62!E18</f>
        <v>29166.337999999996</v>
      </c>
      <c r="C18" s="863">
        <f>'ไฟฟ้าปี 62'!F17</f>
        <v>55704</v>
      </c>
      <c r="D18" s="864"/>
      <c r="E18" s="445">
        <f t="shared" si="0"/>
        <v>200534.39999999999</v>
      </c>
      <c r="F18" s="860">
        <f t="shared" si="1"/>
        <v>6.8755426204002719</v>
      </c>
      <c r="G18" s="861"/>
      <c r="H18" s="861"/>
      <c r="I18" s="861"/>
      <c r="J18" s="862"/>
    </row>
    <row r="19" spans="1:11" ht="20.25" customHeight="1">
      <c r="A19" s="315">
        <v>22951</v>
      </c>
      <c r="B19" s="444">
        <f>ข้อมูลการใช้อาคารรายเดือน_62!E19</f>
        <v>29166.337999999996</v>
      </c>
      <c r="C19" s="863">
        <f>'ไฟฟ้าปี 62'!F18</f>
        <v>55720</v>
      </c>
      <c r="D19" s="864"/>
      <c r="E19" s="445">
        <f t="shared" si="0"/>
        <v>200592</v>
      </c>
      <c r="F19" s="860">
        <f t="shared" si="1"/>
        <v>6.8775174997971984</v>
      </c>
      <c r="G19" s="861"/>
      <c r="H19" s="861"/>
      <c r="I19" s="861"/>
      <c r="J19" s="862"/>
    </row>
    <row r="20" spans="1:11" ht="20.25" customHeight="1">
      <c r="A20" s="315">
        <v>22981</v>
      </c>
      <c r="B20" s="444">
        <f>ข้อมูลการใช้อาคารรายเดือน_62!E20</f>
        <v>29166.337999999996</v>
      </c>
      <c r="C20" s="863">
        <f>'ไฟฟ้าปี 62'!F19</f>
        <v>54472</v>
      </c>
      <c r="D20" s="864"/>
      <c r="E20" s="445">
        <f t="shared" si="0"/>
        <v>196099.20000000001</v>
      </c>
      <c r="F20" s="860">
        <f t="shared" si="1"/>
        <v>6.7234769068369173</v>
      </c>
      <c r="G20" s="861"/>
      <c r="H20" s="861"/>
      <c r="I20" s="861"/>
      <c r="J20" s="862"/>
    </row>
    <row r="21" spans="1:11" ht="20.25" customHeight="1">
      <c r="A21" s="285" t="s">
        <v>94</v>
      </c>
      <c r="B21" s="444">
        <f>SUM(B9:B20)</f>
        <v>349996.05599999992</v>
      </c>
      <c r="C21" s="874">
        <f>SUM(C9:D20)</f>
        <v>690834.01</v>
      </c>
      <c r="D21" s="874"/>
      <c r="E21" s="445">
        <f t="shared" si="0"/>
        <v>2487002.4360000002</v>
      </c>
      <c r="F21" s="860" t="s">
        <v>598</v>
      </c>
      <c r="G21" s="861"/>
      <c r="H21" s="861"/>
      <c r="I21" s="861"/>
      <c r="J21" s="862"/>
    </row>
    <row r="22" spans="1:11" ht="20.25" customHeight="1">
      <c r="A22" s="285" t="s">
        <v>106</v>
      </c>
      <c r="B22" s="444">
        <f>AVERAGE(B9:B20)</f>
        <v>29166.337999999992</v>
      </c>
      <c r="C22" s="874">
        <f>AVERAGE(C9:D20)</f>
        <v>57569.500833333332</v>
      </c>
      <c r="D22" s="874"/>
      <c r="E22" s="445">
        <f t="shared" si="0"/>
        <v>207250.20300000001</v>
      </c>
      <c r="F22" s="860">
        <f>AVERAGE(F9:J20)</f>
        <v>7.1058013179439952</v>
      </c>
      <c r="G22" s="861"/>
      <c r="H22" s="861"/>
      <c r="I22" s="861"/>
      <c r="J22" s="862"/>
    </row>
    <row r="23" spans="1:11" ht="18" customHeight="1"/>
    <row r="24" spans="1:11" s="316" customFormat="1" ht="18.75">
      <c r="A24" s="222" t="s">
        <v>126</v>
      </c>
      <c r="B24" s="251" t="s">
        <v>352</v>
      </c>
      <c r="D24" s="317"/>
      <c r="E24" s="317"/>
      <c r="F24" s="317"/>
      <c r="G24" s="317"/>
      <c r="H24" s="317"/>
      <c r="I24" s="317"/>
    </row>
    <row r="25" spans="1:11" s="316" customFormat="1" ht="18" customHeight="1">
      <c r="F25" s="318" t="s">
        <v>268</v>
      </c>
      <c r="G25" s="318"/>
      <c r="H25" s="318"/>
      <c r="I25" s="318"/>
      <c r="K25" s="548">
        <f>AVERAGE(F9:J22)</f>
        <v>7.1058013179439952</v>
      </c>
    </row>
  </sheetData>
  <mergeCells count="36">
    <mergeCell ref="C22:D22"/>
    <mergeCell ref="C17:D17"/>
    <mergeCell ref="C18:D18"/>
    <mergeCell ref="C19:D19"/>
    <mergeCell ref="C7:D7"/>
    <mergeCell ref="C8:D8"/>
    <mergeCell ref="C9:D9"/>
    <mergeCell ref="C10:D10"/>
    <mergeCell ref="C11:D11"/>
    <mergeCell ref="C14:D14"/>
    <mergeCell ref="C15:D15"/>
    <mergeCell ref="C20:D20"/>
    <mergeCell ref="C16:D16"/>
    <mergeCell ref="C21:D21"/>
    <mergeCell ref="F16:J16"/>
    <mergeCell ref="C12:D12"/>
    <mergeCell ref="A4:I4"/>
    <mergeCell ref="F7:J8"/>
    <mergeCell ref="F6:J6"/>
    <mergeCell ref="F15:J15"/>
    <mergeCell ref="F14:J14"/>
    <mergeCell ref="F13:J13"/>
    <mergeCell ref="F12:J12"/>
    <mergeCell ref="F11:J11"/>
    <mergeCell ref="F10:J10"/>
    <mergeCell ref="C13:D13"/>
    <mergeCell ref="F9:J9"/>
    <mergeCell ref="A6:A8"/>
    <mergeCell ref="B6:B8"/>
    <mergeCell ref="C6:E6"/>
    <mergeCell ref="F17:J17"/>
    <mergeCell ref="F22:J22"/>
    <mergeCell ref="F21:J21"/>
    <mergeCell ref="F20:J20"/>
    <mergeCell ref="F19:J19"/>
    <mergeCell ref="F18:J18"/>
  </mergeCells>
  <phoneticPr fontId="4" type="noConversion"/>
  <pageMargins left="0.78740157480314965" right="0.39370078740157483" top="0.78740157480314965" bottom="0.59055118110236227" header="0.31496062992125984" footer="0.31496062992125984"/>
  <pageSetup paperSize="9" firstPageNumber="18" orientation="portrait" r:id="rId1"/>
  <headerFooter>
    <oddFooter>&amp;C19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R4"/>
  <sheetViews>
    <sheetView showGridLines="0" view="pageLayout" zoomScaleNormal="100" zoomScaleSheetLayoutView="100" workbookViewId="0">
      <selection activeCell="F30" sqref="F29:F30"/>
    </sheetView>
  </sheetViews>
  <sheetFormatPr defaultRowHeight="21.75"/>
  <cols>
    <col min="1" max="1" width="9.625" style="121" customWidth="1"/>
    <col min="2" max="2" width="7.25" style="121" customWidth="1"/>
    <col min="3" max="15" width="4.25" style="121" customWidth="1"/>
    <col min="16" max="16" width="5.125" style="121" customWidth="1"/>
    <col min="17" max="17" width="5" style="121" customWidth="1"/>
    <col min="18" max="18" width="4.875" style="121" customWidth="1"/>
    <col min="19" max="16384" width="9" style="121"/>
  </cols>
  <sheetData>
    <row r="1" spans="1:18" s="10" customFormat="1" ht="24">
      <c r="A1" s="90" t="s">
        <v>271</v>
      </c>
    </row>
    <row r="2" spans="1:18" s="10" customFormat="1" ht="24">
      <c r="A2" s="877" t="s">
        <v>458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</row>
    <row r="3" spans="1:18" s="10" customFormat="1" ht="24">
      <c r="A3" s="878" t="s">
        <v>459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</row>
    <row r="4" spans="1:18" s="10" customFormat="1" ht="24">
      <c r="A4" s="878" t="s">
        <v>460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8"/>
      <c r="O4" s="878"/>
      <c r="P4" s="878"/>
      <c r="Q4" s="878"/>
      <c r="R4" s="878"/>
    </row>
  </sheetData>
  <mergeCells count="3">
    <mergeCell ref="A2:R2"/>
    <mergeCell ref="A3:R3"/>
    <mergeCell ref="A4:R4"/>
  </mergeCells>
  <phoneticPr fontId="4" type="noConversion"/>
  <pageMargins left="0.59055118110236227" right="0.31496062992125984" top="0.78740157480314965" bottom="0.59055118110236227" header="0.31496062992125984" footer="0.31496062992125984"/>
  <pageSetup paperSize="9" firstPageNumber="19" orientation="portrait" r:id="rId1"/>
  <headerFooter>
    <oddFooter>&amp;C20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I46"/>
  <sheetViews>
    <sheetView showGridLines="0" view="pageBreakPreview" zoomScaleNormal="70" zoomScaleSheetLayoutView="100" zoomScalePageLayoutView="80" workbookViewId="0">
      <selection activeCell="M28" sqref="M28"/>
    </sheetView>
  </sheetViews>
  <sheetFormatPr defaultRowHeight="17.25"/>
  <cols>
    <col min="1" max="1" width="1.375" style="5" customWidth="1"/>
    <col min="2" max="3" width="9" style="5"/>
    <col min="4" max="4" width="11.5" style="5" customWidth="1"/>
    <col min="5" max="5" width="5.625" style="5" customWidth="1"/>
    <col min="6" max="6" width="12.75" style="5" customWidth="1"/>
    <col min="7" max="7" width="9" style="5"/>
    <col min="8" max="8" width="24.625" style="5" customWidth="1"/>
    <col min="9" max="9" width="18.625" style="5" customWidth="1"/>
    <col min="10" max="16384" width="9" style="5"/>
  </cols>
  <sheetData>
    <row r="1" spans="1:9">
      <c r="A1" s="280"/>
      <c r="B1" s="281"/>
      <c r="C1" s="281"/>
      <c r="D1" s="281"/>
      <c r="E1" s="281"/>
      <c r="F1" s="281"/>
      <c r="G1" s="281"/>
      <c r="H1" s="282"/>
    </row>
    <row r="2" spans="1:9" ht="32.25" customHeight="1">
      <c r="A2" s="6"/>
      <c r="B2" s="702" t="s">
        <v>7</v>
      </c>
      <c r="C2" s="702"/>
      <c r="D2" s="702"/>
      <c r="E2" s="702"/>
      <c r="F2" s="702"/>
      <c r="G2" s="702"/>
      <c r="H2" s="703"/>
      <c r="I2" s="7"/>
    </row>
    <row r="3" spans="1:9" s="21" customFormat="1" ht="32.25" customHeight="1">
      <c r="A3" s="16"/>
      <c r="B3" s="17"/>
      <c r="C3" s="704" t="s">
        <v>362</v>
      </c>
      <c r="D3" s="704"/>
      <c r="E3" s="513" t="str">
        <f>ข้อมูลเบื้องต้น!F5</f>
        <v>ศูนย์สัตวศาสตร์และเทคโนโลยี คณะสัตวศาสตร์และเทคโนโลยี</v>
      </c>
      <c r="F3" s="18"/>
      <c r="G3" s="18"/>
      <c r="H3" s="19"/>
      <c r="I3" s="20"/>
    </row>
    <row r="4" spans="1:9" s="21" customFormat="1" ht="9" customHeight="1">
      <c r="A4" s="16"/>
      <c r="B4" s="22"/>
      <c r="C4" s="23"/>
      <c r="D4" s="23"/>
      <c r="E4" s="23"/>
      <c r="F4" s="23"/>
      <c r="G4" s="23"/>
      <c r="H4" s="24"/>
      <c r="I4" s="22"/>
    </row>
    <row r="5" spans="1:9" s="29" customFormat="1" ht="33.75" customHeight="1">
      <c r="A5" s="25"/>
      <c r="B5" s="26" t="s">
        <v>29</v>
      </c>
      <c r="C5" s="27"/>
      <c r="D5" s="27"/>
      <c r="E5" s="27"/>
      <c r="F5" s="27"/>
      <c r="G5" s="27"/>
      <c r="H5" s="28"/>
      <c r="I5" s="27"/>
    </row>
    <row r="6" spans="1:9" s="21" customFormat="1" ht="22.5" customHeight="1">
      <c r="A6" s="16"/>
      <c r="B6" s="30"/>
      <c r="C6" s="31" t="s">
        <v>364</v>
      </c>
      <c r="D6" s="32"/>
      <c r="E6" s="32"/>
      <c r="F6" s="32"/>
      <c r="G6" s="30"/>
      <c r="H6" s="33"/>
      <c r="I6" s="30"/>
    </row>
    <row r="7" spans="1:9" s="21" customFormat="1" ht="22.5" customHeight="1">
      <c r="A7" s="16"/>
      <c r="B7" s="30" t="s">
        <v>363</v>
      </c>
      <c r="C7" s="30"/>
      <c r="D7" s="30"/>
      <c r="E7" s="34"/>
      <c r="F7" s="34"/>
      <c r="G7" s="34"/>
      <c r="H7" s="33"/>
      <c r="I7" s="30"/>
    </row>
    <row r="8" spans="1:9" s="21" customFormat="1">
      <c r="A8" s="16"/>
      <c r="B8" s="22"/>
      <c r="C8" s="22"/>
      <c r="D8" s="22"/>
      <c r="E8" s="22"/>
      <c r="F8" s="22"/>
      <c r="G8" s="22"/>
      <c r="H8" s="35"/>
      <c r="I8" s="22"/>
    </row>
    <row r="9" spans="1:9" s="21" customFormat="1" ht="21" customHeight="1">
      <c r="A9" s="16"/>
      <c r="B9" s="36"/>
      <c r="C9" s="36"/>
      <c r="D9" s="36"/>
      <c r="E9" s="36"/>
      <c r="F9" s="30" t="s">
        <v>428</v>
      </c>
      <c r="G9" s="36"/>
      <c r="H9" s="37"/>
      <c r="I9" s="36"/>
    </row>
    <row r="10" spans="1:9" s="21" customFormat="1" ht="21" customHeight="1">
      <c r="A10" s="16"/>
      <c r="B10" s="36"/>
      <c r="C10" s="36"/>
      <c r="D10" s="36"/>
      <c r="E10" s="36"/>
      <c r="F10" s="31" t="s">
        <v>771</v>
      </c>
      <c r="G10" s="36"/>
      <c r="H10" s="37"/>
      <c r="I10" s="36"/>
    </row>
    <row r="11" spans="1:9" s="21" customFormat="1" ht="21" customHeight="1">
      <c r="A11" s="16"/>
      <c r="B11" s="36"/>
      <c r="C11" s="36"/>
      <c r="D11" s="36"/>
      <c r="E11" s="36"/>
      <c r="F11" s="30" t="s">
        <v>8</v>
      </c>
      <c r="G11" s="36"/>
      <c r="H11" s="37"/>
      <c r="I11" s="36"/>
    </row>
    <row r="12" spans="1:9" s="21" customFormat="1">
      <c r="A12" s="16"/>
      <c r="B12" s="22"/>
      <c r="C12" s="22"/>
      <c r="D12" s="22"/>
      <c r="E12" s="22"/>
      <c r="F12" s="22"/>
      <c r="G12" s="22"/>
      <c r="H12" s="35"/>
      <c r="I12" s="22"/>
    </row>
    <row r="13" spans="1:9" s="39" customFormat="1" ht="34.5" customHeight="1">
      <c r="A13" s="38"/>
      <c r="B13" s="26" t="s">
        <v>30</v>
      </c>
      <c r="C13" s="23"/>
      <c r="D13" s="23"/>
      <c r="E13" s="23"/>
      <c r="F13" s="23"/>
      <c r="G13" s="23"/>
      <c r="H13" s="24"/>
      <c r="I13" s="23"/>
    </row>
    <row r="14" spans="1:9" s="21" customFormat="1" ht="22.5" customHeight="1">
      <c r="A14" s="16"/>
      <c r="B14" s="30" t="s">
        <v>752</v>
      </c>
      <c r="C14" s="30"/>
      <c r="D14" s="32"/>
      <c r="E14" s="40"/>
      <c r="F14" s="34"/>
      <c r="G14" s="30"/>
      <c r="H14" s="41"/>
      <c r="I14" s="30"/>
    </row>
    <row r="15" spans="1:9" s="21" customFormat="1" ht="26.25" customHeight="1">
      <c r="A15" s="16"/>
      <c r="B15" s="30" t="s">
        <v>753</v>
      </c>
      <c r="C15" s="22"/>
      <c r="D15" s="22"/>
      <c r="E15" s="22"/>
      <c r="F15" s="22"/>
      <c r="G15" s="22"/>
      <c r="H15" s="35"/>
      <c r="I15" s="22"/>
    </row>
    <row r="16" spans="1:9" s="21" customFormat="1">
      <c r="A16" s="16"/>
      <c r="B16" s="22"/>
      <c r="C16" s="22"/>
      <c r="D16" s="22"/>
      <c r="E16" s="22"/>
      <c r="F16" s="22"/>
      <c r="G16" s="22"/>
      <c r="H16" s="35"/>
      <c r="I16" s="22"/>
    </row>
    <row r="17" spans="1:9" s="21" customFormat="1" ht="24">
      <c r="A17" s="16"/>
      <c r="B17" s="30" t="s">
        <v>429</v>
      </c>
      <c r="C17" s="30"/>
      <c r="D17" s="30"/>
      <c r="E17" s="30"/>
      <c r="F17" s="30" t="s">
        <v>430</v>
      </c>
      <c r="G17" s="30"/>
      <c r="H17" s="33"/>
      <c r="I17" s="22"/>
    </row>
    <row r="18" spans="1:9" s="21" customFormat="1" ht="24">
      <c r="A18" s="16"/>
      <c r="B18" s="30" t="s">
        <v>770</v>
      </c>
      <c r="C18" s="30"/>
      <c r="D18" s="30"/>
      <c r="E18" s="30"/>
      <c r="F18" s="30" t="s">
        <v>33</v>
      </c>
      <c r="G18" s="30"/>
      <c r="H18" s="33"/>
      <c r="I18" s="22"/>
    </row>
    <row r="19" spans="1:9" s="21" customFormat="1" ht="24">
      <c r="A19" s="16"/>
      <c r="B19" s="30" t="s">
        <v>365</v>
      </c>
      <c r="C19" s="30"/>
      <c r="D19" s="30"/>
      <c r="E19" s="30"/>
      <c r="F19" s="30" t="s">
        <v>366</v>
      </c>
      <c r="G19" s="30"/>
      <c r="H19" s="33"/>
      <c r="I19" s="22"/>
    </row>
    <row r="20" spans="1:9" s="21" customFormat="1" ht="24">
      <c r="A20" s="16"/>
      <c r="B20" s="30" t="s">
        <v>597</v>
      </c>
      <c r="C20" s="30"/>
      <c r="D20" s="30"/>
      <c r="E20" s="30"/>
      <c r="F20" s="30" t="s">
        <v>31</v>
      </c>
      <c r="G20" s="30"/>
      <c r="H20" s="33"/>
      <c r="I20" s="22"/>
    </row>
    <row r="21" spans="1:9" s="21" customFormat="1" ht="24">
      <c r="A21" s="16"/>
      <c r="B21" s="30" t="s">
        <v>9</v>
      </c>
      <c r="C21" s="30"/>
      <c r="D21" s="30"/>
      <c r="E21" s="30"/>
      <c r="F21" s="30" t="s">
        <v>32</v>
      </c>
      <c r="G21" s="30"/>
      <c r="H21" s="33"/>
      <c r="I21" s="22"/>
    </row>
    <row r="22" spans="1:9" s="21" customFormat="1">
      <c r="A22" s="16"/>
      <c r="B22" s="22"/>
      <c r="C22" s="22"/>
      <c r="D22" s="22"/>
      <c r="E22" s="22"/>
      <c r="F22" s="22"/>
      <c r="G22" s="22"/>
      <c r="H22" s="35"/>
      <c r="I22" s="22"/>
    </row>
    <row r="23" spans="1:9" s="21" customFormat="1">
      <c r="A23" s="16"/>
      <c r="B23" s="22"/>
      <c r="C23" s="22"/>
      <c r="D23" s="22"/>
      <c r="E23" s="22"/>
      <c r="F23" s="22"/>
      <c r="G23" s="22"/>
      <c r="H23" s="35"/>
      <c r="I23" s="22"/>
    </row>
    <row r="24" spans="1:9" s="39" customFormat="1" ht="33.75" customHeight="1">
      <c r="A24" s="38"/>
      <c r="B24" s="26" t="s">
        <v>275</v>
      </c>
      <c r="C24" s="23"/>
      <c r="D24" s="23"/>
      <c r="E24" s="23"/>
      <c r="F24" s="23"/>
      <c r="G24" s="23"/>
      <c r="H24" s="24"/>
      <c r="I24" s="23"/>
    </row>
    <row r="25" spans="1:9" s="21" customFormat="1" ht="22.5" customHeight="1">
      <c r="A25" s="16"/>
      <c r="B25" s="30" t="s">
        <v>367</v>
      </c>
      <c r="C25" s="30"/>
      <c r="D25" s="32"/>
      <c r="E25" s="32"/>
      <c r="F25" s="32"/>
      <c r="G25" s="30"/>
      <c r="H25" s="33"/>
      <c r="I25" s="30"/>
    </row>
    <row r="26" spans="1:9" s="21" customFormat="1" ht="24">
      <c r="A26" s="16"/>
      <c r="B26" s="30" t="s">
        <v>368</v>
      </c>
      <c r="C26" s="30"/>
      <c r="D26" s="30"/>
      <c r="E26" s="30"/>
      <c r="F26" s="30"/>
      <c r="G26" s="30"/>
      <c r="H26" s="33"/>
      <c r="I26" s="30"/>
    </row>
    <row r="27" spans="1:9" s="21" customFormat="1" ht="24">
      <c r="A27" s="16"/>
      <c r="B27" s="30" t="s">
        <v>282</v>
      </c>
      <c r="C27" s="30"/>
      <c r="D27" s="30"/>
      <c r="E27" s="30"/>
      <c r="F27" s="30"/>
      <c r="G27" s="30"/>
      <c r="H27" s="33"/>
      <c r="I27" s="30"/>
    </row>
    <row r="28" spans="1:9" s="21" customFormat="1" ht="24">
      <c r="A28" s="16"/>
      <c r="B28" s="30"/>
      <c r="C28" s="30"/>
      <c r="D28" s="30"/>
      <c r="E28" s="30"/>
      <c r="F28" s="30" t="s">
        <v>428</v>
      </c>
      <c r="G28" s="30"/>
      <c r="H28" s="33"/>
      <c r="I28" s="30"/>
    </row>
    <row r="29" spans="1:9" s="21" customFormat="1" ht="24">
      <c r="A29" s="16"/>
      <c r="B29" s="30"/>
      <c r="C29" s="30"/>
      <c r="D29" s="30"/>
      <c r="E29" s="30"/>
      <c r="F29" s="30" t="s">
        <v>772</v>
      </c>
      <c r="G29" s="30"/>
      <c r="H29" s="33"/>
      <c r="I29" s="30"/>
    </row>
    <row r="30" spans="1:9" s="21" customFormat="1" ht="24">
      <c r="A30" s="16"/>
      <c r="B30" s="30"/>
      <c r="C30" s="30"/>
      <c r="D30" s="30"/>
      <c r="E30" s="30"/>
      <c r="F30" s="30" t="s">
        <v>773</v>
      </c>
      <c r="G30" s="477"/>
      <c r="H30" s="33"/>
      <c r="I30" s="30"/>
    </row>
    <row r="31" spans="1:9" s="21" customFormat="1" ht="24">
      <c r="A31" s="16"/>
      <c r="B31" s="30"/>
      <c r="C31" s="30"/>
      <c r="D31" s="30"/>
      <c r="E31" s="30"/>
      <c r="F31" s="30" t="s">
        <v>8</v>
      </c>
      <c r="G31" s="30"/>
      <c r="H31" s="33"/>
      <c r="I31" s="30"/>
    </row>
    <row r="32" spans="1:9" s="21" customFormat="1" ht="14.25" customHeight="1" thickBot="1">
      <c r="A32" s="42"/>
      <c r="B32" s="43"/>
      <c r="C32" s="43"/>
      <c r="D32" s="43"/>
      <c r="E32" s="43"/>
      <c r="F32" s="43"/>
      <c r="G32" s="43"/>
      <c r="H32" s="44"/>
      <c r="I32" s="30"/>
    </row>
    <row r="33" spans="2:9" ht="24">
      <c r="B33" s="8"/>
      <c r="C33" s="8"/>
      <c r="D33" s="8"/>
      <c r="E33" s="8"/>
      <c r="F33" s="8"/>
      <c r="G33" s="8"/>
      <c r="H33" s="8"/>
      <c r="I33" s="8"/>
    </row>
    <row r="34" spans="2:9" ht="24">
      <c r="B34" s="8"/>
      <c r="C34" s="8"/>
      <c r="D34" s="8"/>
      <c r="E34" s="8"/>
      <c r="F34" s="8"/>
      <c r="G34" s="8"/>
      <c r="H34" s="8"/>
      <c r="I34" s="8"/>
    </row>
    <row r="35" spans="2:9" ht="24">
      <c r="B35" s="8"/>
      <c r="C35" s="8"/>
      <c r="D35" s="8"/>
      <c r="E35" s="8"/>
      <c r="F35" s="8"/>
      <c r="G35" s="8"/>
      <c r="H35" s="8"/>
      <c r="I35" s="8"/>
    </row>
    <row r="36" spans="2:9" ht="24">
      <c r="B36" s="8"/>
      <c r="C36" s="8"/>
      <c r="D36" s="8"/>
      <c r="E36" s="8"/>
      <c r="F36" s="8"/>
      <c r="G36" s="8"/>
      <c r="H36" s="8"/>
      <c r="I36" s="8"/>
    </row>
    <row r="37" spans="2:9" ht="24">
      <c r="B37" s="8"/>
      <c r="C37" s="8"/>
      <c r="D37" s="8"/>
      <c r="E37" s="8"/>
      <c r="F37" s="8"/>
      <c r="G37" s="8"/>
      <c r="H37" s="8"/>
      <c r="I37" s="8"/>
    </row>
    <row r="38" spans="2:9" ht="24">
      <c r="B38" s="8"/>
      <c r="C38" s="8"/>
      <c r="D38" s="8"/>
      <c r="E38" s="8"/>
      <c r="F38" s="8"/>
      <c r="G38" s="8"/>
      <c r="H38" s="8"/>
      <c r="I38" s="8"/>
    </row>
    <row r="39" spans="2:9">
      <c r="B39" s="4"/>
      <c r="C39" s="4"/>
      <c r="D39" s="4"/>
      <c r="E39" s="4"/>
      <c r="F39" s="4"/>
      <c r="G39" s="4"/>
      <c r="H39" s="4"/>
      <c r="I39" s="4"/>
    </row>
    <row r="40" spans="2:9">
      <c r="B40" s="4"/>
      <c r="C40" s="4"/>
      <c r="D40" s="4"/>
      <c r="E40" s="4"/>
      <c r="F40" s="4"/>
      <c r="G40" s="4"/>
      <c r="H40" s="4"/>
      <c r="I40" s="4"/>
    </row>
    <row r="41" spans="2:9">
      <c r="B41" s="4"/>
      <c r="C41" s="4"/>
      <c r="D41" s="4"/>
      <c r="E41" s="4"/>
      <c r="F41" s="4"/>
      <c r="G41" s="4"/>
      <c r="H41" s="4"/>
      <c r="I41" s="4"/>
    </row>
    <row r="42" spans="2:9">
      <c r="B42" s="4"/>
      <c r="C42" s="4"/>
      <c r="D42" s="4"/>
      <c r="E42" s="4"/>
      <c r="F42" s="4"/>
      <c r="G42" s="4"/>
      <c r="H42" s="4"/>
      <c r="I42" s="4"/>
    </row>
    <row r="43" spans="2:9">
      <c r="B43" s="4"/>
      <c r="C43" s="4"/>
      <c r="D43" s="4"/>
      <c r="E43" s="4"/>
      <c r="F43" s="4"/>
      <c r="G43" s="4"/>
      <c r="H43" s="4"/>
      <c r="I43" s="4"/>
    </row>
    <row r="44" spans="2:9">
      <c r="B44" s="4"/>
      <c r="C44" s="4"/>
      <c r="D44" s="4"/>
      <c r="E44" s="4"/>
      <c r="F44" s="4"/>
      <c r="G44" s="4"/>
      <c r="H44" s="4"/>
      <c r="I44" s="4"/>
    </row>
    <row r="45" spans="2:9">
      <c r="B45" s="4"/>
      <c r="C45" s="4"/>
      <c r="D45" s="4"/>
      <c r="E45" s="4"/>
      <c r="F45" s="4"/>
      <c r="G45" s="4"/>
      <c r="H45" s="4"/>
      <c r="I45" s="4"/>
    </row>
    <row r="46" spans="2:9">
      <c r="B46" s="4"/>
      <c r="C46" s="4"/>
      <c r="D46" s="4"/>
      <c r="E46" s="4"/>
      <c r="F46" s="4"/>
      <c r="G46" s="4"/>
      <c r="H46" s="4"/>
      <c r="I46" s="4"/>
    </row>
  </sheetData>
  <mergeCells count="2">
    <mergeCell ref="B2:H2"/>
    <mergeCell ref="C3:D3"/>
  </mergeCells>
  <phoneticPr fontId="4" type="noConversion"/>
  <pageMargins left="0.78740157480314965" right="0.39370078740157483" top="0.78740157480314965" bottom="0.59055118110236227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21"/>
  <sheetViews>
    <sheetView view="pageLayout" topLeftCell="C1" zoomScaleNormal="90" zoomScaleSheetLayoutView="100" workbookViewId="0">
      <selection activeCell="A6" sqref="A6:R6"/>
    </sheetView>
  </sheetViews>
  <sheetFormatPr defaultRowHeight="17.25"/>
  <cols>
    <col min="1" max="1" width="14.375" style="422" customWidth="1"/>
    <col min="2" max="2" width="7" style="422" customWidth="1"/>
    <col min="3" max="18" width="4.5" style="422" customWidth="1"/>
    <col min="19" max="19" width="1.625" style="422" customWidth="1"/>
    <col min="20" max="16384" width="9" style="422"/>
  </cols>
  <sheetData>
    <row r="1" spans="1:18" s="419" customFormat="1" ht="27.75">
      <c r="A1" s="418" t="s">
        <v>559</v>
      </c>
    </row>
    <row r="2" spans="1:18" s="419" customFormat="1" ht="27.75">
      <c r="A2" s="418"/>
    </row>
    <row r="3" spans="1:18" ht="21.75" customHeight="1">
      <c r="A3" s="420"/>
      <c r="B3" s="421" t="s">
        <v>426</v>
      </c>
      <c r="C3" s="421"/>
      <c r="D3" s="420"/>
      <c r="E3" s="420"/>
      <c r="F3" s="420"/>
      <c r="G3" s="420"/>
      <c r="H3" s="420"/>
      <c r="I3" s="420"/>
    </row>
    <row r="4" spans="1:18" ht="20.25" customHeight="1">
      <c r="A4" s="394" t="s">
        <v>465</v>
      </c>
      <c r="B4" s="394"/>
      <c r="C4" s="394"/>
      <c r="D4" s="394"/>
      <c r="E4" s="394"/>
      <c r="F4" s="394"/>
      <c r="G4" s="394"/>
      <c r="H4" s="394"/>
      <c r="I4" s="394"/>
    </row>
    <row r="5" spans="1:18" ht="24" customHeight="1">
      <c r="A5" s="421" t="s">
        <v>466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</row>
    <row r="6" spans="1:18" ht="32.25" customHeight="1">
      <c r="A6" s="879" t="s">
        <v>406</v>
      </c>
      <c r="B6" s="879"/>
      <c r="C6" s="879"/>
      <c r="D6" s="879"/>
      <c r="E6" s="879"/>
      <c r="F6" s="879"/>
      <c r="G6" s="879"/>
      <c r="H6" s="879"/>
      <c r="I6" s="879"/>
      <c r="J6" s="879"/>
      <c r="K6" s="879"/>
      <c r="L6" s="879"/>
      <c r="M6" s="879"/>
      <c r="N6" s="879"/>
      <c r="O6" s="879"/>
      <c r="P6" s="879"/>
      <c r="Q6" s="879"/>
      <c r="R6" s="879"/>
    </row>
    <row r="7" spans="1:18" ht="9.75" customHeight="1">
      <c r="A7" s="400"/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</row>
    <row r="8" spans="1:18" ht="25.5" customHeight="1">
      <c r="A8" s="880" t="s">
        <v>612</v>
      </c>
      <c r="B8" s="880"/>
      <c r="C8" s="880"/>
      <c r="D8" s="880"/>
      <c r="E8" s="880"/>
      <c r="F8" s="880"/>
      <c r="G8" s="393"/>
      <c r="H8" s="880" t="s">
        <v>613</v>
      </c>
      <c r="I8" s="880"/>
      <c r="J8" s="880"/>
      <c r="K8" s="880"/>
      <c r="L8" s="880"/>
      <c r="M8" s="880"/>
      <c r="N8" s="880"/>
      <c r="O8" s="880"/>
      <c r="P8" s="880"/>
      <c r="Q8" s="393"/>
      <c r="R8" s="393"/>
    </row>
    <row r="9" spans="1:18" ht="14.25" customHeight="1" thickBot="1">
      <c r="A9" s="423"/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</row>
    <row r="10" spans="1:18" ht="24" customHeight="1" thickTop="1">
      <c r="A10" s="881" t="s">
        <v>407</v>
      </c>
      <c r="B10" s="884" t="s">
        <v>408</v>
      </c>
      <c r="C10" s="887" t="s">
        <v>409</v>
      </c>
      <c r="D10" s="888"/>
      <c r="E10" s="888"/>
      <c r="F10" s="888"/>
      <c r="G10" s="889"/>
      <c r="H10" s="887" t="s">
        <v>410</v>
      </c>
      <c r="I10" s="888"/>
      <c r="J10" s="888"/>
      <c r="K10" s="888"/>
      <c r="L10" s="889"/>
      <c r="M10" s="887" t="s">
        <v>411</v>
      </c>
      <c r="N10" s="888"/>
      <c r="O10" s="888"/>
      <c r="P10" s="889"/>
      <c r="Q10" s="893" t="s">
        <v>412</v>
      </c>
      <c r="R10" s="896" t="s">
        <v>413</v>
      </c>
    </row>
    <row r="11" spans="1:18" ht="26.25" customHeight="1" thickBot="1">
      <c r="A11" s="882"/>
      <c r="B11" s="885"/>
      <c r="C11" s="890"/>
      <c r="D11" s="891"/>
      <c r="E11" s="891"/>
      <c r="F11" s="891"/>
      <c r="G11" s="892"/>
      <c r="H11" s="890"/>
      <c r="I11" s="891"/>
      <c r="J11" s="891"/>
      <c r="K11" s="891"/>
      <c r="L11" s="892"/>
      <c r="M11" s="890"/>
      <c r="N11" s="891"/>
      <c r="O11" s="891"/>
      <c r="P11" s="892"/>
      <c r="Q11" s="894"/>
      <c r="R11" s="897"/>
    </row>
    <row r="12" spans="1:18" ht="104.25" customHeight="1" thickBot="1">
      <c r="A12" s="883"/>
      <c r="B12" s="886"/>
      <c r="C12" s="424" t="s">
        <v>414</v>
      </c>
      <c r="D12" s="424" t="s">
        <v>415</v>
      </c>
      <c r="E12" s="424" t="s">
        <v>416</v>
      </c>
      <c r="F12" s="424" t="s">
        <v>417</v>
      </c>
      <c r="G12" s="424" t="s">
        <v>418</v>
      </c>
      <c r="H12" s="424" t="s">
        <v>414</v>
      </c>
      <c r="I12" s="424" t="s">
        <v>415</v>
      </c>
      <c r="J12" s="424" t="s">
        <v>416</v>
      </c>
      <c r="K12" s="424" t="s">
        <v>417</v>
      </c>
      <c r="L12" s="424" t="s">
        <v>418</v>
      </c>
      <c r="M12" s="424" t="s">
        <v>419</v>
      </c>
      <c r="N12" s="424" t="s">
        <v>420</v>
      </c>
      <c r="O12" s="424" t="s">
        <v>421</v>
      </c>
      <c r="P12" s="424" t="s">
        <v>422</v>
      </c>
      <c r="Q12" s="895"/>
      <c r="R12" s="898"/>
    </row>
    <row r="13" spans="1:18" ht="29.25" customHeight="1" thickTop="1" thickBot="1">
      <c r="A13" s="425" t="s">
        <v>511</v>
      </c>
      <c r="B13" s="426" t="s">
        <v>123</v>
      </c>
      <c r="C13" s="427"/>
      <c r="D13" s="427"/>
      <c r="E13" s="427"/>
      <c r="F13" s="427"/>
      <c r="G13" s="541" t="s">
        <v>610</v>
      </c>
      <c r="H13" s="427"/>
      <c r="I13" s="427"/>
      <c r="J13" s="541" t="s">
        <v>610</v>
      </c>
      <c r="K13" s="427"/>
      <c r="L13" s="427"/>
      <c r="M13" s="427"/>
      <c r="N13" s="541" t="s">
        <v>610</v>
      </c>
      <c r="O13" s="427"/>
      <c r="P13" s="427"/>
      <c r="Q13" s="428">
        <v>30</v>
      </c>
      <c r="R13" s="429">
        <v>1</v>
      </c>
    </row>
    <row r="14" spans="1:18" ht="29.25" customHeight="1" thickBot="1">
      <c r="A14" s="425" t="s">
        <v>120</v>
      </c>
      <c r="B14" s="426" t="s">
        <v>123</v>
      </c>
      <c r="C14" s="684"/>
      <c r="D14" s="427"/>
      <c r="E14" s="541" t="s">
        <v>610</v>
      </c>
      <c r="F14" s="427"/>
      <c r="G14" s="427"/>
      <c r="H14" s="427"/>
      <c r="I14" s="427"/>
      <c r="J14" s="427"/>
      <c r="K14" s="541" t="s">
        <v>610</v>
      </c>
      <c r="L14" s="427"/>
      <c r="M14" s="541" t="s">
        <v>610</v>
      </c>
      <c r="N14" s="427"/>
      <c r="O14" s="427"/>
      <c r="P14" s="427"/>
      <c r="Q14" s="427">
        <v>12</v>
      </c>
      <c r="R14" s="429">
        <v>2</v>
      </c>
    </row>
    <row r="15" spans="1:18" ht="29.25" customHeight="1" thickBot="1">
      <c r="A15" s="425" t="s">
        <v>121</v>
      </c>
      <c r="B15" s="426" t="s">
        <v>123</v>
      </c>
      <c r="C15" s="541" t="s">
        <v>610</v>
      </c>
      <c r="D15" s="427"/>
      <c r="E15" s="541"/>
      <c r="F15" s="427"/>
      <c r="G15" s="427"/>
      <c r="H15" s="427"/>
      <c r="I15" s="541" t="s">
        <v>610</v>
      </c>
      <c r="J15" s="427"/>
      <c r="K15" s="427"/>
      <c r="L15" s="427"/>
      <c r="M15" s="541"/>
      <c r="N15" s="541" t="s">
        <v>610</v>
      </c>
      <c r="O15" s="427"/>
      <c r="P15" s="427"/>
      <c r="Q15" s="428">
        <v>4</v>
      </c>
      <c r="R15" s="429">
        <v>3</v>
      </c>
    </row>
    <row r="16" spans="1:18" ht="29.25" customHeight="1" thickBot="1">
      <c r="A16" s="425"/>
      <c r="B16" s="430"/>
      <c r="C16" s="427"/>
      <c r="D16" s="427"/>
      <c r="E16" s="427"/>
      <c r="F16" s="427"/>
      <c r="G16" s="427"/>
      <c r="H16" s="427"/>
      <c r="I16" s="427"/>
      <c r="J16" s="427"/>
      <c r="K16" s="427"/>
      <c r="L16" s="427"/>
      <c r="M16" s="427"/>
      <c r="N16" s="427"/>
      <c r="O16" s="427"/>
      <c r="P16" s="427"/>
      <c r="Q16" s="427"/>
      <c r="R16" s="429"/>
    </row>
    <row r="17" spans="1:18" ht="29.25" customHeight="1" thickBot="1">
      <c r="A17" s="431"/>
      <c r="B17" s="430"/>
      <c r="C17" s="427"/>
      <c r="D17" s="427"/>
      <c r="E17" s="427"/>
      <c r="F17" s="427"/>
      <c r="G17" s="427"/>
      <c r="H17" s="427"/>
      <c r="I17" s="427"/>
      <c r="J17" s="427"/>
      <c r="K17" s="427"/>
      <c r="L17" s="427"/>
      <c r="M17" s="427"/>
      <c r="N17" s="427"/>
      <c r="O17" s="427"/>
      <c r="P17" s="427"/>
      <c r="Q17" s="427"/>
      <c r="R17" s="429"/>
    </row>
    <row r="18" spans="1:18" ht="29.25" customHeight="1" thickBot="1">
      <c r="A18" s="432"/>
      <c r="B18" s="433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5"/>
      <c r="R18" s="436"/>
    </row>
    <row r="19" spans="1:18" ht="29.25" customHeight="1" thickTop="1">
      <c r="A19" s="437" t="s">
        <v>464</v>
      </c>
      <c r="B19" s="438" t="s">
        <v>423</v>
      </c>
      <c r="C19" s="439"/>
      <c r="D19" s="439"/>
      <c r="E19" s="439"/>
      <c r="F19" s="439"/>
      <c r="G19" s="439"/>
      <c r="H19" s="439"/>
      <c r="I19" s="439"/>
    </row>
    <row r="20" spans="1:18" ht="21.75" customHeight="1">
      <c r="A20" s="416" t="s">
        <v>424</v>
      </c>
      <c r="B20" s="416" t="s">
        <v>425</v>
      </c>
      <c r="C20" s="440"/>
      <c r="D20" s="440"/>
      <c r="E20" s="440"/>
      <c r="F20" s="440"/>
      <c r="G20" s="440"/>
      <c r="H20" s="440"/>
      <c r="I20" s="440"/>
    </row>
    <row r="21" spans="1:18" ht="21.75" customHeight="1">
      <c r="A21" s="416" t="s">
        <v>424</v>
      </c>
      <c r="B21" s="416" t="s">
        <v>427</v>
      </c>
      <c r="C21" s="440"/>
      <c r="D21" s="440"/>
      <c r="E21" s="440"/>
      <c r="F21" s="440"/>
      <c r="G21" s="440"/>
      <c r="H21" s="440"/>
      <c r="I21" s="440"/>
    </row>
  </sheetData>
  <mergeCells count="10">
    <mergeCell ref="A6:R6"/>
    <mergeCell ref="A8:F8"/>
    <mergeCell ref="H8:P8"/>
    <mergeCell ref="A10:A12"/>
    <mergeCell ref="B10:B12"/>
    <mergeCell ref="C10:G11"/>
    <mergeCell ref="H10:L11"/>
    <mergeCell ref="M10:P11"/>
    <mergeCell ref="Q10:Q12"/>
    <mergeCell ref="R10:R12"/>
  </mergeCells>
  <phoneticPr fontId="4" type="noConversion"/>
  <pageMargins left="0.23622047244094491" right="0.19685039370078741" top="0.74803149606299213" bottom="0.74803149606299213" header="0.31496062992125984" footer="0.31496062992125984"/>
  <pageSetup paperSize="9" orientation="portrait" horizontalDpi="300" verticalDpi="300" r:id="rId1"/>
  <headerFooter>
    <oddFooter>&amp;C21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T31"/>
  <sheetViews>
    <sheetView showGridLines="0" showWhiteSpace="0" view="pageLayout" zoomScaleNormal="100" zoomScaleSheetLayoutView="98" workbookViewId="0">
      <selection activeCell="B8" sqref="B8"/>
    </sheetView>
  </sheetViews>
  <sheetFormatPr defaultRowHeight="21.75"/>
  <cols>
    <col min="1" max="1" width="21.125" style="121" customWidth="1"/>
    <col min="2" max="2" width="32.75" style="121" customWidth="1"/>
    <col min="3" max="4" width="8.375" style="121" customWidth="1"/>
    <col min="5" max="5" width="7.375" style="121" customWidth="1"/>
    <col min="6" max="6" width="9.25" style="121" customWidth="1"/>
    <col min="7" max="7" width="7.5" style="121" customWidth="1"/>
    <col min="8" max="8" width="6.375" style="121" customWidth="1"/>
    <col min="9" max="9" width="8" style="121" customWidth="1"/>
    <col min="10" max="10" width="11.625" style="121" customWidth="1"/>
    <col min="11" max="14" width="7.375" style="121" customWidth="1"/>
    <col min="15" max="15" width="12.75" style="121" customWidth="1"/>
    <col min="16" max="16" width="10.75" style="121" bestFit="1" customWidth="1"/>
    <col min="17" max="16384" width="9" style="121"/>
  </cols>
  <sheetData>
    <row r="1" spans="1:16" s="10" customFormat="1" ht="24">
      <c r="A1" s="878" t="s">
        <v>661</v>
      </c>
      <c r="B1" s="878"/>
      <c r="C1" s="878"/>
      <c r="D1" s="878"/>
      <c r="E1" s="878"/>
      <c r="F1" s="878"/>
      <c r="G1" s="878"/>
      <c r="H1" s="878"/>
      <c r="I1" s="878"/>
      <c r="J1" s="878"/>
      <c r="K1" s="878"/>
      <c r="L1" s="878"/>
      <c r="M1" s="878"/>
      <c r="N1" s="878"/>
      <c r="O1" s="878"/>
      <c r="P1" s="878"/>
    </row>
    <row r="2" spans="1:16" ht="12.75" customHeight="1"/>
    <row r="3" spans="1:16" ht="21" customHeight="1">
      <c r="A3" s="902" t="s">
        <v>203</v>
      </c>
      <c r="B3" s="902" t="s">
        <v>215</v>
      </c>
      <c r="C3" s="916" t="s">
        <v>127</v>
      </c>
      <c r="D3" s="916"/>
      <c r="E3" s="902" t="s">
        <v>204</v>
      </c>
      <c r="F3" s="917" t="s">
        <v>381</v>
      </c>
      <c r="G3" s="902" t="s">
        <v>214</v>
      </c>
      <c r="H3" s="905" t="s">
        <v>382</v>
      </c>
      <c r="I3" s="906"/>
      <c r="J3" s="912" t="s">
        <v>383</v>
      </c>
      <c r="K3" s="902" t="s">
        <v>353</v>
      </c>
      <c r="L3" s="902"/>
      <c r="M3" s="902"/>
      <c r="N3" s="902"/>
      <c r="O3" s="855" t="s">
        <v>560</v>
      </c>
      <c r="P3" s="902" t="s">
        <v>114</v>
      </c>
    </row>
    <row r="4" spans="1:16">
      <c r="A4" s="902"/>
      <c r="B4" s="902"/>
      <c r="C4" s="902" t="s">
        <v>85</v>
      </c>
      <c r="D4" s="902" t="s">
        <v>115</v>
      </c>
      <c r="E4" s="902"/>
      <c r="F4" s="918"/>
      <c r="G4" s="902"/>
      <c r="H4" s="907"/>
      <c r="I4" s="908"/>
      <c r="J4" s="913"/>
      <c r="K4" s="903" t="s">
        <v>1</v>
      </c>
      <c r="L4" s="915" t="s">
        <v>115</v>
      </c>
      <c r="M4" s="911" t="s">
        <v>395</v>
      </c>
      <c r="N4" s="915" t="s">
        <v>115</v>
      </c>
      <c r="O4" s="856"/>
      <c r="P4" s="902"/>
    </row>
    <row r="5" spans="1:16" ht="42.75" customHeight="1">
      <c r="A5" s="902"/>
      <c r="B5" s="902"/>
      <c r="C5" s="902"/>
      <c r="D5" s="902"/>
      <c r="E5" s="902"/>
      <c r="F5" s="919"/>
      <c r="G5" s="902"/>
      <c r="H5" s="909"/>
      <c r="I5" s="910"/>
      <c r="J5" s="914"/>
      <c r="K5" s="904"/>
      <c r="L5" s="915"/>
      <c r="M5" s="911"/>
      <c r="N5" s="915"/>
      <c r="O5" s="857"/>
      <c r="P5" s="902"/>
    </row>
    <row r="6" spans="1:16" ht="20.25" customHeight="1">
      <c r="A6" s="152" t="s">
        <v>511</v>
      </c>
      <c r="B6" s="152" t="s">
        <v>572</v>
      </c>
      <c r="C6" s="560">
        <v>9000</v>
      </c>
      <c r="D6" s="561" t="s">
        <v>625</v>
      </c>
      <c r="E6" s="558">
        <v>11</v>
      </c>
      <c r="F6" s="565" t="s">
        <v>626</v>
      </c>
      <c r="G6" s="147">
        <v>70903</v>
      </c>
      <c r="H6" s="899">
        <v>19924.97</v>
      </c>
      <c r="I6" s="900"/>
      <c r="J6" s="149">
        <f>H6/'6.3.2) ไฟฟ้าปี 63'!F20*100</f>
        <v>2.8325690171584852</v>
      </c>
      <c r="K6" s="561">
        <v>1.25</v>
      </c>
      <c r="L6" s="561" t="s">
        <v>663</v>
      </c>
      <c r="M6" s="574">
        <v>1.65</v>
      </c>
      <c r="N6" s="561" t="s">
        <v>663</v>
      </c>
      <c r="O6" s="575">
        <v>10728.810999999998</v>
      </c>
      <c r="P6" s="151"/>
    </row>
    <row r="7" spans="1:16" ht="20.25" customHeight="1">
      <c r="A7" s="152"/>
      <c r="B7" s="152" t="s">
        <v>572</v>
      </c>
      <c r="C7" s="558">
        <v>9271</v>
      </c>
      <c r="D7" s="561" t="s">
        <v>625</v>
      </c>
      <c r="E7" s="562">
        <v>6</v>
      </c>
      <c r="F7" s="565" t="s">
        <v>626</v>
      </c>
      <c r="G7" s="147">
        <v>18170</v>
      </c>
      <c r="H7" s="899">
        <v>7329.93</v>
      </c>
      <c r="I7" s="900"/>
      <c r="J7" s="149">
        <f>H7/'6.3.2) ไฟฟ้าปี 63'!F20*100</f>
        <v>1.0420358282065416</v>
      </c>
      <c r="K7" s="561">
        <v>1.25</v>
      </c>
      <c r="L7" s="561" t="s">
        <v>663</v>
      </c>
      <c r="M7" s="574">
        <v>1.65</v>
      </c>
      <c r="N7" s="561" t="s">
        <v>663</v>
      </c>
      <c r="O7" s="575">
        <v>3946.902</v>
      </c>
      <c r="P7" s="151"/>
    </row>
    <row r="8" spans="1:16" ht="20.25" customHeight="1">
      <c r="A8" s="152"/>
      <c r="B8" s="152" t="s">
        <v>572</v>
      </c>
      <c r="C8" s="559">
        <v>12000</v>
      </c>
      <c r="D8" s="561" t="s">
        <v>625</v>
      </c>
      <c r="E8" s="563">
        <v>8</v>
      </c>
      <c r="F8" s="565" t="s">
        <v>626</v>
      </c>
      <c r="G8" s="147">
        <v>27108</v>
      </c>
      <c r="H8" s="899">
        <v>8608.4600000000009</v>
      </c>
      <c r="I8" s="900"/>
      <c r="J8" s="149">
        <f>H8/'6.3.2) ไฟฟ้าปี 63'!F20*100</f>
        <v>1.2237939169518517</v>
      </c>
      <c r="K8" s="561">
        <v>1.25</v>
      </c>
      <c r="L8" s="561" t="s">
        <v>663</v>
      </c>
      <c r="M8" s="574">
        <v>1.65</v>
      </c>
      <c r="N8" s="561" t="s">
        <v>663</v>
      </c>
      <c r="O8" s="575">
        <v>4635.3040000000001</v>
      </c>
      <c r="P8" s="151"/>
    </row>
    <row r="9" spans="1:16" ht="20.25" customHeight="1">
      <c r="A9" s="152"/>
      <c r="B9" s="152" t="s">
        <v>572</v>
      </c>
      <c r="C9" s="559">
        <v>13000</v>
      </c>
      <c r="D9" s="561" t="s">
        <v>625</v>
      </c>
      <c r="E9" s="562">
        <v>2</v>
      </c>
      <c r="F9" s="565" t="s">
        <v>627</v>
      </c>
      <c r="G9" s="147">
        <v>1728</v>
      </c>
      <c r="H9" s="899">
        <v>4279.3900000000003</v>
      </c>
      <c r="I9" s="900"/>
      <c r="J9" s="149">
        <f>H9/'6.3.2) ไฟฟ้าปี 63'!F20*100</f>
        <v>0.60836566009072279</v>
      </c>
      <c r="K9" s="561">
        <v>1.25</v>
      </c>
      <c r="L9" s="561" t="s">
        <v>663</v>
      </c>
      <c r="M9" s="574">
        <v>1.65</v>
      </c>
      <c r="N9" s="561" t="s">
        <v>663</v>
      </c>
      <c r="O9" s="575">
        <v>2304.29</v>
      </c>
      <c r="P9" s="151"/>
    </row>
    <row r="10" spans="1:16" ht="20.25" customHeight="1">
      <c r="A10" s="152"/>
      <c r="B10" s="152" t="s">
        <v>572</v>
      </c>
      <c r="C10" s="559">
        <v>16000</v>
      </c>
      <c r="D10" s="561" t="s">
        <v>625</v>
      </c>
      <c r="E10" s="562">
        <v>2</v>
      </c>
      <c r="F10" s="565" t="s">
        <v>628</v>
      </c>
      <c r="G10" s="147">
        <v>1506</v>
      </c>
      <c r="H10" s="899">
        <v>4591.04</v>
      </c>
      <c r="I10" s="900"/>
      <c r="J10" s="149">
        <f>H10/'6.3.2) ไฟฟ้าปี 63'!F20*100</f>
        <v>0.65267037594211141</v>
      </c>
      <c r="K10" s="561">
        <v>1.25</v>
      </c>
      <c r="L10" s="561" t="s">
        <v>663</v>
      </c>
      <c r="M10" s="574">
        <v>1.65</v>
      </c>
      <c r="N10" s="561" t="s">
        <v>663</v>
      </c>
      <c r="O10" s="575">
        <v>2472.1000000000004</v>
      </c>
      <c r="P10" s="151"/>
    </row>
    <row r="11" spans="1:16" ht="20.25" customHeight="1">
      <c r="A11" s="152"/>
      <c r="B11" s="152" t="s">
        <v>572</v>
      </c>
      <c r="C11" s="559">
        <v>18000</v>
      </c>
      <c r="D11" s="561" t="s">
        <v>625</v>
      </c>
      <c r="E11" s="563">
        <v>5</v>
      </c>
      <c r="F11" s="565" t="s">
        <v>629</v>
      </c>
      <c r="G11" s="147">
        <v>11128</v>
      </c>
      <c r="H11" s="899">
        <v>25142.370000000003</v>
      </c>
      <c r="I11" s="900"/>
      <c r="J11" s="149">
        <f>H11/'6.3.2) ไฟฟ้าปี 63'!F20*100</f>
        <v>3.5742838398218408</v>
      </c>
      <c r="K11" s="561">
        <v>1.25</v>
      </c>
      <c r="L11" s="561" t="s">
        <v>663</v>
      </c>
      <c r="M11" s="574">
        <v>1.65</v>
      </c>
      <c r="N11" s="561" t="s">
        <v>663</v>
      </c>
      <c r="O11" s="575">
        <v>13538.197999999997</v>
      </c>
      <c r="P11" s="151"/>
    </row>
    <row r="12" spans="1:16" ht="20.25" customHeight="1">
      <c r="A12" s="152"/>
      <c r="B12" s="152" t="s">
        <v>572</v>
      </c>
      <c r="C12" s="559">
        <v>20000</v>
      </c>
      <c r="D12" s="561" t="s">
        <v>625</v>
      </c>
      <c r="E12" s="562">
        <v>2</v>
      </c>
      <c r="F12" s="565" t="s">
        <v>629</v>
      </c>
      <c r="G12" s="147">
        <v>538</v>
      </c>
      <c r="H12" s="899">
        <v>2048.89</v>
      </c>
      <c r="I12" s="900"/>
      <c r="J12" s="149">
        <f>H12/'6.3.2) ไฟฟ้าปี 63'!F20*100</f>
        <v>0.29127383045323774</v>
      </c>
      <c r="K12" s="561">
        <v>1.25</v>
      </c>
      <c r="L12" s="561" t="s">
        <v>663</v>
      </c>
      <c r="M12" s="574">
        <v>1.65</v>
      </c>
      <c r="N12" s="561" t="s">
        <v>663</v>
      </c>
      <c r="O12" s="575">
        <v>1103.252</v>
      </c>
      <c r="P12" s="151"/>
    </row>
    <row r="13" spans="1:16" ht="20.25" customHeight="1">
      <c r="A13" s="152"/>
      <c r="B13" s="152" t="s">
        <v>572</v>
      </c>
      <c r="C13" s="558">
        <v>25000</v>
      </c>
      <c r="D13" s="561" t="s">
        <v>625</v>
      </c>
      <c r="E13" s="562">
        <v>52</v>
      </c>
      <c r="F13" s="565" t="s">
        <v>630</v>
      </c>
      <c r="G13" s="147">
        <v>341683</v>
      </c>
      <c r="H13" s="899">
        <v>182070.87</v>
      </c>
      <c r="I13" s="900"/>
      <c r="J13" s="149">
        <f>H13/'6.3.2) ไฟฟ้าปี 63'!F20*100</f>
        <v>25.883517279528668</v>
      </c>
      <c r="K13" s="561">
        <v>1.25</v>
      </c>
      <c r="L13" s="561" t="s">
        <v>663</v>
      </c>
      <c r="M13" s="574">
        <v>1.65</v>
      </c>
      <c r="N13" s="561" t="s">
        <v>663</v>
      </c>
      <c r="O13" s="575">
        <v>98038.138000000035</v>
      </c>
      <c r="P13" s="151"/>
    </row>
    <row r="14" spans="1:16" ht="20.25" customHeight="1">
      <c r="A14" s="152"/>
      <c r="B14" s="152" t="s">
        <v>572</v>
      </c>
      <c r="C14" s="559">
        <v>30000</v>
      </c>
      <c r="D14" s="561" t="s">
        <v>625</v>
      </c>
      <c r="E14" s="563">
        <v>22</v>
      </c>
      <c r="F14" s="565" t="s">
        <v>629</v>
      </c>
      <c r="G14" s="147">
        <v>100062</v>
      </c>
      <c r="H14" s="899">
        <v>95548.03</v>
      </c>
      <c r="I14" s="900"/>
      <c r="J14" s="149">
        <f>H14/'6.3.2) ไฟฟ้าปี 63'!F20*100</f>
        <v>13.583277135600676</v>
      </c>
      <c r="K14" s="561">
        <v>1.25</v>
      </c>
      <c r="L14" s="561" t="s">
        <v>663</v>
      </c>
      <c r="M14" s="574">
        <v>1.65</v>
      </c>
      <c r="N14" s="561" t="s">
        <v>663</v>
      </c>
      <c r="O14" s="575">
        <v>51448.94200000001</v>
      </c>
      <c r="P14" s="151"/>
    </row>
    <row r="15" spans="1:16" ht="20.25" customHeight="1">
      <c r="A15" s="152"/>
      <c r="B15" s="152" t="s">
        <v>572</v>
      </c>
      <c r="C15" s="558">
        <v>40000</v>
      </c>
      <c r="D15" s="561" t="s">
        <v>625</v>
      </c>
      <c r="E15" s="562">
        <v>1</v>
      </c>
      <c r="F15" s="565" t="s">
        <v>631</v>
      </c>
      <c r="G15" s="147">
        <v>36</v>
      </c>
      <c r="H15" s="899">
        <v>274.22000000000003</v>
      </c>
      <c r="I15" s="900"/>
      <c r="J15" s="149">
        <f>H15/'6.3.2) ไฟฟ้าปี 63'!F20*100</f>
        <v>3.8983600772558247E-2</v>
      </c>
      <c r="K15" s="561">
        <v>1.25</v>
      </c>
      <c r="L15" s="561" t="s">
        <v>663</v>
      </c>
      <c r="M15" s="574">
        <v>1.65</v>
      </c>
      <c r="N15" s="561" t="s">
        <v>663</v>
      </c>
      <c r="O15" s="575">
        <v>147.66399999999993</v>
      </c>
      <c r="P15" s="151"/>
    </row>
    <row r="16" spans="1:16" ht="20.25" customHeight="1">
      <c r="A16" s="152"/>
      <c r="B16" s="152" t="s">
        <v>572</v>
      </c>
      <c r="C16" s="558">
        <v>150000</v>
      </c>
      <c r="D16" s="561" t="s">
        <v>625</v>
      </c>
      <c r="E16" s="564">
        <v>2</v>
      </c>
      <c r="F16" s="565" t="s">
        <v>337</v>
      </c>
      <c r="G16" s="147">
        <v>168</v>
      </c>
      <c r="H16" s="899">
        <v>9598.68</v>
      </c>
      <c r="I16" s="900"/>
      <c r="J16" s="149">
        <f>H16/'6.3.2) ไฟฟ้าปี 63'!F20*100</f>
        <v>1.3645653455748645</v>
      </c>
      <c r="K16" s="561">
        <v>1.25</v>
      </c>
      <c r="L16" s="561" t="s">
        <v>663</v>
      </c>
      <c r="M16" s="574">
        <v>1.65</v>
      </c>
      <c r="N16" s="561" t="s">
        <v>663</v>
      </c>
      <c r="O16" s="575">
        <v>5168.5200000000004</v>
      </c>
      <c r="P16" s="153"/>
    </row>
    <row r="17" spans="1:20" ht="20.25" customHeight="1">
      <c r="A17" s="152" t="s">
        <v>570</v>
      </c>
      <c r="B17" s="550" t="s">
        <v>616</v>
      </c>
      <c r="C17" s="554">
        <v>36</v>
      </c>
      <c r="D17" s="557" t="s">
        <v>624</v>
      </c>
      <c r="E17" s="147">
        <v>1275</v>
      </c>
      <c r="F17" s="565" t="s">
        <v>337</v>
      </c>
      <c r="G17" s="147">
        <v>1757</v>
      </c>
      <c r="H17" s="899">
        <f>(C17*E17*G17/1000)/100*40</f>
        <v>32258.520000000004</v>
      </c>
      <c r="I17" s="900"/>
      <c r="J17" s="149">
        <f>H17/'6.3.2) ไฟฟ้าปี 63'!F20*100</f>
        <v>4.5859283246794025</v>
      </c>
      <c r="K17" s="574">
        <v>15</v>
      </c>
      <c r="L17" s="574" t="s">
        <v>664</v>
      </c>
      <c r="M17" s="574">
        <v>15</v>
      </c>
      <c r="N17" s="574" t="s">
        <v>664</v>
      </c>
      <c r="O17" s="152">
        <v>63172.934999999998</v>
      </c>
      <c r="P17" s="151"/>
    </row>
    <row r="18" spans="1:20" ht="20.25" customHeight="1">
      <c r="A18" s="152"/>
      <c r="B18" s="550" t="s">
        <v>616</v>
      </c>
      <c r="C18" s="555">
        <v>18</v>
      </c>
      <c r="D18" s="557" t="s">
        <v>624</v>
      </c>
      <c r="E18" s="147">
        <v>301</v>
      </c>
      <c r="F18" s="565" t="s">
        <v>337</v>
      </c>
      <c r="G18" s="147">
        <v>1757</v>
      </c>
      <c r="H18" s="899">
        <f t="shared" ref="H18:H27" si="0">(C18*E18*G18/1000)/100*40</f>
        <v>3807.7703999999999</v>
      </c>
      <c r="I18" s="900"/>
      <c r="J18" s="149">
        <f>H18/'6.3.2) ไฟฟ้าปี 63'!F20*100</f>
        <v>0.54131938263862733</v>
      </c>
      <c r="K18" s="574">
        <v>15</v>
      </c>
      <c r="L18" s="574" t="s">
        <v>664</v>
      </c>
      <c r="M18" s="574">
        <v>15</v>
      </c>
      <c r="N18" s="574" t="s">
        <v>664</v>
      </c>
      <c r="O18" s="145">
        <v>9202.1117999999988</v>
      </c>
      <c r="P18" s="145"/>
    </row>
    <row r="19" spans="1:20" ht="20.25" customHeight="1">
      <c r="A19" s="152"/>
      <c r="B19" s="551" t="s">
        <v>617</v>
      </c>
      <c r="C19" s="555">
        <v>11</v>
      </c>
      <c r="D19" s="557" t="s">
        <v>624</v>
      </c>
      <c r="E19" s="147">
        <v>285</v>
      </c>
      <c r="F19" s="565" t="s">
        <v>337</v>
      </c>
      <c r="G19" s="147">
        <v>1757</v>
      </c>
      <c r="H19" s="899">
        <f t="shared" si="0"/>
        <v>2203.2779999999998</v>
      </c>
      <c r="I19" s="900"/>
      <c r="J19" s="149">
        <f>H19/'6.3.2) ไฟฟ้าปี 63'!F20*100</f>
        <v>0.31322190191437738</v>
      </c>
      <c r="K19" s="574">
        <v>15</v>
      </c>
      <c r="L19" s="574" t="s">
        <v>664</v>
      </c>
      <c r="M19" s="574">
        <v>15</v>
      </c>
      <c r="N19" s="574" t="s">
        <v>664</v>
      </c>
      <c r="O19" s="145">
        <v>3304.9169999999999</v>
      </c>
      <c r="P19" s="145"/>
    </row>
    <row r="20" spans="1:20" ht="20.25" customHeight="1">
      <c r="A20" s="152"/>
      <c r="B20" s="551" t="s">
        <v>618</v>
      </c>
      <c r="C20" s="555">
        <v>40</v>
      </c>
      <c r="D20" s="679" t="s">
        <v>624</v>
      </c>
      <c r="E20" s="147">
        <v>28</v>
      </c>
      <c r="F20" s="565" t="s">
        <v>337</v>
      </c>
      <c r="G20" s="147">
        <v>1757</v>
      </c>
      <c r="H20" s="901">
        <f t="shared" si="0"/>
        <v>787.13599999999997</v>
      </c>
      <c r="I20" s="901"/>
      <c r="J20" s="149">
        <f>H20/'6.3.2) ไฟฟ้าปี 63'!F20*100</f>
        <v>0.11190064757387647</v>
      </c>
      <c r="K20" s="574">
        <v>15</v>
      </c>
      <c r="L20" s="574" t="s">
        <v>664</v>
      </c>
      <c r="M20" s="574">
        <v>15</v>
      </c>
      <c r="N20" s="574" t="s">
        <v>664</v>
      </c>
      <c r="O20" s="145">
        <v>1180.7040000000002</v>
      </c>
      <c r="P20" s="145"/>
    </row>
    <row r="21" spans="1:20" ht="20.25" customHeight="1">
      <c r="A21" s="152"/>
      <c r="B21" s="551" t="s">
        <v>618</v>
      </c>
      <c r="C21" s="555">
        <v>60</v>
      </c>
      <c r="D21" s="679" t="s">
        <v>624</v>
      </c>
      <c r="E21" s="147">
        <v>49</v>
      </c>
      <c r="F21" s="565" t="s">
        <v>337</v>
      </c>
      <c r="G21" s="147">
        <v>1757</v>
      </c>
      <c r="H21" s="901">
        <f t="shared" si="0"/>
        <v>2066.232</v>
      </c>
      <c r="I21" s="901"/>
      <c r="J21" s="149">
        <f>H21/'6.3.2) ไฟฟ้าปี 63'!F20*100</f>
        <v>0.29373919988142572</v>
      </c>
      <c r="K21" s="574">
        <v>15</v>
      </c>
      <c r="L21" s="574" t="s">
        <v>664</v>
      </c>
      <c r="M21" s="574">
        <v>15</v>
      </c>
      <c r="N21" s="574" t="s">
        <v>664</v>
      </c>
      <c r="O21" s="145">
        <v>3099.348</v>
      </c>
      <c r="P21" s="145"/>
    </row>
    <row r="22" spans="1:20" ht="20.25" customHeight="1">
      <c r="A22" s="152"/>
      <c r="B22" s="551" t="s">
        <v>619</v>
      </c>
      <c r="C22" s="555">
        <v>9</v>
      </c>
      <c r="D22" s="557" t="s">
        <v>624</v>
      </c>
      <c r="E22" s="147">
        <v>30</v>
      </c>
      <c r="F22" s="565" t="s">
        <v>337</v>
      </c>
      <c r="G22" s="147">
        <v>1757</v>
      </c>
      <c r="H22" s="899">
        <f t="shared" si="0"/>
        <v>189.756</v>
      </c>
      <c r="I22" s="900"/>
      <c r="J22" s="149">
        <f>H22/'6.3.2) ไฟฟ้าปี 63'!F20*100</f>
        <v>2.697604896870236E-2</v>
      </c>
      <c r="K22" s="574">
        <v>15</v>
      </c>
      <c r="L22" s="574" t="s">
        <v>664</v>
      </c>
      <c r="M22" s="574">
        <v>15</v>
      </c>
      <c r="N22" s="574" t="s">
        <v>664</v>
      </c>
      <c r="O22" s="145">
        <v>426.95100000000002</v>
      </c>
      <c r="P22" s="145"/>
    </row>
    <row r="23" spans="1:20" ht="20.25" customHeight="1">
      <c r="A23" s="152"/>
      <c r="B23" s="551" t="s">
        <v>620</v>
      </c>
      <c r="C23" s="555">
        <v>100</v>
      </c>
      <c r="D23" s="557" t="s">
        <v>624</v>
      </c>
      <c r="E23" s="147">
        <v>87</v>
      </c>
      <c r="F23" s="565" t="s">
        <v>337</v>
      </c>
      <c r="G23" s="147">
        <v>1757</v>
      </c>
      <c r="H23" s="899">
        <f t="shared" si="0"/>
        <v>6114.3600000000006</v>
      </c>
      <c r="I23" s="900"/>
      <c r="J23" s="149">
        <f>H23/'6.3.2) ไฟฟ้าปี 63'!F20*100</f>
        <v>0.86922824454707615</v>
      </c>
      <c r="K23" s="574">
        <v>15</v>
      </c>
      <c r="L23" s="574" t="s">
        <v>664</v>
      </c>
      <c r="M23" s="574">
        <v>15</v>
      </c>
      <c r="N23" s="574" t="s">
        <v>664</v>
      </c>
      <c r="O23" s="145">
        <v>9171.5399999999991</v>
      </c>
      <c r="P23" s="145"/>
    </row>
    <row r="24" spans="1:20" ht="20.25" customHeight="1">
      <c r="A24" s="152"/>
      <c r="B24" s="552" t="s">
        <v>618</v>
      </c>
      <c r="C24" s="556">
        <v>200</v>
      </c>
      <c r="D24" s="557" t="s">
        <v>624</v>
      </c>
      <c r="E24" s="147">
        <v>15</v>
      </c>
      <c r="F24" s="565" t="s">
        <v>337</v>
      </c>
      <c r="G24" s="147">
        <v>1757</v>
      </c>
      <c r="H24" s="899">
        <f t="shared" si="0"/>
        <v>2108.4</v>
      </c>
      <c r="I24" s="900"/>
      <c r="J24" s="149">
        <f>H24/'6.3.2) ไฟฟ้าปี 63'!F20*100</f>
        <v>0.29973387743002622</v>
      </c>
      <c r="K24" s="574">
        <v>15</v>
      </c>
      <c r="L24" s="574" t="s">
        <v>665</v>
      </c>
      <c r="M24" s="574">
        <v>15</v>
      </c>
      <c r="N24" s="574" t="s">
        <v>665</v>
      </c>
      <c r="O24" s="145">
        <v>3162.6</v>
      </c>
      <c r="P24" s="145"/>
    </row>
    <row r="25" spans="1:20" ht="20.25" customHeight="1">
      <c r="A25" s="152"/>
      <c r="B25" s="552" t="s">
        <v>618</v>
      </c>
      <c r="C25" s="556">
        <v>100</v>
      </c>
      <c r="D25" s="557" t="s">
        <v>624</v>
      </c>
      <c r="E25" s="147">
        <v>2</v>
      </c>
      <c r="F25" s="565" t="s">
        <v>337</v>
      </c>
      <c r="G25" s="147">
        <v>1757</v>
      </c>
      <c r="H25" s="899">
        <f t="shared" si="0"/>
        <v>140.56</v>
      </c>
      <c r="I25" s="900"/>
      <c r="J25" s="149">
        <f>H25/'6.3.2) ไฟฟ้าปี 63'!F20*100</f>
        <v>1.9982258495335085E-2</v>
      </c>
      <c r="K25" s="574">
        <v>15</v>
      </c>
      <c r="L25" s="574" t="s">
        <v>666</v>
      </c>
      <c r="M25" s="574">
        <v>15</v>
      </c>
      <c r="N25" s="574" t="s">
        <v>666</v>
      </c>
      <c r="O25" s="145">
        <v>210.84000000000003</v>
      </c>
      <c r="P25" s="145"/>
    </row>
    <row r="26" spans="1:20" ht="20.25" customHeight="1">
      <c r="A26" s="145"/>
      <c r="B26" s="551" t="s">
        <v>621</v>
      </c>
      <c r="C26" s="555">
        <v>28</v>
      </c>
      <c r="D26" s="557" t="s">
        <v>624</v>
      </c>
      <c r="E26" s="147">
        <v>2562</v>
      </c>
      <c r="F26" s="565" t="s">
        <v>632</v>
      </c>
      <c r="G26" s="147">
        <v>1757</v>
      </c>
      <c r="H26" s="899">
        <f t="shared" si="0"/>
        <v>50416.060800000007</v>
      </c>
      <c r="I26" s="900"/>
      <c r="J26" s="149">
        <f>H26/'6.3.2) ไฟฟ้าปี 63'!F20*100</f>
        <v>7.1672364771067878</v>
      </c>
      <c r="K26" s="574">
        <v>15</v>
      </c>
      <c r="L26" s="574" t="s">
        <v>667</v>
      </c>
      <c r="M26" s="574">
        <v>15</v>
      </c>
      <c r="N26" s="574" t="s">
        <v>667</v>
      </c>
      <c r="O26" s="145">
        <v>75624.091199999995</v>
      </c>
      <c r="P26" s="145"/>
    </row>
    <row r="27" spans="1:20" ht="20.25" customHeight="1">
      <c r="A27" s="152"/>
      <c r="B27" s="553" t="s">
        <v>622</v>
      </c>
      <c r="C27" s="555">
        <v>23</v>
      </c>
      <c r="D27" s="557" t="s">
        <v>624</v>
      </c>
      <c r="E27" s="147">
        <v>20</v>
      </c>
      <c r="F27" s="565" t="s">
        <v>632</v>
      </c>
      <c r="G27" s="147">
        <v>1757</v>
      </c>
      <c r="H27" s="899">
        <f t="shared" si="0"/>
        <v>323.28800000000001</v>
      </c>
      <c r="I27" s="900"/>
      <c r="J27" s="149">
        <f>H27/'6.3.2) ไฟฟ้าปี 63'!F20*100</f>
        <v>4.5959194539270692E-2</v>
      </c>
      <c r="K27" s="574">
        <v>15</v>
      </c>
      <c r="L27" s="574" t="s">
        <v>668</v>
      </c>
      <c r="M27" s="574">
        <v>15</v>
      </c>
      <c r="N27" s="574" t="s">
        <v>668</v>
      </c>
      <c r="O27" s="145">
        <v>484.93200000000002</v>
      </c>
      <c r="P27" s="145"/>
    </row>
    <row r="28" spans="1:20" ht="20.25" customHeight="1">
      <c r="A28" s="152"/>
      <c r="B28" s="551" t="s">
        <v>623</v>
      </c>
      <c r="C28" s="555">
        <v>24</v>
      </c>
      <c r="D28" s="557" t="s">
        <v>624</v>
      </c>
      <c r="E28" s="147">
        <v>44</v>
      </c>
      <c r="F28" s="565" t="s">
        <v>633</v>
      </c>
      <c r="G28" s="147">
        <v>1757</v>
      </c>
      <c r="H28" s="899">
        <f t="shared" ref="H28" si="1">C28*E28/1000</f>
        <v>1.056</v>
      </c>
      <c r="I28" s="900"/>
      <c r="J28" s="149">
        <f>H28/'6.3.2) ไฟฟ้าปี 63'!F20*100</f>
        <v>1.5012282990234667E-4</v>
      </c>
      <c r="K28" s="574">
        <v>15</v>
      </c>
      <c r="L28" s="574" t="s">
        <v>668</v>
      </c>
      <c r="M28" s="574">
        <v>15</v>
      </c>
      <c r="N28" s="574" t="s">
        <v>668</v>
      </c>
      <c r="O28" s="145">
        <v>1113.2352000000001</v>
      </c>
      <c r="P28" s="145"/>
    </row>
    <row r="29" spans="1:20" ht="20.25" customHeight="1">
      <c r="A29" s="152" t="s">
        <v>571</v>
      </c>
      <c r="B29" s="551"/>
      <c r="C29" s="147"/>
      <c r="D29" s="150"/>
      <c r="E29" s="147"/>
      <c r="F29" s="147"/>
      <c r="G29" s="147"/>
      <c r="H29" s="546"/>
      <c r="I29" s="547"/>
      <c r="J29" s="149"/>
      <c r="K29" s="547"/>
      <c r="L29" s="151"/>
      <c r="M29" s="151"/>
      <c r="N29" s="152"/>
      <c r="O29" s="152"/>
      <c r="P29" s="151"/>
    </row>
    <row r="30" spans="1:20">
      <c r="A30" s="152"/>
      <c r="B30" s="152"/>
      <c r="C30" s="153"/>
      <c r="D30" s="152"/>
      <c r="E30" s="153"/>
      <c r="F30" s="153"/>
      <c r="G30" s="153"/>
      <c r="H30" s="899">
        <f>SUM(H17:I28)</f>
        <v>100416.41720000001</v>
      </c>
      <c r="I30" s="900"/>
      <c r="J30" s="149">
        <f>IF(H30&gt;0,(H30/'ไฟฟ้าปี 62'!F20*100)," ")</f>
        <v>14.535534693782665</v>
      </c>
      <c r="K30" s="148"/>
      <c r="L30" s="151"/>
      <c r="M30" s="151"/>
      <c r="N30" s="152"/>
      <c r="O30" s="152"/>
      <c r="P30" s="151"/>
    </row>
    <row r="31" spans="1:20" s="155" customFormat="1">
      <c r="A31" s="225"/>
      <c r="B31" s="215"/>
      <c r="C31" s="216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</row>
  </sheetData>
  <mergeCells count="42">
    <mergeCell ref="F3:F5"/>
    <mergeCell ref="G3:G5"/>
    <mergeCell ref="H30:I30"/>
    <mergeCell ref="H17:I17"/>
    <mergeCell ref="H18:I18"/>
    <mergeCell ref="H25:I25"/>
    <mergeCell ref="H28:I28"/>
    <mergeCell ref="H27:I27"/>
    <mergeCell ref="H26:I26"/>
    <mergeCell ref="H6:I6"/>
    <mergeCell ref="H7:I7"/>
    <mergeCell ref="H8:I8"/>
    <mergeCell ref="H9:I9"/>
    <mergeCell ref="H10:I10"/>
    <mergeCell ref="H11:I11"/>
    <mergeCell ref="H12:I12"/>
    <mergeCell ref="A1:P1"/>
    <mergeCell ref="A3:A5"/>
    <mergeCell ref="B3:B5"/>
    <mergeCell ref="C4:C5"/>
    <mergeCell ref="D4:D5"/>
    <mergeCell ref="K3:N3"/>
    <mergeCell ref="K4:K5"/>
    <mergeCell ref="H3:I5"/>
    <mergeCell ref="M4:M5"/>
    <mergeCell ref="J3:J5"/>
    <mergeCell ref="P3:P5"/>
    <mergeCell ref="N4:N5"/>
    <mergeCell ref="O3:O5"/>
    <mergeCell ref="L4:L5"/>
    <mergeCell ref="C3:D3"/>
    <mergeCell ref="E3:E5"/>
    <mergeCell ref="H13:I13"/>
    <mergeCell ref="H14:I14"/>
    <mergeCell ref="H15:I15"/>
    <mergeCell ref="H16:I16"/>
    <mergeCell ref="H19:I19"/>
    <mergeCell ref="H24:I24"/>
    <mergeCell ref="H20:I20"/>
    <mergeCell ref="H21:I21"/>
    <mergeCell ref="H22:I22"/>
    <mergeCell ref="H23:I23"/>
  </mergeCells>
  <phoneticPr fontId="4" type="noConversion"/>
  <pageMargins left="0.25" right="0.25" top="0.75" bottom="0.75" header="0.3" footer="0.3"/>
  <pageSetup paperSize="9" scale="75" firstPageNumber="20" orientation="landscape" r:id="rId1"/>
  <headerFooter>
    <oddFooter>&amp;C22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3"/>
  <sheetViews>
    <sheetView showGridLines="0" view="pageLayout" zoomScale="90" zoomScaleNormal="100" zoomScaleSheetLayoutView="100" zoomScalePageLayoutView="90" workbookViewId="0">
      <selection activeCell="I10" sqref="I10"/>
    </sheetView>
  </sheetViews>
  <sheetFormatPr defaultRowHeight="21.75"/>
  <cols>
    <col min="1" max="1" width="10.25" style="121" customWidth="1"/>
    <col min="2" max="6" width="9" style="121"/>
    <col min="7" max="7" width="10" style="121" customWidth="1"/>
    <col min="8" max="8" width="14.375" style="121" customWidth="1"/>
    <col min="9" max="16384" width="9" style="121"/>
  </cols>
  <sheetData>
    <row r="1" spans="1:10" ht="24">
      <c r="A1" s="156" t="s">
        <v>205</v>
      </c>
      <c r="B1" s="90" t="s">
        <v>396</v>
      </c>
    </row>
    <row r="2" spans="1:10" ht="24">
      <c r="A2" s="156"/>
      <c r="B2" s="90" t="s">
        <v>397</v>
      </c>
    </row>
    <row r="3" spans="1:10" s="10" customFormat="1" ht="24">
      <c r="A3" s="10" t="s">
        <v>461</v>
      </c>
    </row>
    <row r="4" spans="1:10" s="10" customFormat="1" ht="24"/>
    <row r="5" spans="1:10" s="10" customFormat="1" ht="24">
      <c r="A5" s="90" t="s">
        <v>484</v>
      </c>
      <c r="G5" s="221"/>
    </row>
    <row r="6" spans="1:10" s="195" customFormat="1" ht="24">
      <c r="A6" s="258" t="s">
        <v>485</v>
      </c>
    </row>
    <row r="7" spans="1:10" s="155" customFormat="1" ht="24">
      <c r="A7" s="920" t="s">
        <v>343</v>
      </c>
      <c r="B7" s="920"/>
      <c r="C7" s="920"/>
      <c r="D7" s="920"/>
      <c r="E7" s="920"/>
      <c r="F7" s="920"/>
      <c r="G7" s="259" t="s">
        <v>344</v>
      </c>
    </row>
    <row r="8" spans="1:10" s="155" customFormat="1" ht="24">
      <c r="A8" s="260" t="s">
        <v>279</v>
      </c>
      <c r="B8" s="921" t="s">
        <v>345</v>
      </c>
      <c r="C8" s="921"/>
      <c r="D8" s="921"/>
      <c r="E8" s="921"/>
      <c r="F8" s="922"/>
      <c r="G8" s="540">
        <v>0.1</v>
      </c>
    </row>
    <row r="9" spans="1:10" s="155" customFormat="1" ht="24">
      <c r="A9" s="261"/>
      <c r="B9" s="262" t="s">
        <v>573</v>
      </c>
      <c r="C9" s="262"/>
      <c r="D9" s="262"/>
      <c r="E9" s="262"/>
      <c r="F9" s="263"/>
      <c r="G9" s="549">
        <f>J9-J10</f>
        <v>6.3952211861495956</v>
      </c>
      <c r="I9" s="570" t="s">
        <v>639</v>
      </c>
      <c r="J9" s="633">
        <f>'SEC(พื้นที่) 62'!K25</f>
        <v>7.1058013179439952</v>
      </c>
    </row>
    <row r="10" spans="1:10" s="155" customFormat="1" ht="24">
      <c r="A10" s="264"/>
      <c r="B10" s="265" t="s">
        <v>574</v>
      </c>
      <c r="C10" s="266"/>
      <c r="D10" s="266"/>
      <c r="E10" s="266"/>
      <c r="F10" s="267"/>
      <c r="G10" s="248"/>
      <c r="I10" s="685">
        <v>0.1</v>
      </c>
      <c r="J10" s="571">
        <f>J9*10/100</f>
        <v>0.71058013179439949</v>
      </c>
    </row>
    <row r="11" spans="1:10" s="155" customFormat="1" ht="24">
      <c r="A11" s="268"/>
      <c r="B11" s="269" t="s">
        <v>575</v>
      </c>
      <c r="C11" s="270"/>
      <c r="D11" s="270"/>
      <c r="E11" s="270"/>
      <c r="F11" s="271"/>
      <c r="G11" s="248"/>
    </row>
    <row r="12" spans="1:10" s="155" customFormat="1">
      <c r="A12" s="272" t="s">
        <v>488</v>
      </c>
    </row>
    <row r="13" spans="1:10" s="155" customFormat="1">
      <c r="A13" s="272" t="s">
        <v>489</v>
      </c>
    </row>
  </sheetData>
  <mergeCells count="2">
    <mergeCell ref="A7:F7"/>
    <mergeCell ref="B8:F8"/>
  </mergeCells>
  <pageMargins left="0.78740157480314965" right="0.59055118110236227" top="0.78740157480314965" bottom="0.59055118110236227" header="0.31496062992125984" footer="0.31496062992125984"/>
  <pageSetup paperSize="9" firstPageNumber="22" orientation="portrait" r:id="rId1"/>
  <headerFooter>
    <oddFooter>&amp;C23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62561" r:id="rId4" name="Check Box 1">
              <controlPr defaultSize="0" autoFill="0" autoLine="0" autoPict="0">
                <anchor moveWithCells="1">
                  <from>
                    <xdr:col>0</xdr:col>
                    <xdr:colOff>390525</xdr:colOff>
                    <xdr:row>7</xdr:row>
                    <xdr:rowOff>19050</xdr:rowOff>
                  </from>
                  <to>
                    <xdr:col>0</xdr:col>
                    <xdr:colOff>695325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564" r:id="rId5" name="Check Box 4">
              <controlPr defaultSize="0" autoFill="0" autoLine="0" autoPict="0">
                <anchor moveWithCells="1">
                  <from>
                    <xdr:col>0</xdr:col>
                    <xdr:colOff>390525</xdr:colOff>
                    <xdr:row>8</xdr:row>
                    <xdr:rowOff>0</xdr:rowOff>
                  </from>
                  <to>
                    <xdr:col>0</xdr:col>
                    <xdr:colOff>695325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565" r:id="rId6" name="Check Box 5">
              <controlPr defaultSize="0" autoFill="0" autoLine="0" autoPict="0">
                <anchor moveWithCells="1">
                  <from>
                    <xdr:col>0</xdr:col>
                    <xdr:colOff>390525</xdr:colOff>
                    <xdr:row>9</xdr:row>
                    <xdr:rowOff>0</xdr:rowOff>
                  </from>
                  <to>
                    <xdr:col>0</xdr:col>
                    <xdr:colOff>695325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566" r:id="rId7" name="Check Box 6">
              <controlPr defaultSize="0" autoFill="0" autoLine="0" autoPict="0">
                <anchor moveWithCells="1">
                  <from>
                    <xdr:col>0</xdr:col>
                    <xdr:colOff>390525</xdr:colOff>
                    <xdr:row>10</xdr:row>
                    <xdr:rowOff>0</xdr:rowOff>
                  </from>
                  <to>
                    <xdr:col>0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/>
  <dimension ref="A1:N21"/>
  <sheetViews>
    <sheetView showGridLines="0" view="pageLayout" topLeftCell="D1" zoomScaleNormal="100" zoomScaleSheetLayoutView="90" workbookViewId="0">
      <selection activeCell="B9" sqref="B9:D9"/>
    </sheetView>
  </sheetViews>
  <sheetFormatPr defaultRowHeight="21.75"/>
  <cols>
    <col min="1" max="1" width="6.125" style="155" customWidth="1"/>
    <col min="2" max="2" width="12.125" style="155" customWidth="1"/>
    <col min="3" max="3" width="5.75" style="155" customWidth="1"/>
    <col min="4" max="4" width="10.75" style="155" customWidth="1"/>
    <col min="5" max="5" width="7.25" style="155" customWidth="1"/>
    <col min="6" max="7" width="9.5" style="155" customWidth="1"/>
    <col min="8" max="11" width="8.625" style="155" customWidth="1"/>
    <col min="12" max="12" width="8.125" style="155" bestFit="1" customWidth="1"/>
    <col min="13" max="13" width="8.5" style="155" customWidth="1"/>
    <col min="14" max="14" width="7.375" style="155" bestFit="1" customWidth="1"/>
    <col min="15" max="16384" width="9" style="155"/>
  </cols>
  <sheetData>
    <row r="1" spans="1:14" ht="24">
      <c r="A1" s="802" t="s">
        <v>615</v>
      </c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</row>
    <row r="2" spans="1:14" ht="9.75" customHeight="1"/>
    <row r="3" spans="1:14">
      <c r="A3" s="849" t="s">
        <v>220</v>
      </c>
      <c r="B3" s="849" t="s">
        <v>128</v>
      </c>
      <c r="C3" s="849"/>
      <c r="D3" s="849"/>
      <c r="E3" s="850" t="s">
        <v>129</v>
      </c>
      <c r="F3" s="850"/>
      <c r="G3" s="850"/>
      <c r="H3" s="850"/>
      <c r="I3" s="850"/>
      <c r="J3" s="850"/>
      <c r="K3" s="850"/>
      <c r="L3" s="849" t="s">
        <v>221</v>
      </c>
      <c r="M3" s="849" t="s">
        <v>217</v>
      </c>
      <c r="N3" s="849" t="s">
        <v>216</v>
      </c>
    </row>
    <row r="4" spans="1:14">
      <c r="A4" s="849"/>
      <c r="B4" s="849"/>
      <c r="C4" s="849"/>
      <c r="D4" s="849"/>
      <c r="E4" s="850" t="s">
        <v>123</v>
      </c>
      <c r="F4" s="850"/>
      <c r="G4" s="850"/>
      <c r="H4" s="850" t="s">
        <v>132</v>
      </c>
      <c r="I4" s="850"/>
      <c r="J4" s="850"/>
      <c r="K4" s="850"/>
      <c r="L4" s="849"/>
      <c r="M4" s="849"/>
      <c r="N4" s="849"/>
    </row>
    <row r="5" spans="1:14" ht="37.5">
      <c r="A5" s="849"/>
      <c r="B5" s="849"/>
      <c r="C5" s="849"/>
      <c r="D5" s="849"/>
      <c r="E5" s="163" t="s">
        <v>130</v>
      </c>
      <c r="F5" s="163" t="s">
        <v>118</v>
      </c>
      <c r="G5" s="163" t="s">
        <v>131</v>
      </c>
      <c r="H5" s="163" t="s">
        <v>111</v>
      </c>
      <c r="I5" s="163" t="s">
        <v>133</v>
      </c>
      <c r="J5" s="163" t="s">
        <v>213</v>
      </c>
      <c r="K5" s="163" t="s">
        <v>131</v>
      </c>
      <c r="L5" s="849"/>
      <c r="M5" s="849"/>
      <c r="N5" s="849"/>
    </row>
    <row r="6" spans="1:14">
      <c r="A6" s="319" t="s">
        <v>135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1"/>
    </row>
    <row r="7" spans="1:14">
      <c r="A7" s="146">
        <v>1</v>
      </c>
      <c r="B7" s="925" t="str">
        <f>'มาตรการไฟฟ้า1-1'!D5</f>
        <v>บำรุงรักษาเครื่องปรับอากาศแบบแยกส่วน</v>
      </c>
      <c r="C7" s="926"/>
      <c r="D7" s="927"/>
      <c r="E7" s="446">
        <f>'มาตรการไฟฟ้า1-1'!K16</f>
        <v>0</v>
      </c>
      <c r="F7" s="446">
        <f>'มาตรการไฟฟ้า1-1'!L16</f>
        <v>11373.96</v>
      </c>
      <c r="G7" s="446">
        <f>'มาตรการไฟฟ้า1-1'!M16</f>
        <v>44529.834684274974</v>
      </c>
      <c r="H7" s="447"/>
      <c r="I7" s="447"/>
      <c r="J7" s="447"/>
      <c r="K7" s="447"/>
      <c r="L7" s="452">
        <f>F7/G21*100</f>
        <v>1.6464099675694888</v>
      </c>
      <c r="M7" s="449">
        <f>'มาตรการไฟฟ้า1-1'!L17</f>
        <v>51895</v>
      </c>
      <c r="N7" s="449">
        <f>'มาตรการไฟฟ้า1-1'!L18</f>
        <v>1.1653984428180668</v>
      </c>
    </row>
    <row r="8" spans="1:14">
      <c r="A8" s="146">
        <v>2</v>
      </c>
      <c r="B8" s="925"/>
      <c r="C8" s="926"/>
      <c r="D8" s="927"/>
      <c r="E8" s="446"/>
      <c r="F8" s="446"/>
      <c r="G8" s="446"/>
      <c r="H8" s="447"/>
      <c r="I8" s="447"/>
      <c r="J8" s="447"/>
      <c r="K8" s="447"/>
      <c r="L8" s="448"/>
      <c r="M8" s="449"/>
      <c r="N8" s="449"/>
    </row>
    <row r="9" spans="1:14">
      <c r="A9" s="146">
        <v>3</v>
      </c>
      <c r="B9" s="924"/>
      <c r="C9" s="924"/>
      <c r="D9" s="924"/>
      <c r="E9" s="449"/>
      <c r="F9" s="449"/>
      <c r="G9" s="449"/>
      <c r="H9" s="447"/>
      <c r="I9" s="447"/>
      <c r="J9" s="447"/>
      <c r="K9" s="447"/>
      <c r="L9" s="448"/>
      <c r="M9" s="449"/>
      <c r="N9" s="449"/>
    </row>
    <row r="10" spans="1:14">
      <c r="A10" s="326"/>
      <c r="B10" s="327" t="s">
        <v>218</v>
      </c>
      <c r="C10" s="327"/>
      <c r="D10" s="327"/>
      <c r="E10" s="450">
        <f>SUM(E7:E9)</f>
        <v>0</v>
      </c>
      <c r="F10" s="450">
        <f>SUM(F7:F9)</f>
        <v>11373.96</v>
      </c>
      <c r="G10" s="450">
        <f>SUM(G7:G9)</f>
        <v>44529.834684274974</v>
      </c>
      <c r="H10" s="451"/>
      <c r="I10" s="450">
        <f>SUM(I7:I9)</f>
        <v>0</v>
      </c>
      <c r="J10" s="451"/>
      <c r="K10" s="450">
        <f>SUM(K7:K9)</f>
        <v>0</v>
      </c>
      <c r="L10" s="450">
        <f>SUM(L7:L9)</f>
        <v>1.6464099675694888</v>
      </c>
      <c r="M10" s="450">
        <f>SUM(M7:M9)</f>
        <v>51895</v>
      </c>
      <c r="N10" s="511">
        <f>M10/G10</f>
        <v>1.1653984428180668</v>
      </c>
    </row>
    <row r="11" spans="1:14">
      <c r="A11" s="319" t="s">
        <v>134</v>
      </c>
      <c r="B11" s="320"/>
      <c r="C11" s="320"/>
      <c r="D11" s="320"/>
      <c r="E11" s="328"/>
      <c r="F11" s="328"/>
      <c r="G11" s="328"/>
      <c r="H11" s="328"/>
      <c r="I11" s="328"/>
      <c r="J11" s="328"/>
      <c r="K11" s="328"/>
      <c r="L11" s="329"/>
      <c r="M11" s="330"/>
      <c r="N11" s="331"/>
    </row>
    <row r="12" spans="1:14">
      <c r="A12" s="146">
        <v>1</v>
      </c>
      <c r="B12" s="928"/>
      <c r="C12" s="929"/>
      <c r="D12" s="930"/>
      <c r="E12" s="324"/>
      <c r="F12" s="324"/>
      <c r="G12" s="324"/>
      <c r="H12" s="246"/>
      <c r="I12" s="246"/>
      <c r="J12" s="246"/>
      <c r="K12" s="322"/>
      <c r="L12" s="325"/>
      <c r="M12" s="323"/>
      <c r="N12" s="324"/>
    </row>
    <row r="13" spans="1:14">
      <c r="A13" s="578">
        <v>2</v>
      </c>
      <c r="B13" s="579"/>
      <c r="C13" s="580"/>
      <c r="D13" s="581"/>
      <c r="E13" s="324"/>
      <c r="F13" s="324"/>
      <c r="G13" s="324"/>
      <c r="H13" s="246"/>
      <c r="I13" s="246"/>
      <c r="J13" s="246"/>
      <c r="K13" s="322"/>
      <c r="L13" s="325"/>
      <c r="M13" s="323"/>
      <c r="N13" s="324"/>
    </row>
    <row r="14" spans="1:14">
      <c r="A14" s="146">
        <v>3</v>
      </c>
      <c r="B14" s="923"/>
      <c r="C14" s="923"/>
      <c r="D14" s="923"/>
      <c r="E14" s="324"/>
      <c r="F14" s="324"/>
      <c r="G14" s="324"/>
      <c r="H14" s="324"/>
      <c r="I14" s="324"/>
      <c r="J14" s="324"/>
      <c r="K14" s="324"/>
      <c r="L14" s="325"/>
      <c r="M14" s="323"/>
      <c r="N14" s="324"/>
    </row>
    <row r="15" spans="1:14">
      <c r="A15" s="326"/>
      <c r="B15" s="327" t="s">
        <v>219</v>
      </c>
      <c r="C15" s="327"/>
      <c r="D15" s="327"/>
      <c r="E15" s="450">
        <f>SUM(E12:E14)</f>
        <v>0</v>
      </c>
      <c r="F15" s="450">
        <f>SUM(F12:F14)</f>
        <v>0</v>
      </c>
      <c r="G15" s="450">
        <f>SUM(G12:G14)</f>
        <v>0</v>
      </c>
      <c r="H15" s="451"/>
      <c r="I15" s="450">
        <f>SUM(I12:I14)</f>
        <v>0</v>
      </c>
      <c r="J15" s="451"/>
      <c r="K15" s="450">
        <f>SUM(K12:K14)</f>
        <v>0</v>
      </c>
      <c r="L15" s="450"/>
      <c r="M15" s="450">
        <f>SUM(M12:M14)</f>
        <v>0</v>
      </c>
      <c r="N15" s="255"/>
    </row>
    <row r="16" spans="1:14">
      <c r="A16" s="332" t="s">
        <v>107</v>
      </c>
      <c r="B16" s="332" t="s">
        <v>206</v>
      </c>
      <c r="C16" s="332"/>
      <c r="D16" s="332"/>
    </row>
    <row r="17" spans="2:7">
      <c r="B17" s="332" t="s">
        <v>136</v>
      </c>
      <c r="C17" s="333">
        <f>'ไฟฟ้าปี 62'!L21</f>
        <v>3.8748596540383429</v>
      </c>
      <c r="D17" s="332" t="s">
        <v>709</v>
      </c>
      <c r="E17" s="334"/>
      <c r="F17" s="332"/>
    </row>
    <row r="18" spans="2:7">
      <c r="B18" s="332" t="s">
        <v>137</v>
      </c>
      <c r="C18" s="335"/>
      <c r="D18" s="332" t="s">
        <v>710</v>
      </c>
      <c r="E18" s="334"/>
      <c r="F18" s="332"/>
    </row>
    <row r="21" spans="2:7">
      <c r="E21" s="155" t="s">
        <v>711</v>
      </c>
      <c r="G21" s="379">
        <f>'ไฟฟ้าปี 62'!F20</f>
        <v>690834.01</v>
      </c>
    </row>
  </sheetData>
  <mergeCells count="14">
    <mergeCell ref="B14:D14"/>
    <mergeCell ref="B9:D9"/>
    <mergeCell ref="B7:D7"/>
    <mergeCell ref="N3:N5"/>
    <mergeCell ref="B8:D8"/>
    <mergeCell ref="B3:D5"/>
    <mergeCell ref="B12:D12"/>
    <mergeCell ref="A3:A5"/>
    <mergeCell ref="E3:K3"/>
    <mergeCell ref="E4:G4"/>
    <mergeCell ref="H4:K4"/>
    <mergeCell ref="A1:N1"/>
    <mergeCell ref="L3:L5"/>
    <mergeCell ref="M3:M5"/>
  </mergeCells>
  <phoneticPr fontId="4" type="noConversion"/>
  <pageMargins left="0.59055118110236227" right="0.59055118110236227" top="0.78740157480314965" bottom="0.59055118110236227" header="0.31496062992125984" footer="0.31496062992125984"/>
  <pageSetup paperSize="9" firstPageNumber="23" orientation="landscape" r:id="rId1"/>
  <headerFooter>
    <oddFooter>&amp;C24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/>
  <dimension ref="A1:G15"/>
  <sheetViews>
    <sheetView showGridLines="0" view="pageLayout" zoomScaleNormal="100" zoomScaleSheetLayoutView="90" workbookViewId="0">
      <selection activeCell="C11" sqref="C11"/>
    </sheetView>
  </sheetViews>
  <sheetFormatPr defaultRowHeight="21.75"/>
  <cols>
    <col min="1" max="1" width="5.25" style="155" customWidth="1"/>
    <col min="2" max="2" width="33.875" style="155" customWidth="1"/>
    <col min="3" max="3" width="28.125" style="155" customWidth="1"/>
    <col min="4" max="5" width="13.125" style="155" customWidth="1"/>
    <col min="6" max="6" width="10" style="155" customWidth="1"/>
    <col min="7" max="7" width="19.75" style="155" customWidth="1"/>
    <col min="8" max="16384" width="9" style="155"/>
  </cols>
  <sheetData>
    <row r="1" spans="1:7" s="195" customFormat="1" ht="24">
      <c r="A1" s="802" t="s">
        <v>614</v>
      </c>
      <c r="B1" s="802"/>
      <c r="C1" s="802"/>
      <c r="D1" s="802"/>
      <c r="E1" s="802"/>
      <c r="F1" s="802"/>
      <c r="G1" s="802"/>
    </row>
    <row r="2" spans="1:7" ht="11.25" customHeight="1"/>
    <row r="3" spans="1:7">
      <c r="A3" s="849" t="s">
        <v>220</v>
      </c>
      <c r="B3" s="849" t="s">
        <v>128</v>
      </c>
      <c r="C3" s="849" t="s">
        <v>138</v>
      </c>
      <c r="D3" s="850" t="s">
        <v>139</v>
      </c>
      <c r="E3" s="850"/>
      <c r="F3" s="849" t="s">
        <v>272</v>
      </c>
      <c r="G3" s="849" t="s">
        <v>143</v>
      </c>
    </row>
    <row r="4" spans="1:7">
      <c r="A4" s="849"/>
      <c r="B4" s="849"/>
      <c r="C4" s="849"/>
      <c r="D4" s="336" t="s">
        <v>140</v>
      </c>
      <c r="E4" s="336" t="s">
        <v>142</v>
      </c>
      <c r="F4" s="849"/>
      <c r="G4" s="849"/>
    </row>
    <row r="5" spans="1:7">
      <c r="A5" s="849"/>
      <c r="B5" s="849"/>
      <c r="C5" s="849"/>
      <c r="D5" s="337" t="s">
        <v>141</v>
      </c>
      <c r="E5" s="337" t="s">
        <v>141</v>
      </c>
      <c r="F5" s="849"/>
      <c r="G5" s="849"/>
    </row>
    <row r="6" spans="1:7" ht="43.5">
      <c r="A6" s="227">
        <v>1</v>
      </c>
      <c r="B6" s="624" t="s">
        <v>669</v>
      </c>
      <c r="C6" s="342" t="s">
        <v>671</v>
      </c>
      <c r="D6" s="625">
        <v>242248</v>
      </c>
      <c r="E6" s="625">
        <v>242339</v>
      </c>
      <c r="F6" s="626">
        <v>51895</v>
      </c>
      <c r="G6" s="627" t="s">
        <v>672</v>
      </c>
    </row>
    <row r="7" spans="1:7">
      <c r="A7" s="227"/>
      <c r="B7" s="326"/>
      <c r="C7" s="338"/>
      <c r="D7" s="164"/>
      <c r="E7" s="164"/>
      <c r="F7" s="339"/>
      <c r="G7" s="340"/>
    </row>
    <row r="8" spans="1:7">
      <c r="A8" s="227"/>
      <c r="B8" s="341"/>
      <c r="C8" s="342"/>
      <c r="D8" s="227"/>
      <c r="E8" s="227"/>
      <c r="F8" s="339"/>
      <c r="G8" s="343"/>
    </row>
    <row r="9" spans="1:7">
      <c r="A9" s="227"/>
      <c r="B9" s="341"/>
      <c r="C9" s="342"/>
      <c r="D9" s="227"/>
      <c r="E9" s="227"/>
      <c r="F9" s="339"/>
      <c r="G9" s="343"/>
    </row>
    <row r="10" spans="1:7">
      <c r="A10" s="227"/>
      <c r="B10" s="341"/>
      <c r="C10" s="342"/>
      <c r="D10" s="227"/>
      <c r="E10" s="227"/>
      <c r="F10" s="339"/>
      <c r="G10" s="343"/>
    </row>
    <row r="11" spans="1:7">
      <c r="A11" s="227"/>
      <c r="B11" s="341"/>
      <c r="C11" s="342"/>
      <c r="D11" s="227"/>
      <c r="E11" s="227"/>
      <c r="F11" s="339"/>
      <c r="G11" s="343"/>
    </row>
    <row r="12" spans="1:7">
      <c r="A12" s="227"/>
      <c r="B12" s="341"/>
      <c r="C12" s="342"/>
      <c r="D12" s="227"/>
      <c r="E12" s="227"/>
      <c r="F12" s="339"/>
      <c r="G12" s="343"/>
    </row>
    <row r="13" spans="1:7">
      <c r="A13" s="227"/>
      <c r="B13" s="341"/>
      <c r="C13" s="342"/>
      <c r="D13" s="227"/>
      <c r="E13" s="227"/>
      <c r="F13" s="339"/>
      <c r="G13" s="343"/>
    </row>
    <row r="14" spans="1:7">
      <c r="A14" s="227"/>
      <c r="B14" s="341"/>
      <c r="C14" s="342"/>
      <c r="D14" s="227"/>
      <c r="E14" s="227"/>
      <c r="F14" s="339"/>
      <c r="G14" s="343"/>
    </row>
    <row r="15" spans="1:7">
      <c r="A15" s="226" t="s">
        <v>384</v>
      </c>
      <c r="B15" s="344"/>
    </row>
  </sheetData>
  <mergeCells count="7">
    <mergeCell ref="A1:G1"/>
    <mergeCell ref="A3:A5"/>
    <mergeCell ref="B3:B5"/>
    <mergeCell ref="C3:C5"/>
    <mergeCell ref="D3:E3"/>
    <mergeCell ref="F3:F5"/>
    <mergeCell ref="G3:G5"/>
  </mergeCells>
  <phoneticPr fontId="4" type="noConversion"/>
  <pageMargins left="0.59055118110236227" right="0.78740157480314965" top="0.78740157480314965" bottom="0.59055118110236227" header="0.31496062992125984" footer="0.31496062992125984"/>
  <pageSetup paperSize="9" firstPageNumber="24" orientation="landscape" r:id="rId1"/>
  <headerFooter>
    <oddFooter>&amp;C25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5"/>
  <dimension ref="A1:P30"/>
  <sheetViews>
    <sheetView showGridLines="0" view="pageLayout" zoomScaleNormal="100" zoomScaleSheetLayoutView="100" workbookViewId="0">
      <selection activeCell="J8" sqref="J8"/>
    </sheetView>
  </sheetViews>
  <sheetFormatPr defaultRowHeight="21.75"/>
  <cols>
    <col min="1" max="1" width="3.25" style="165" customWidth="1"/>
    <col min="2" max="2" width="8.25" style="165" customWidth="1"/>
    <col min="3" max="3" width="4.375" style="165" customWidth="1"/>
    <col min="4" max="4" width="2.875" style="165" customWidth="1"/>
    <col min="5" max="5" width="2.375" style="165" customWidth="1"/>
    <col min="6" max="6" width="6" style="165" customWidth="1"/>
    <col min="7" max="7" width="9" style="165"/>
    <col min="8" max="8" width="3.625" style="165" customWidth="1"/>
    <col min="9" max="9" width="2.75" style="165" customWidth="1"/>
    <col min="10" max="10" width="6" style="165" customWidth="1"/>
    <col min="11" max="11" width="6.5" style="165" customWidth="1"/>
    <col min="12" max="13" width="13.375" style="165" customWidth="1"/>
    <col min="14" max="14" width="11.75" style="165" customWidth="1"/>
    <col min="15" max="15" width="9" style="165"/>
    <col min="16" max="16" width="12.625" style="165" customWidth="1"/>
    <col min="17" max="16384" width="9" style="165"/>
  </cols>
  <sheetData>
    <row r="1" spans="1:16" ht="24">
      <c r="A1" s="931" t="s">
        <v>144</v>
      </c>
      <c r="B1" s="931"/>
      <c r="C1" s="931"/>
      <c r="D1" s="931"/>
      <c r="E1" s="931"/>
      <c r="F1" s="931"/>
      <c r="G1" s="931"/>
      <c r="H1" s="931"/>
      <c r="I1" s="931"/>
      <c r="J1" s="931"/>
      <c r="K1" s="931"/>
      <c r="L1" s="931"/>
      <c r="M1" s="931"/>
    </row>
    <row r="2" spans="1:16" ht="24">
      <c r="A2" s="931" t="s">
        <v>145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931"/>
    </row>
    <row r="3" spans="1:16" ht="11.25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6">
      <c r="A4" s="166" t="s">
        <v>146</v>
      </c>
      <c r="B4" s="166" t="s">
        <v>147</v>
      </c>
      <c r="C4" s="166"/>
      <c r="D4" s="167"/>
      <c r="E4" s="167">
        <v>1</v>
      </c>
      <c r="F4" s="167"/>
      <c r="G4" s="166"/>
      <c r="H4" s="166"/>
      <c r="I4" s="166"/>
      <c r="J4" s="166"/>
      <c r="K4" s="166"/>
      <c r="L4" s="166"/>
      <c r="M4" s="166"/>
    </row>
    <row r="5" spans="1:16">
      <c r="A5" s="166" t="s">
        <v>148</v>
      </c>
      <c r="B5" s="166" t="s">
        <v>149</v>
      </c>
      <c r="C5" s="167"/>
      <c r="D5" s="167" t="s">
        <v>669</v>
      </c>
      <c r="E5" s="167"/>
      <c r="F5" s="168"/>
      <c r="G5" s="167"/>
      <c r="H5" s="167"/>
      <c r="I5" s="167"/>
      <c r="J5" s="167"/>
      <c r="K5" s="167"/>
      <c r="L5" s="167"/>
      <c r="M5" s="167"/>
    </row>
    <row r="6" spans="1:16">
      <c r="A6" s="166" t="s">
        <v>150</v>
      </c>
      <c r="B6" s="166" t="s">
        <v>151</v>
      </c>
      <c r="C6" s="166"/>
      <c r="D6" s="166"/>
      <c r="E6" s="167"/>
      <c r="F6" s="167" t="s">
        <v>672</v>
      </c>
      <c r="G6" s="167"/>
      <c r="H6" s="167"/>
      <c r="I6" s="166"/>
      <c r="J6" s="166" t="s">
        <v>152</v>
      </c>
      <c r="K6" s="167"/>
      <c r="L6" s="168" t="s">
        <v>673</v>
      </c>
      <c r="M6" s="168"/>
    </row>
    <row r="7" spans="1:16">
      <c r="A7" s="166" t="s">
        <v>153</v>
      </c>
      <c r="B7" s="166" t="s">
        <v>154</v>
      </c>
      <c r="C7" s="166"/>
      <c r="D7" s="167"/>
      <c r="E7" s="167"/>
      <c r="F7" s="167" t="s">
        <v>674</v>
      </c>
      <c r="G7" s="167"/>
      <c r="H7" s="167"/>
      <c r="I7" s="167"/>
      <c r="J7" s="167"/>
      <c r="K7" s="167"/>
      <c r="L7" s="167"/>
      <c r="M7" s="168"/>
    </row>
    <row r="8" spans="1:16">
      <c r="A8" s="166" t="s">
        <v>155</v>
      </c>
      <c r="B8" s="166" t="s">
        <v>228</v>
      </c>
      <c r="C8" s="166"/>
      <c r="D8" s="166"/>
      <c r="E8" s="166"/>
      <c r="F8" s="168">
        <v>100</v>
      </c>
      <c r="G8" s="168"/>
      <c r="H8" s="166"/>
      <c r="I8" s="166"/>
      <c r="J8" s="166"/>
      <c r="K8" s="166"/>
      <c r="L8" s="166"/>
      <c r="M8" s="166"/>
    </row>
    <row r="9" spans="1:16">
      <c r="A9" s="166" t="s">
        <v>156</v>
      </c>
      <c r="B9" s="166" t="s">
        <v>157</v>
      </c>
      <c r="C9" s="166"/>
      <c r="D9" s="167"/>
      <c r="E9" s="167" t="s">
        <v>670</v>
      </c>
      <c r="F9" s="167"/>
      <c r="G9" s="167"/>
      <c r="H9" s="167"/>
      <c r="I9" s="167"/>
      <c r="J9" s="167"/>
      <c r="K9" s="167"/>
      <c r="L9" s="167"/>
      <c r="M9" s="167"/>
    </row>
    <row r="10" spans="1:16">
      <c r="A10" s="166" t="s">
        <v>158</v>
      </c>
      <c r="B10" s="166" t="s">
        <v>159</v>
      </c>
      <c r="C10" s="166"/>
      <c r="D10" s="168"/>
      <c r="E10" s="168" t="s">
        <v>671</v>
      </c>
      <c r="F10" s="168"/>
      <c r="G10" s="168"/>
      <c r="H10" s="168"/>
      <c r="I10" s="168"/>
      <c r="J10" s="168"/>
      <c r="K10" s="168"/>
      <c r="L10" s="168"/>
      <c r="M10" s="167"/>
    </row>
    <row r="11" spans="1:16">
      <c r="A11" s="166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</row>
    <row r="12" spans="1:16" ht="10.5" customHeight="1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</row>
    <row r="13" spans="1:16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9" t="s">
        <v>130</v>
      </c>
      <c r="L13" s="169" t="s">
        <v>118</v>
      </c>
      <c r="M13" s="169" t="s">
        <v>131</v>
      </c>
    </row>
    <row r="14" spans="1:16">
      <c r="A14" s="166" t="s">
        <v>161</v>
      </c>
      <c r="B14" s="166" t="s">
        <v>530</v>
      </c>
      <c r="C14" s="166"/>
      <c r="D14" s="166"/>
      <c r="E14" s="166"/>
      <c r="F14" s="166"/>
      <c r="G14" s="166"/>
      <c r="H14" s="166"/>
      <c r="I14" s="166"/>
      <c r="J14" s="166"/>
      <c r="K14" s="483"/>
      <c r="L14" s="483">
        <f>วิธีการคำนวณไฟฟ้า1!K12</f>
        <v>227479.2</v>
      </c>
      <c r="M14" s="483">
        <f>วิธีการคำนวณไฟฟ้า1!K12*วิธีการคำนวณไฟฟ้า1!K9</f>
        <v>890596.69368549902</v>
      </c>
    </row>
    <row r="15" spans="1:16">
      <c r="A15" s="166" t="s">
        <v>162</v>
      </c>
      <c r="B15" s="166" t="s">
        <v>531</v>
      </c>
      <c r="C15" s="166"/>
      <c r="D15" s="166"/>
      <c r="E15" s="166"/>
      <c r="F15" s="166"/>
      <c r="G15" s="166"/>
      <c r="H15" s="166"/>
      <c r="I15" s="166"/>
      <c r="J15" s="166"/>
      <c r="K15" s="483"/>
      <c r="L15" s="483">
        <f>L14-L16</f>
        <v>216105.24000000002</v>
      </c>
      <c r="M15" s="483">
        <f>L15*วิธีการคำนวณไฟฟ้า1!K9</f>
        <v>846066.85900122405</v>
      </c>
    </row>
    <row r="16" spans="1:16">
      <c r="A16" s="166" t="s">
        <v>163</v>
      </c>
      <c r="B16" s="166" t="s">
        <v>532</v>
      </c>
      <c r="C16" s="166"/>
      <c r="D16" s="166"/>
      <c r="E16" s="166"/>
      <c r="F16" s="166"/>
      <c r="G16" s="166"/>
      <c r="H16" s="166"/>
      <c r="I16" s="166"/>
      <c r="J16" s="166"/>
      <c r="K16" s="483">
        <f>K14-K15</f>
        <v>0</v>
      </c>
      <c r="L16" s="447">
        <f>วิธีการคำนวณไฟฟ้า1!K13</f>
        <v>11373.96</v>
      </c>
      <c r="M16" s="687">
        <f>M14-M15</f>
        <v>44529.834684274974</v>
      </c>
      <c r="N16" s="688"/>
      <c r="P16" s="686"/>
    </row>
    <row r="17" spans="1:13">
      <c r="A17" s="166" t="s">
        <v>164</v>
      </c>
      <c r="B17" s="166" t="s">
        <v>165</v>
      </c>
      <c r="C17" s="166"/>
      <c r="D17" s="166"/>
      <c r="E17" s="166"/>
      <c r="F17" s="166"/>
      <c r="G17" s="166"/>
      <c r="H17" s="166"/>
      <c r="I17" s="166"/>
      <c r="J17" s="166"/>
      <c r="K17" s="166"/>
      <c r="L17" s="483">
        <v>51895</v>
      </c>
      <c r="M17" s="171" t="s">
        <v>113</v>
      </c>
    </row>
    <row r="18" spans="1:13">
      <c r="A18" s="166" t="s">
        <v>166</v>
      </c>
      <c r="B18" s="166" t="s">
        <v>167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70">
        <f>L17/M16</f>
        <v>1.1653984428180668</v>
      </c>
      <c r="M18" s="171" t="s">
        <v>160</v>
      </c>
    </row>
    <row r="19" spans="1:13">
      <c r="A19" s="166" t="s">
        <v>168</v>
      </c>
      <c r="B19" s="166" t="s">
        <v>169</v>
      </c>
      <c r="C19" s="166"/>
      <c r="D19" s="166"/>
      <c r="E19" s="166"/>
      <c r="F19" s="166"/>
      <c r="G19" s="166"/>
      <c r="H19" s="166"/>
      <c r="I19" s="166"/>
      <c r="J19" s="166"/>
      <c r="K19" s="932" t="s">
        <v>533</v>
      </c>
      <c r="L19" s="932"/>
      <c r="M19" s="932"/>
    </row>
    <row r="20" spans="1:13">
      <c r="A20" s="166"/>
      <c r="B20" s="167" t="s">
        <v>675</v>
      </c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</row>
    <row r="21" spans="1:13">
      <c r="A21" s="166"/>
      <c r="B21" s="167" t="s">
        <v>676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</row>
    <row r="22" spans="1:13">
      <c r="A22" s="166"/>
      <c r="B22" s="167" t="s">
        <v>677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</row>
    <row r="23" spans="1:13">
      <c r="A23" s="166"/>
      <c r="B23" s="167" t="s">
        <v>678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</row>
    <row r="24" spans="1:13">
      <c r="A24" s="166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</row>
    <row r="25" spans="1:13" ht="12" customHeight="1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</row>
    <row r="26" spans="1:13">
      <c r="A26" s="166" t="s">
        <v>170</v>
      </c>
      <c r="B26" s="166" t="s">
        <v>171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</row>
    <row r="27" spans="1:13">
      <c r="A27" s="166"/>
      <c r="B27" s="167" t="s">
        <v>679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</row>
    <row r="28" spans="1:13">
      <c r="A28" s="166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</row>
    <row r="29" spans="1:13" ht="12" customHeight="1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</row>
    <row r="30" spans="1:13" ht="23.1" customHeight="1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</row>
  </sheetData>
  <mergeCells count="3">
    <mergeCell ref="A1:M1"/>
    <mergeCell ref="A2:M2"/>
    <mergeCell ref="K19:M1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rstPageNumber="26" orientation="portrait" r:id="rId1"/>
  <headerFooter>
    <oddFooter>&amp;C26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31"/>
  <sheetViews>
    <sheetView view="pageLayout" topLeftCell="B29" zoomScaleNormal="100" zoomScaleSheetLayoutView="100" workbookViewId="0">
      <selection activeCell="K21" sqref="K21"/>
    </sheetView>
  </sheetViews>
  <sheetFormatPr defaultRowHeight="15"/>
  <cols>
    <col min="1" max="1" width="1.625" style="393" customWidth="1"/>
    <col min="2" max="2" width="3.625" style="212" customWidth="1"/>
    <col min="3" max="3" width="8" style="392" customWidth="1"/>
    <col min="4" max="4" width="14.5" style="392" customWidth="1"/>
    <col min="5" max="5" width="12.25" style="212" customWidth="1"/>
    <col min="6" max="6" width="13.875" style="212" customWidth="1"/>
    <col min="7" max="7" width="14.375" style="212" customWidth="1"/>
    <col min="8" max="8" width="12.625" style="212" customWidth="1"/>
    <col min="9" max="9" width="9" style="212" customWidth="1"/>
    <col min="10" max="17" width="5.375" style="212" customWidth="1"/>
    <col min="18" max="16384" width="9" style="212"/>
  </cols>
  <sheetData>
    <row r="1" spans="2:20" s="393" customFormat="1" ht="33">
      <c r="B1" s="937" t="s">
        <v>144</v>
      </c>
      <c r="C1" s="937"/>
      <c r="D1" s="937"/>
      <c r="E1" s="937"/>
      <c r="F1" s="937"/>
      <c r="G1" s="937"/>
      <c r="H1" s="937"/>
      <c r="I1" s="411"/>
      <c r="J1" s="411"/>
      <c r="K1" s="411"/>
      <c r="L1" s="615"/>
      <c r="M1" s="615"/>
      <c r="N1" s="615"/>
      <c r="O1" s="615"/>
      <c r="P1" s="615"/>
      <c r="Q1" s="615"/>
      <c r="R1" s="615"/>
      <c r="S1" s="615"/>
      <c r="T1" s="615"/>
    </row>
    <row r="2" spans="2:20" s="393" customFormat="1" ht="30.75">
      <c r="B2" s="938" t="s">
        <v>534</v>
      </c>
      <c r="C2" s="938"/>
      <c r="D2" s="938"/>
      <c r="E2" s="938"/>
      <c r="F2" s="938"/>
      <c r="G2" s="938"/>
      <c r="H2" s="938"/>
      <c r="I2" s="615"/>
      <c r="J2" s="934"/>
      <c r="K2" s="934"/>
      <c r="L2" s="934"/>
      <c r="M2" s="934"/>
      <c r="N2" s="934"/>
      <c r="O2" s="934"/>
      <c r="P2" s="934"/>
      <c r="Q2" s="934"/>
      <c r="R2" s="606"/>
      <c r="S2" s="606"/>
      <c r="T2" s="606"/>
    </row>
    <row r="3" spans="2:20" s="393" customFormat="1" ht="26.25" customHeight="1">
      <c r="B3" s="388" t="s">
        <v>535</v>
      </c>
      <c r="C3" s="394" t="s">
        <v>536</v>
      </c>
      <c r="D3" s="394"/>
      <c r="E3" s="388"/>
      <c r="I3" s="615"/>
      <c r="J3" s="933"/>
      <c r="K3" s="933"/>
      <c r="L3" s="933"/>
      <c r="M3" s="933"/>
      <c r="N3" s="933"/>
      <c r="O3" s="933"/>
      <c r="P3" s="934"/>
      <c r="Q3" s="934"/>
      <c r="R3" s="606"/>
      <c r="S3" s="606"/>
      <c r="T3" s="617"/>
    </row>
    <row r="4" spans="2:20" ht="26.25" customHeight="1">
      <c r="B4" s="939"/>
      <c r="C4" s="939"/>
      <c r="D4" s="939"/>
      <c r="E4" s="939"/>
      <c r="F4" s="939"/>
      <c r="G4" s="939"/>
      <c r="H4" s="939"/>
      <c r="I4" s="576"/>
      <c r="J4" s="933"/>
      <c r="K4" s="933"/>
      <c r="L4" s="933"/>
      <c r="M4" s="933"/>
      <c r="N4" s="933"/>
      <c r="O4" s="933"/>
      <c r="P4" s="934"/>
      <c r="Q4" s="934"/>
      <c r="R4" s="606"/>
      <c r="S4" s="606"/>
      <c r="T4" s="617"/>
    </row>
    <row r="5" spans="2:20" ht="26.25" customHeight="1">
      <c r="B5" s="939"/>
      <c r="C5" s="939"/>
      <c r="D5" s="939"/>
      <c r="E5" s="939"/>
      <c r="F5" s="939"/>
      <c r="G5" s="939"/>
      <c r="H5" s="939"/>
      <c r="I5" s="577"/>
      <c r="J5" s="933"/>
      <c r="K5" s="933"/>
      <c r="L5" s="933"/>
      <c r="M5" s="933"/>
      <c r="N5" s="933"/>
      <c r="O5" s="933"/>
      <c r="P5" s="934"/>
      <c r="Q5" s="934"/>
      <c r="R5" s="606"/>
      <c r="S5" s="606"/>
      <c r="T5" s="617"/>
    </row>
    <row r="6" spans="2:20" ht="26.25" customHeight="1">
      <c r="B6" s="939"/>
      <c r="C6" s="939"/>
      <c r="D6" s="939"/>
      <c r="E6" s="939"/>
      <c r="F6" s="939"/>
      <c r="G6" s="939"/>
      <c r="H6" s="939"/>
      <c r="I6" s="577"/>
      <c r="J6" s="933"/>
      <c r="K6" s="933"/>
      <c r="L6" s="933"/>
      <c r="M6" s="933"/>
      <c r="N6" s="933"/>
      <c r="O6" s="933"/>
      <c r="P6" s="606"/>
      <c r="Q6" s="606"/>
      <c r="R6" s="606"/>
      <c r="S6" s="606"/>
      <c r="T6" s="617"/>
    </row>
    <row r="7" spans="2:20" ht="26.25" customHeight="1">
      <c r="B7" s="939"/>
      <c r="C7" s="939"/>
      <c r="D7" s="939"/>
      <c r="E7" s="939"/>
      <c r="F7" s="939"/>
      <c r="G7" s="939"/>
      <c r="H7" s="939"/>
      <c r="I7" s="577"/>
      <c r="J7" s="618"/>
      <c r="K7" s="618"/>
      <c r="L7" s="618"/>
      <c r="M7" s="618"/>
      <c r="N7" s="618"/>
      <c r="O7" s="618"/>
      <c r="P7" s="934"/>
      <c r="Q7" s="934"/>
      <c r="R7" s="606"/>
      <c r="S7" s="606"/>
      <c r="T7" s="617"/>
    </row>
    <row r="8" spans="2:20" ht="26.25" customHeight="1">
      <c r="B8" s="939"/>
      <c r="C8" s="939"/>
      <c r="D8" s="939"/>
      <c r="E8" s="939"/>
      <c r="F8" s="939"/>
      <c r="G8" s="939"/>
      <c r="H8" s="939"/>
      <c r="I8" s="577"/>
      <c r="J8" s="619"/>
      <c r="K8" s="618"/>
      <c r="L8" s="618"/>
      <c r="M8" s="618"/>
      <c r="N8" s="618"/>
      <c r="O8" s="618"/>
      <c r="P8" s="606"/>
      <c r="Q8" s="606"/>
      <c r="R8" s="620"/>
      <c r="S8" s="606"/>
      <c r="T8" s="617"/>
    </row>
    <row r="9" spans="2:20" ht="26.25" customHeight="1">
      <c r="B9" s="939"/>
      <c r="C9" s="939"/>
      <c r="D9" s="939"/>
      <c r="E9" s="939"/>
      <c r="F9" s="939"/>
      <c r="G9" s="939"/>
      <c r="H9" s="939"/>
      <c r="I9" s="577"/>
      <c r="J9" s="605"/>
      <c r="K9" s="605"/>
      <c r="L9" s="605"/>
      <c r="M9" s="605"/>
      <c r="N9" s="605"/>
      <c r="O9" s="605"/>
      <c r="P9" s="605"/>
      <c r="Q9" s="605"/>
      <c r="R9" s="606"/>
      <c r="S9" s="606"/>
      <c r="T9" s="621"/>
    </row>
    <row r="10" spans="2:20" ht="26.25" customHeight="1">
      <c r="B10" s="939"/>
      <c r="C10" s="939"/>
      <c r="D10" s="939"/>
      <c r="E10" s="939"/>
      <c r="F10" s="939"/>
      <c r="G10" s="939"/>
      <c r="H10" s="939"/>
      <c r="I10" s="577"/>
      <c r="J10" s="605"/>
      <c r="K10" s="605"/>
      <c r="L10" s="605"/>
      <c r="M10" s="605"/>
      <c r="N10" s="605"/>
      <c r="O10" s="605"/>
      <c r="P10" s="605"/>
      <c r="Q10" s="605"/>
      <c r="R10" s="606"/>
      <c r="S10" s="606"/>
      <c r="T10" s="605"/>
    </row>
    <row r="11" spans="2:20" ht="26.25" customHeight="1">
      <c r="B11" s="939"/>
      <c r="C11" s="939"/>
      <c r="D11" s="939"/>
      <c r="E11" s="939"/>
      <c r="F11" s="939"/>
      <c r="G11" s="939"/>
      <c r="H11" s="939"/>
      <c r="I11" s="577"/>
      <c r="J11" s="934"/>
      <c r="K11" s="934"/>
      <c r="L11" s="934"/>
      <c r="M11" s="934"/>
      <c r="N11" s="934"/>
      <c r="O11" s="934"/>
      <c r="P11" s="934"/>
      <c r="Q11" s="934"/>
      <c r="R11" s="606"/>
      <c r="S11" s="606"/>
      <c r="T11" s="606"/>
    </row>
    <row r="12" spans="2:20" ht="26.25" customHeight="1">
      <c r="B12" s="939"/>
      <c r="C12" s="939"/>
      <c r="D12" s="939"/>
      <c r="E12" s="939"/>
      <c r="F12" s="939"/>
      <c r="G12" s="939"/>
      <c r="H12" s="939"/>
      <c r="I12" s="577"/>
      <c r="J12" s="933"/>
      <c r="K12" s="933"/>
      <c r="L12" s="933"/>
      <c r="M12" s="933"/>
      <c r="N12" s="933"/>
      <c r="O12" s="933"/>
      <c r="P12" s="933"/>
      <c r="Q12" s="933"/>
      <c r="R12" s="606"/>
      <c r="S12" s="606"/>
      <c r="T12" s="622"/>
    </row>
    <row r="13" spans="2:20" ht="26.25" customHeight="1">
      <c r="B13" s="939"/>
      <c r="C13" s="939"/>
      <c r="D13" s="939"/>
      <c r="E13" s="939"/>
      <c r="F13" s="939"/>
      <c r="G13" s="939"/>
      <c r="H13" s="939"/>
      <c r="I13" s="577"/>
      <c r="J13" s="933"/>
      <c r="K13" s="933"/>
      <c r="L13" s="933"/>
      <c r="M13" s="933"/>
      <c r="N13" s="933"/>
      <c r="O13" s="933"/>
      <c r="P13" s="605"/>
      <c r="Q13" s="605"/>
      <c r="R13" s="606"/>
      <c r="S13" s="606"/>
      <c r="T13" s="623"/>
    </row>
    <row r="14" spans="2:20" ht="26.25" customHeight="1">
      <c r="B14" s="939"/>
      <c r="C14" s="939"/>
      <c r="D14" s="939"/>
      <c r="E14" s="939"/>
      <c r="F14" s="939"/>
      <c r="G14" s="939"/>
      <c r="H14" s="939"/>
      <c r="I14" s="577"/>
      <c r="J14" s="618"/>
      <c r="K14" s="618"/>
      <c r="L14" s="618"/>
      <c r="M14" s="618"/>
      <c r="N14" s="618"/>
      <c r="O14" s="618"/>
      <c r="P14" s="605"/>
      <c r="Q14" s="605"/>
      <c r="R14" s="616"/>
      <c r="S14" s="616"/>
      <c r="T14" s="623"/>
    </row>
    <row r="15" spans="2:20" ht="26.25" customHeight="1">
      <c r="B15" s="939"/>
      <c r="C15" s="939"/>
      <c r="D15" s="939"/>
      <c r="E15" s="939"/>
      <c r="F15" s="939"/>
      <c r="G15" s="939"/>
      <c r="H15" s="939"/>
      <c r="I15" s="577"/>
      <c r="J15" s="618"/>
      <c r="K15" s="618"/>
      <c r="L15" s="618"/>
      <c r="M15" s="618"/>
      <c r="N15" s="618"/>
      <c r="O15" s="618"/>
      <c r="P15" s="605"/>
      <c r="Q15" s="605"/>
      <c r="R15" s="616"/>
      <c r="S15" s="616"/>
      <c r="T15" s="623"/>
    </row>
    <row r="16" spans="2:20" ht="26.25" customHeight="1">
      <c r="B16" s="939"/>
      <c r="C16" s="939"/>
      <c r="D16" s="939"/>
      <c r="E16" s="939"/>
      <c r="F16" s="939"/>
      <c r="G16" s="939"/>
      <c r="H16" s="939"/>
      <c r="I16" s="577"/>
      <c r="J16" s="618"/>
      <c r="K16" s="618"/>
      <c r="L16" s="618"/>
      <c r="M16" s="618"/>
      <c r="N16" s="618"/>
      <c r="O16" s="618"/>
      <c r="P16" s="605"/>
      <c r="Q16" s="605"/>
      <c r="R16" s="616"/>
      <c r="S16" s="616"/>
      <c r="T16" s="623"/>
    </row>
    <row r="17" spans="2:20" ht="26.25" customHeight="1">
      <c r="B17" s="939"/>
      <c r="C17" s="939"/>
      <c r="D17" s="939"/>
      <c r="E17" s="939"/>
      <c r="F17" s="939"/>
      <c r="G17" s="939"/>
      <c r="H17" s="939"/>
      <c r="I17" s="577"/>
      <c r="J17" s="618"/>
      <c r="K17" s="618"/>
      <c r="L17" s="618"/>
      <c r="M17" s="618"/>
      <c r="N17" s="618"/>
      <c r="O17" s="618"/>
      <c r="P17" s="605"/>
      <c r="Q17" s="605"/>
      <c r="R17" s="616"/>
      <c r="S17" s="616"/>
      <c r="T17" s="623"/>
    </row>
    <row r="18" spans="2:20" ht="26.25" customHeight="1">
      <c r="B18" s="939"/>
      <c r="C18" s="939"/>
      <c r="D18" s="939"/>
      <c r="E18" s="939"/>
      <c r="F18" s="939"/>
      <c r="G18" s="939"/>
      <c r="H18" s="939"/>
      <c r="I18" s="577"/>
      <c r="J18" s="618"/>
      <c r="K18" s="618"/>
      <c r="L18" s="618"/>
      <c r="M18" s="618"/>
      <c r="N18" s="618"/>
      <c r="O18" s="618"/>
      <c r="P18" s="605"/>
      <c r="Q18" s="605"/>
      <c r="R18" s="616"/>
      <c r="S18" s="616"/>
      <c r="T18" s="623"/>
    </row>
    <row r="19" spans="2:20" ht="26.25" customHeight="1">
      <c r="B19" s="939"/>
      <c r="C19" s="939"/>
      <c r="D19" s="939"/>
      <c r="E19" s="939"/>
      <c r="F19" s="939"/>
      <c r="G19" s="939"/>
      <c r="H19" s="939"/>
      <c r="I19" s="577"/>
      <c r="J19" s="605"/>
      <c r="K19" s="605"/>
      <c r="L19" s="605"/>
      <c r="M19" s="605"/>
      <c r="N19" s="605"/>
      <c r="O19" s="605"/>
      <c r="P19" s="605"/>
      <c r="Q19" s="605"/>
      <c r="R19" s="606"/>
      <c r="S19" s="606"/>
      <c r="T19" s="623"/>
    </row>
    <row r="20" spans="2:20" s="393" customFormat="1" ht="26.25" customHeight="1">
      <c r="B20" s="940" t="s">
        <v>561</v>
      </c>
      <c r="C20" s="940"/>
      <c r="D20" s="940"/>
      <c r="E20" s="940"/>
      <c r="F20" s="940"/>
      <c r="G20" s="940"/>
      <c r="H20" s="940"/>
      <c r="I20" s="615"/>
      <c r="J20" s="605"/>
      <c r="K20" s="605"/>
      <c r="L20" s="605"/>
      <c r="M20" s="605"/>
      <c r="N20" s="605"/>
      <c r="O20" s="605"/>
      <c r="P20" s="605"/>
      <c r="Q20" s="605"/>
      <c r="R20" s="605"/>
      <c r="S20" s="605"/>
      <c r="T20" s="605"/>
    </row>
    <row r="21" spans="2:20" s="393" customFormat="1">
      <c r="B21" s="395"/>
      <c r="C21" s="395"/>
      <c r="D21" s="395"/>
      <c r="E21" s="395"/>
      <c r="F21" s="395"/>
      <c r="G21" s="395"/>
      <c r="H21" s="395"/>
    </row>
    <row r="22" spans="2:20" s="393" customFormat="1" ht="24">
      <c r="E22" s="935"/>
      <c r="F22" s="935"/>
      <c r="G22" s="935"/>
      <c r="H22" s="935"/>
      <c r="I22" s="935"/>
      <c r="J22" s="935"/>
    </row>
    <row r="23" spans="2:20" s="393" customFormat="1" ht="24">
      <c r="C23" s="388"/>
      <c r="D23" s="388"/>
      <c r="E23" s="935"/>
      <c r="F23" s="935"/>
      <c r="G23" s="935"/>
      <c r="H23" s="935"/>
      <c r="I23" s="935"/>
      <c r="J23" s="935"/>
    </row>
    <row r="24" spans="2:20" s="393" customFormat="1" ht="24">
      <c r="B24" s="388"/>
      <c r="C24" s="388"/>
      <c r="D24" s="394"/>
      <c r="E24" s="388"/>
    </row>
    <row r="25" spans="2:20" s="393" customFormat="1" ht="24">
      <c r="C25" s="935"/>
      <c r="D25" s="935"/>
      <c r="E25" s="935"/>
      <c r="F25" s="935"/>
      <c r="G25" s="935"/>
      <c r="H25" s="935"/>
    </row>
    <row r="26" spans="2:20" s="393" customFormat="1" ht="24">
      <c r="C26" s="388"/>
      <c r="D26" s="388"/>
      <c r="E26" s="935"/>
      <c r="F26" s="935"/>
      <c r="G26" s="935"/>
      <c r="H26" s="935"/>
      <c r="I26" s="935"/>
      <c r="J26" s="935"/>
    </row>
    <row r="27" spans="2:20" s="393" customFormat="1" ht="24">
      <c r="C27" s="388"/>
      <c r="D27" s="388"/>
      <c r="E27" s="935"/>
      <c r="F27" s="935"/>
      <c r="G27" s="935"/>
      <c r="H27" s="935"/>
      <c r="I27" s="935"/>
      <c r="J27" s="935"/>
    </row>
    <row r="28" spans="2:20" s="393" customFormat="1" ht="15" customHeight="1">
      <c r="C28" s="936"/>
      <c r="D28" s="936"/>
      <c r="E28" s="936"/>
      <c r="F28" s="936"/>
      <c r="G28" s="936"/>
      <c r="H28" s="936"/>
    </row>
    <row r="29" spans="2:20" s="393" customFormat="1" ht="15" customHeight="1">
      <c r="C29" s="936"/>
      <c r="D29" s="936"/>
      <c r="E29" s="936"/>
      <c r="F29" s="936"/>
      <c r="G29" s="936"/>
      <c r="H29" s="936"/>
    </row>
    <row r="30" spans="2:20" s="393" customFormat="1" ht="15" customHeight="1">
      <c r="C30" s="936"/>
      <c r="D30" s="936"/>
      <c r="E30" s="936"/>
      <c r="F30" s="936"/>
      <c r="G30" s="936"/>
      <c r="H30" s="936"/>
    </row>
    <row r="31" spans="2:20">
      <c r="E31" s="392"/>
      <c r="F31" s="392"/>
      <c r="G31" s="392"/>
      <c r="H31" s="392"/>
      <c r="I31" s="392"/>
      <c r="J31" s="392"/>
      <c r="K31" s="392"/>
      <c r="L31" s="392"/>
    </row>
  </sheetData>
  <mergeCells count="22">
    <mergeCell ref="C25:H25"/>
    <mergeCell ref="E26:J26"/>
    <mergeCell ref="E27:J27"/>
    <mergeCell ref="C28:H30"/>
    <mergeCell ref="B1:H1"/>
    <mergeCell ref="B2:H2"/>
    <mergeCell ref="B4:H19"/>
    <mergeCell ref="B20:H20"/>
    <mergeCell ref="E22:J22"/>
    <mergeCell ref="E23:J23"/>
    <mergeCell ref="J2:Q2"/>
    <mergeCell ref="J3:O3"/>
    <mergeCell ref="P3:Q3"/>
    <mergeCell ref="J4:O4"/>
    <mergeCell ref="P4:Q4"/>
    <mergeCell ref="J5:O5"/>
    <mergeCell ref="J13:O13"/>
    <mergeCell ref="P5:Q5"/>
    <mergeCell ref="J6:O6"/>
    <mergeCell ref="P7:Q7"/>
    <mergeCell ref="J11:Q11"/>
    <mergeCell ref="J12:Q1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&amp;C27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30"/>
  <sheetViews>
    <sheetView view="pageLayout" zoomScaleNormal="100" zoomScaleSheetLayoutView="100" workbookViewId="0">
      <selection activeCell="A6" sqref="A6:F6"/>
    </sheetView>
  </sheetViews>
  <sheetFormatPr defaultRowHeight="24"/>
  <cols>
    <col min="1" max="8" width="5.375" style="397" customWidth="1"/>
    <col min="9" max="16384" width="9" style="397"/>
  </cols>
  <sheetData>
    <row r="1" spans="1:11">
      <c r="A1" s="417" t="s">
        <v>558</v>
      </c>
    </row>
    <row r="2" spans="1:11">
      <c r="A2" s="945" t="s">
        <v>680</v>
      </c>
      <c r="B2" s="946"/>
      <c r="C2" s="946"/>
      <c r="D2" s="946"/>
      <c r="E2" s="946"/>
      <c r="F2" s="946"/>
      <c r="G2" s="946"/>
      <c r="H2" s="947"/>
      <c r="I2" s="582" t="s">
        <v>115</v>
      </c>
      <c r="J2" s="582" t="s">
        <v>681</v>
      </c>
      <c r="K2" s="583" t="s">
        <v>103</v>
      </c>
    </row>
    <row r="3" spans="1:11">
      <c r="A3" s="951" t="s">
        <v>682</v>
      </c>
      <c r="B3" s="952"/>
      <c r="C3" s="952"/>
      <c r="D3" s="952"/>
      <c r="E3" s="952"/>
      <c r="F3" s="952"/>
      <c r="G3" s="953"/>
      <c r="H3" s="954"/>
      <c r="I3" s="584" t="s">
        <v>683</v>
      </c>
      <c r="J3" s="585" t="s">
        <v>684</v>
      </c>
      <c r="K3" s="586">
        <v>100</v>
      </c>
    </row>
    <row r="4" spans="1:11">
      <c r="A4" s="941" t="s">
        <v>706</v>
      </c>
      <c r="B4" s="942"/>
      <c r="C4" s="942"/>
      <c r="D4" s="942"/>
      <c r="E4" s="942"/>
      <c r="F4" s="942"/>
      <c r="G4" s="943"/>
      <c r="H4" s="944"/>
      <c r="I4" s="587" t="s">
        <v>685</v>
      </c>
      <c r="J4" s="585" t="s">
        <v>686</v>
      </c>
      <c r="K4" s="588">
        <v>6.34</v>
      </c>
    </row>
    <row r="5" spans="1:11">
      <c r="A5" s="941" t="s">
        <v>707</v>
      </c>
      <c r="B5" s="942"/>
      <c r="C5" s="942"/>
      <c r="D5" s="942"/>
      <c r="E5" s="942"/>
      <c r="F5" s="942"/>
      <c r="G5" s="943"/>
      <c r="H5" s="944"/>
      <c r="I5" s="587" t="s">
        <v>687</v>
      </c>
      <c r="J5" s="585" t="s">
        <v>688</v>
      </c>
      <c r="K5" s="588">
        <v>4</v>
      </c>
    </row>
    <row r="6" spans="1:11">
      <c r="A6" s="941" t="s">
        <v>689</v>
      </c>
      <c r="B6" s="942"/>
      <c r="C6" s="942"/>
      <c r="D6" s="942"/>
      <c r="E6" s="942"/>
      <c r="F6" s="942"/>
      <c r="G6" s="589"/>
      <c r="H6" s="590"/>
      <c r="I6" s="587" t="s">
        <v>690</v>
      </c>
      <c r="J6" s="585" t="s">
        <v>691</v>
      </c>
      <c r="K6" s="588">
        <v>65</v>
      </c>
    </row>
    <row r="7" spans="1:11">
      <c r="A7" s="591" t="s">
        <v>708</v>
      </c>
      <c r="B7" s="592"/>
      <c r="C7" s="592"/>
      <c r="D7" s="592"/>
      <c r="E7" s="592"/>
      <c r="F7" s="592"/>
      <c r="G7" s="943"/>
      <c r="H7" s="944"/>
      <c r="I7" s="587" t="s">
        <v>692</v>
      </c>
      <c r="J7" s="585" t="s">
        <v>693</v>
      </c>
      <c r="K7" s="588">
        <v>138</v>
      </c>
    </row>
    <row r="8" spans="1:11">
      <c r="A8" s="593" t="s">
        <v>694</v>
      </c>
      <c r="B8" s="594"/>
      <c r="C8" s="594"/>
      <c r="D8" s="594"/>
      <c r="E8" s="594"/>
      <c r="F8" s="594"/>
      <c r="G8" s="595"/>
      <c r="H8" s="596"/>
      <c r="I8" s="597" t="s">
        <v>690</v>
      </c>
      <c r="J8" s="598" t="s">
        <v>695</v>
      </c>
      <c r="K8" s="599">
        <v>5</v>
      </c>
    </row>
    <row r="9" spans="1:11">
      <c r="A9" s="600" t="s">
        <v>696</v>
      </c>
      <c r="B9" s="601"/>
      <c r="C9" s="601"/>
      <c r="D9" s="601"/>
      <c r="E9" s="601"/>
      <c r="F9" s="601"/>
      <c r="G9" s="601"/>
      <c r="H9" s="602"/>
      <c r="I9" s="603" t="s">
        <v>113</v>
      </c>
      <c r="J9" s="603" t="s">
        <v>697</v>
      </c>
      <c r="K9" s="604">
        <f>'6.3.2) ไฟฟ้าปี 63'!L21</f>
        <v>3.9150686906121481</v>
      </c>
    </row>
    <row r="10" spans="1:11">
      <c r="A10" s="605"/>
      <c r="B10" s="605"/>
      <c r="C10" s="605"/>
      <c r="D10" s="605"/>
      <c r="E10" s="605"/>
      <c r="F10" s="605"/>
      <c r="G10" s="605"/>
      <c r="H10" s="605"/>
      <c r="I10" s="606"/>
      <c r="J10" s="606"/>
      <c r="K10" s="605"/>
    </row>
    <row r="11" spans="1:11">
      <c r="A11" s="945" t="s">
        <v>698</v>
      </c>
      <c r="B11" s="946"/>
      <c r="C11" s="946"/>
      <c r="D11" s="946"/>
      <c r="E11" s="946"/>
      <c r="F11" s="946"/>
      <c r="G11" s="946"/>
      <c r="H11" s="947"/>
      <c r="I11" s="582" t="s">
        <v>115</v>
      </c>
      <c r="J11" s="582" t="s">
        <v>681</v>
      </c>
      <c r="K11" s="583" t="s">
        <v>103</v>
      </c>
    </row>
    <row r="12" spans="1:11">
      <c r="A12" s="948" t="s">
        <v>699</v>
      </c>
      <c r="B12" s="949"/>
      <c r="C12" s="949"/>
      <c r="D12" s="949"/>
      <c r="E12" s="949"/>
      <c r="F12" s="949"/>
      <c r="G12" s="949"/>
      <c r="H12" s="950"/>
      <c r="I12" s="585" t="s">
        <v>700</v>
      </c>
      <c r="J12" s="585" t="s">
        <v>701</v>
      </c>
      <c r="K12" s="607">
        <f>K3*K4*K5*K6*K7/100</f>
        <v>227479.2</v>
      </c>
    </row>
    <row r="13" spans="1:11">
      <c r="A13" s="941" t="s">
        <v>702</v>
      </c>
      <c r="B13" s="942"/>
      <c r="C13" s="942"/>
      <c r="D13" s="942"/>
      <c r="E13" s="942"/>
      <c r="F13" s="942"/>
      <c r="G13" s="608"/>
      <c r="H13" s="609"/>
      <c r="I13" s="587" t="s">
        <v>700</v>
      </c>
      <c r="J13" s="587" t="s">
        <v>703</v>
      </c>
      <c r="K13" s="610">
        <f>K12*K8/100</f>
        <v>11373.96</v>
      </c>
    </row>
    <row r="14" spans="1:11">
      <c r="A14" s="611" t="s">
        <v>704</v>
      </c>
      <c r="B14" s="605"/>
      <c r="C14" s="605"/>
      <c r="D14" s="605"/>
      <c r="E14" s="605"/>
      <c r="F14" s="605"/>
      <c r="G14" s="605"/>
      <c r="H14" s="612"/>
      <c r="I14" s="598" t="s">
        <v>131</v>
      </c>
      <c r="J14" s="598" t="s">
        <v>705</v>
      </c>
      <c r="K14" s="613">
        <f>K9*K13</f>
        <v>44529.834684274945</v>
      </c>
    </row>
    <row r="15" spans="1:11">
      <c r="A15" s="600"/>
      <c r="B15" s="601"/>
      <c r="C15" s="601"/>
      <c r="D15" s="601"/>
      <c r="E15" s="601"/>
      <c r="F15" s="601"/>
      <c r="G15" s="601"/>
      <c r="H15" s="602"/>
      <c r="I15" s="614"/>
      <c r="J15" s="614"/>
      <c r="K15" s="614"/>
    </row>
    <row r="16" spans="1:11">
      <c r="A16" s="491"/>
      <c r="B16" s="491"/>
      <c r="C16" s="491"/>
      <c r="D16" s="491"/>
      <c r="E16" s="491"/>
      <c r="F16" s="491"/>
      <c r="G16" s="491"/>
      <c r="H16" s="491"/>
      <c r="I16" s="491"/>
    </row>
    <row r="17" spans="1:9">
      <c r="A17" s="491"/>
      <c r="B17" s="491"/>
      <c r="C17" s="491"/>
      <c r="D17" s="491"/>
      <c r="E17" s="491"/>
      <c r="F17" s="491"/>
      <c r="G17" s="491"/>
      <c r="H17" s="491"/>
      <c r="I17" s="491"/>
    </row>
    <row r="18" spans="1:9">
      <c r="A18" s="491"/>
      <c r="B18" s="491"/>
      <c r="C18" s="491"/>
      <c r="D18" s="491"/>
      <c r="E18" s="491"/>
      <c r="F18" s="491"/>
      <c r="G18" s="491"/>
      <c r="H18" s="491"/>
      <c r="I18" s="491"/>
    </row>
    <row r="19" spans="1:9">
      <c r="A19" s="491"/>
      <c r="B19" s="491"/>
      <c r="C19" s="491"/>
      <c r="D19" s="491"/>
      <c r="E19" s="491"/>
      <c r="F19" s="491"/>
      <c r="G19" s="491"/>
      <c r="H19" s="491"/>
      <c r="I19" s="491"/>
    </row>
    <row r="20" spans="1:9">
      <c r="A20" s="491"/>
      <c r="B20" s="491"/>
      <c r="C20" s="491"/>
      <c r="D20" s="491"/>
      <c r="E20" s="491"/>
      <c r="F20" s="491"/>
      <c r="G20" s="491"/>
      <c r="H20" s="491"/>
      <c r="I20" s="491"/>
    </row>
    <row r="21" spans="1:9">
      <c r="A21" s="491"/>
      <c r="B21" s="491"/>
      <c r="C21" s="491"/>
      <c r="D21" s="491"/>
      <c r="E21" s="491"/>
      <c r="F21" s="491"/>
      <c r="G21" s="491"/>
      <c r="H21" s="491"/>
      <c r="I21" s="491"/>
    </row>
    <row r="22" spans="1:9">
      <c r="A22" s="491"/>
      <c r="B22" s="491"/>
      <c r="C22" s="491"/>
      <c r="D22" s="491"/>
      <c r="E22" s="491"/>
      <c r="F22" s="491"/>
      <c r="G22" s="491"/>
      <c r="H22" s="491"/>
      <c r="I22" s="491"/>
    </row>
    <row r="23" spans="1:9">
      <c r="A23" s="491"/>
      <c r="B23" s="491"/>
      <c r="C23" s="491"/>
      <c r="D23" s="491"/>
      <c r="E23" s="491"/>
      <c r="F23" s="491"/>
      <c r="G23" s="491"/>
      <c r="H23" s="491"/>
      <c r="I23" s="491"/>
    </row>
    <row r="24" spans="1:9">
      <c r="A24" s="491"/>
      <c r="B24" s="491"/>
      <c r="C24" s="491"/>
      <c r="D24" s="491"/>
      <c r="E24" s="491"/>
      <c r="F24" s="491"/>
      <c r="G24" s="491"/>
      <c r="H24" s="491"/>
      <c r="I24" s="491"/>
    </row>
    <row r="25" spans="1:9">
      <c r="A25" s="491"/>
      <c r="B25" s="491"/>
      <c r="C25" s="491"/>
      <c r="D25" s="491"/>
      <c r="E25" s="491"/>
      <c r="F25" s="491"/>
      <c r="G25" s="491"/>
      <c r="H25" s="491"/>
      <c r="I25" s="491"/>
    </row>
    <row r="26" spans="1:9">
      <c r="A26" s="491"/>
      <c r="B26" s="491"/>
      <c r="C26" s="491"/>
      <c r="D26" s="491"/>
      <c r="E26" s="491"/>
      <c r="F26" s="491"/>
      <c r="G26" s="491"/>
      <c r="H26" s="491"/>
      <c r="I26" s="491"/>
    </row>
    <row r="27" spans="1:9">
      <c r="A27" s="491"/>
      <c r="B27" s="491"/>
      <c r="C27" s="491"/>
      <c r="D27" s="491"/>
      <c r="E27" s="491"/>
      <c r="F27" s="491"/>
      <c r="G27" s="491"/>
      <c r="H27" s="491"/>
      <c r="I27" s="491"/>
    </row>
    <row r="28" spans="1:9">
      <c r="A28" s="491"/>
      <c r="B28" s="491"/>
      <c r="C28" s="491"/>
      <c r="D28" s="491"/>
      <c r="E28" s="491"/>
      <c r="F28" s="491"/>
      <c r="G28" s="491"/>
      <c r="H28" s="491"/>
      <c r="I28" s="491"/>
    </row>
    <row r="29" spans="1:9">
      <c r="A29" s="491"/>
      <c r="B29" s="491"/>
      <c r="C29" s="491"/>
      <c r="D29" s="491"/>
      <c r="E29" s="491"/>
      <c r="F29" s="491"/>
      <c r="G29" s="491"/>
      <c r="H29" s="491"/>
      <c r="I29" s="491"/>
    </row>
    <row r="30" spans="1:9">
      <c r="A30" s="491"/>
      <c r="B30" s="491"/>
      <c r="C30" s="491"/>
      <c r="D30" s="491"/>
      <c r="E30" s="491"/>
      <c r="F30" s="491"/>
      <c r="G30" s="491"/>
      <c r="H30" s="491"/>
      <c r="I30" s="491"/>
    </row>
  </sheetData>
  <mergeCells count="12">
    <mergeCell ref="A5:F5"/>
    <mergeCell ref="G5:H5"/>
    <mergeCell ref="A2:H2"/>
    <mergeCell ref="A3:F3"/>
    <mergeCell ref="G3:H3"/>
    <mergeCell ref="A4:F4"/>
    <mergeCell ref="G4:H4"/>
    <mergeCell ref="A6:F6"/>
    <mergeCell ref="G7:H7"/>
    <mergeCell ref="A11:H11"/>
    <mergeCell ref="A12:H12"/>
    <mergeCell ref="A13:F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6"/>
  <dimension ref="A1:Q14"/>
  <sheetViews>
    <sheetView showGridLines="0" view="pageLayout" zoomScale="70" zoomScaleNormal="100" zoomScaleSheetLayoutView="100" zoomScalePageLayoutView="70" workbookViewId="0">
      <selection activeCell="B6" sqref="B6"/>
    </sheetView>
  </sheetViews>
  <sheetFormatPr defaultRowHeight="21.75"/>
  <cols>
    <col min="1" max="1" width="5.25" style="49" customWidth="1"/>
    <col min="2" max="2" width="19.125" style="49" customWidth="1"/>
    <col min="3" max="3" width="11.625" style="49" customWidth="1"/>
    <col min="4" max="4" width="9.5" style="49" customWidth="1"/>
    <col min="5" max="16" width="5.125" style="49" customWidth="1"/>
    <col min="17" max="17" width="13.5" style="49" customWidth="1"/>
    <col min="18" max="16384" width="9" style="49"/>
  </cols>
  <sheetData>
    <row r="1" spans="1:17" ht="24">
      <c r="A1" s="98" t="s">
        <v>398</v>
      </c>
    </row>
    <row r="2" spans="1:17" s="215" customFormat="1" ht="24">
      <c r="A2" s="955" t="s">
        <v>634</v>
      </c>
      <c r="B2" s="955"/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</row>
    <row r="3" spans="1:17" ht="7.5" customHeight="1"/>
    <row r="4" spans="1:17" s="215" customFormat="1">
      <c r="A4" s="956" t="s">
        <v>49</v>
      </c>
      <c r="B4" s="956" t="s">
        <v>505</v>
      </c>
      <c r="C4" s="958" t="s">
        <v>476</v>
      </c>
      <c r="D4" s="958" t="s">
        <v>225</v>
      </c>
      <c r="E4" s="957" t="s">
        <v>47</v>
      </c>
      <c r="F4" s="957"/>
      <c r="G4" s="957"/>
      <c r="H4" s="957"/>
      <c r="I4" s="957"/>
      <c r="J4" s="957"/>
      <c r="K4" s="957"/>
      <c r="L4" s="957"/>
      <c r="M4" s="957"/>
      <c r="N4" s="957"/>
      <c r="O4" s="957"/>
      <c r="P4" s="957"/>
      <c r="Q4" s="956" t="s">
        <v>143</v>
      </c>
    </row>
    <row r="5" spans="1:17" s="215" customFormat="1">
      <c r="A5" s="956"/>
      <c r="B5" s="956"/>
      <c r="C5" s="959"/>
      <c r="D5" s="960"/>
      <c r="E5" s="230" t="s">
        <v>54</v>
      </c>
      <c r="F5" s="230" t="s">
        <v>55</v>
      </c>
      <c r="G5" s="230" t="s">
        <v>56</v>
      </c>
      <c r="H5" s="230" t="s">
        <v>57</v>
      </c>
      <c r="I5" s="230" t="s">
        <v>58</v>
      </c>
      <c r="J5" s="230" t="s">
        <v>59</v>
      </c>
      <c r="K5" s="230" t="s">
        <v>60</v>
      </c>
      <c r="L5" s="230" t="s">
        <v>61</v>
      </c>
      <c r="M5" s="230" t="s">
        <v>62</v>
      </c>
      <c r="N5" s="230" t="s">
        <v>63</v>
      </c>
      <c r="O5" s="230" t="s">
        <v>64</v>
      </c>
      <c r="P5" s="230" t="s">
        <v>65</v>
      </c>
      <c r="Q5" s="956"/>
    </row>
    <row r="6" spans="1:17" s="234" customFormat="1" ht="104.25" customHeight="1">
      <c r="A6" s="231">
        <v>1</v>
      </c>
      <c r="B6" s="232" t="s">
        <v>712</v>
      </c>
      <c r="C6" s="232" t="s">
        <v>713</v>
      </c>
      <c r="D6" s="232" t="s">
        <v>714</v>
      </c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632" t="s">
        <v>718</v>
      </c>
    </row>
    <row r="7" spans="1:17" s="234" customFormat="1" ht="65.25">
      <c r="A7" s="231">
        <v>2</v>
      </c>
      <c r="B7" s="232" t="s">
        <v>715</v>
      </c>
      <c r="C7" s="232" t="s">
        <v>716</v>
      </c>
      <c r="D7" s="232" t="s">
        <v>717</v>
      </c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632" t="s">
        <v>719</v>
      </c>
    </row>
    <row r="8" spans="1:17" s="215" customFormat="1">
      <c r="A8" s="235" t="s">
        <v>469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</row>
    <row r="9" spans="1:17" s="215" customFormat="1" ht="24">
      <c r="A9" s="955" t="s">
        <v>635</v>
      </c>
      <c r="B9" s="955"/>
      <c r="C9" s="955"/>
      <c r="D9" s="955"/>
      <c r="E9" s="955"/>
      <c r="F9" s="955"/>
      <c r="G9" s="955"/>
      <c r="H9" s="955"/>
      <c r="I9" s="955"/>
      <c r="J9" s="955"/>
      <c r="K9" s="955"/>
      <c r="L9" s="955"/>
      <c r="M9" s="955"/>
      <c r="N9" s="955"/>
      <c r="O9" s="955"/>
      <c r="P9" s="955"/>
      <c r="Q9" s="955"/>
    </row>
    <row r="10" spans="1:17" s="215" customFormat="1" ht="12" customHeight="1">
      <c r="A10" s="172"/>
    </row>
    <row r="11" spans="1:17" s="215" customFormat="1">
      <c r="A11" s="956" t="s">
        <v>49</v>
      </c>
      <c r="B11" s="956" t="s">
        <v>467</v>
      </c>
      <c r="C11" s="958" t="s">
        <v>486</v>
      </c>
      <c r="D11" s="958" t="s">
        <v>487</v>
      </c>
      <c r="E11" s="957" t="s">
        <v>47</v>
      </c>
      <c r="F11" s="957"/>
      <c r="G11" s="957"/>
      <c r="H11" s="957"/>
      <c r="I11" s="957"/>
      <c r="J11" s="957"/>
      <c r="K11" s="957"/>
      <c r="L11" s="957"/>
      <c r="M11" s="957"/>
      <c r="N11" s="957"/>
      <c r="O11" s="957"/>
      <c r="P11" s="957"/>
      <c r="Q11" s="956" t="s">
        <v>143</v>
      </c>
    </row>
    <row r="12" spans="1:17" s="215" customFormat="1" ht="44.25" customHeight="1">
      <c r="A12" s="956"/>
      <c r="B12" s="956"/>
      <c r="C12" s="959"/>
      <c r="D12" s="960"/>
      <c r="E12" s="512" t="s">
        <v>54</v>
      </c>
      <c r="F12" s="512" t="s">
        <v>55</v>
      </c>
      <c r="G12" s="512" t="s">
        <v>56</v>
      </c>
      <c r="H12" s="512" t="s">
        <v>57</v>
      </c>
      <c r="I12" s="512" t="s">
        <v>58</v>
      </c>
      <c r="J12" s="512" t="s">
        <v>59</v>
      </c>
      <c r="K12" s="512" t="s">
        <v>60</v>
      </c>
      <c r="L12" s="512" t="s">
        <v>61</v>
      </c>
      <c r="M12" s="512" t="s">
        <v>62</v>
      </c>
      <c r="N12" s="512" t="s">
        <v>63</v>
      </c>
      <c r="O12" s="512" t="s">
        <v>64</v>
      </c>
      <c r="P12" s="512" t="s">
        <v>65</v>
      </c>
      <c r="Q12" s="956"/>
    </row>
    <row r="13" spans="1:17" s="234" customFormat="1" ht="65.25">
      <c r="A13" s="231">
        <v>1</v>
      </c>
      <c r="B13" s="232" t="s">
        <v>721</v>
      </c>
      <c r="C13" s="232" t="s">
        <v>716</v>
      </c>
      <c r="D13" s="232" t="s">
        <v>734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632" t="s">
        <v>722</v>
      </c>
    </row>
    <row r="14" spans="1:17" s="215" customFormat="1">
      <c r="A14" s="235" t="s">
        <v>470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</row>
  </sheetData>
  <mergeCells count="14">
    <mergeCell ref="A11:A12"/>
    <mergeCell ref="B11:B12"/>
    <mergeCell ref="E11:P11"/>
    <mergeCell ref="Q11:Q12"/>
    <mergeCell ref="A9:Q9"/>
    <mergeCell ref="C11:C12"/>
    <mergeCell ref="D11:D12"/>
    <mergeCell ref="A2:Q2"/>
    <mergeCell ref="Q4:Q5"/>
    <mergeCell ref="E4:P4"/>
    <mergeCell ref="A4:A5"/>
    <mergeCell ref="B4:B5"/>
    <mergeCell ref="C4:C5"/>
    <mergeCell ref="D4:D5"/>
  </mergeCells>
  <phoneticPr fontId="4" type="noConversion"/>
  <pageMargins left="0.59055118110236227" right="0.78740157480314965" top="0.78740157480314965" bottom="0.59055118110236227" header="0.31496062992125984" footer="0.31496062992125984"/>
  <pageSetup paperSize="9" firstPageNumber="28" orientation="landscape" r:id="rId1"/>
  <headerFooter>
    <oddFooter>&amp;C29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7"/>
  <dimension ref="A1:I33"/>
  <sheetViews>
    <sheetView showGridLines="0" view="pageLayout" topLeftCell="A7" zoomScaleNormal="100" zoomScaleSheetLayoutView="100" workbookViewId="0">
      <selection activeCell="K21" sqref="K21"/>
    </sheetView>
  </sheetViews>
  <sheetFormatPr defaultRowHeight="24"/>
  <cols>
    <col min="1" max="2" width="9" style="46"/>
    <col min="3" max="3" width="8.25" style="46" customWidth="1"/>
    <col min="4" max="4" width="6.875" style="46" customWidth="1"/>
    <col min="5" max="5" width="9.375" style="46" customWidth="1"/>
    <col min="6" max="7" width="9" style="46"/>
    <col min="8" max="8" width="10.625" style="46" customWidth="1"/>
    <col min="9" max="9" width="11.375" style="46" customWidth="1"/>
    <col min="10" max="16384" width="9" style="46"/>
  </cols>
  <sheetData>
    <row r="1" spans="1:9" s="98" customFormat="1">
      <c r="A1" s="98" t="s">
        <v>400</v>
      </c>
    </row>
    <row r="2" spans="1:9" s="98" customFormat="1">
      <c r="A2" s="962" t="s">
        <v>401</v>
      </c>
      <c r="B2" s="778"/>
      <c r="C2" s="778"/>
      <c r="D2" s="778"/>
      <c r="E2" s="778"/>
      <c r="F2" s="778"/>
      <c r="G2" s="778"/>
      <c r="H2" s="778"/>
    </row>
    <row r="3" spans="1:9" s="98" customFormat="1">
      <c r="A3" s="778"/>
      <c r="B3" s="778"/>
      <c r="C3" s="778"/>
      <c r="D3" s="778"/>
      <c r="E3" s="778"/>
      <c r="F3" s="778"/>
      <c r="G3" s="778"/>
      <c r="H3" s="778"/>
    </row>
    <row r="4" spans="1:9">
      <c r="A4" s="46" t="s">
        <v>399</v>
      </c>
    </row>
    <row r="5" spans="1:9">
      <c r="B5" s="122" t="s">
        <v>294</v>
      </c>
      <c r="C5" s="123" t="s">
        <v>295</v>
      </c>
      <c r="D5" s="123"/>
      <c r="E5" s="124"/>
      <c r="F5" s="105" t="s">
        <v>296</v>
      </c>
      <c r="H5" s="105"/>
      <c r="I5" s="105"/>
    </row>
    <row r="6" spans="1:9">
      <c r="B6" s="122"/>
      <c r="C6" s="123" t="s">
        <v>741</v>
      </c>
      <c r="D6" s="123"/>
      <c r="E6" s="125"/>
      <c r="F6" s="123" t="s">
        <v>297</v>
      </c>
      <c r="H6" s="105"/>
      <c r="I6" s="105"/>
    </row>
    <row r="7" spans="1:9">
      <c r="B7" s="125"/>
      <c r="C7" s="123" t="s">
        <v>298</v>
      </c>
      <c r="D7" s="123"/>
      <c r="E7" s="125"/>
      <c r="F7" s="105" t="s">
        <v>299</v>
      </c>
      <c r="H7" s="105"/>
      <c r="I7" s="105"/>
    </row>
    <row r="8" spans="1:9">
      <c r="B8" s="125"/>
      <c r="C8" s="123" t="s">
        <v>300</v>
      </c>
      <c r="D8" s="123"/>
      <c r="F8" s="123" t="s">
        <v>301</v>
      </c>
      <c r="H8" s="105"/>
      <c r="I8" s="105"/>
    </row>
    <row r="9" spans="1:9">
      <c r="B9" s="122" t="s">
        <v>302</v>
      </c>
      <c r="C9" s="105" t="s">
        <v>278</v>
      </c>
      <c r="D9" s="105"/>
      <c r="F9" s="105" t="s">
        <v>303</v>
      </c>
      <c r="H9" s="105"/>
      <c r="I9" s="105"/>
    </row>
    <row r="10" spans="1:9">
      <c r="B10" s="122"/>
      <c r="C10" s="123" t="s">
        <v>304</v>
      </c>
      <c r="D10" s="105"/>
      <c r="E10" s="105"/>
      <c r="F10" s="123" t="s">
        <v>305</v>
      </c>
      <c r="H10" s="105"/>
      <c r="I10" s="105"/>
    </row>
    <row r="11" spans="1:9">
      <c r="B11" s="122"/>
      <c r="C11" s="123" t="s">
        <v>306</v>
      </c>
      <c r="D11" s="105"/>
      <c r="E11" s="105"/>
      <c r="G11" s="125"/>
      <c r="H11" s="123"/>
      <c r="I11" s="105"/>
    </row>
    <row r="12" spans="1:9">
      <c r="B12" s="122" t="s">
        <v>302</v>
      </c>
      <c r="C12" s="105" t="s">
        <v>720</v>
      </c>
      <c r="D12" s="105"/>
      <c r="E12" s="105"/>
      <c r="G12" s="125"/>
      <c r="H12" s="743"/>
      <c r="I12" s="743"/>
    </row>
    <row r="13" spans="1:9" ht="15.75" customHeight="1">
      <c r="B13" s="174"/>
      <c r="C13" s="174"/>
      <c r="D13" s="174"/>
      <c r="E13" s="174"/>
      <c r="F13" s="174"/>
      <c r="G13" s="174"/>
      <c r="H13" s="174"/>
      <c r="I13" s="174"/>
    </row>
    <row r="14" spans="1:9" s="60" customFormat="1">
      <c r="A14" s="60" t="s">
        <v>490</v>
      </c>
      <c r="F14" s="62"/>
      <c r="G14" s="62"/>
    </row>
    <row r="15" spans="1:9" ht="9.75" customHeight="1" thickBot="1">
      <c r="F15" s="30"/>
      <c r="G15" s="30"/>
    </row>
    <row r="16" spans="1:9" s="60" customFormat="1" ht="24" customHeight="1">
      <c r="A16" s="965"/>
      <c r="B16" s="966"/>
      <c r="C16" s="966"/>
      <c r="D16" s="966"/>
      <c r="E16" s="966"/>
      <c r="F16" s="966"/>
      <c r="G16" s="966"/>
      <c r="H16" s="966"/>
      <c r="I16" s="967"/>
    </row>
    <row r="17" spans="1:9" s="60" customFormat="1" ht="24" customHeight="1">
      <c r="A17" s="968"/>
      <c r="B17" s="736"/>
      <c r="C17" s="736"/>
      <c r="D17" s="736"/>
      <c r="E17" s="736"/>
      <c r="F17" s="736"/>
      <c r="G17" s="736"/>
      <c r="H17" s="736"/>
      <c r="I17" s="969"/>
    </row>
    <row r="18" spans="1:9" s="60" customFormat="1" ht="24" customHeight="1">
      <c r="A18" s="968"/>
      <c r="B18" s="736"/>
      <c r="C18" s="736"/>
      <c r="D18" s="736"/>
      <c r="E18" s="736"/>
      <c r="F18" s="736"/>
      <c r="G18" s="736"/>
      <c r="H18" s="736"/>
      <c r="I18" s="969"/>
    </row>
    <row r="19" spans="1:9" s="60" customFormat="1" ht="24" customHeight="1">
      <c r="A19" s="968"/>
      <c r="B19" s="736"/>
      <c r="C19" s="736"/>
      <c r="D19" s="736"/>
      <c r="E19" s="736"/>
      <c r="F19" s="736"/>
      <c r="G19" s="736"/>
      <c r="H19" s="736"/>
      <c r="I19" s="969"/>
    </row>
    <row r="20" spans="1:9" s="60" customFormat="1" ht="24" customHeight="1">
      <c r="A20" s="968"/>
      <c r="B20" s="736"/>
      <c r="C20" s="736"/>
      <c r="D20" s="736"/>
      <c r="E20" s="736"/>
      <c r="F20" s="736"/>
      <c r="G20" s="736"/>
      <c r="H20" s="736"/>
      <c r="I20" s="969"/>
    </row>
    <row r="21" spans="1:9" s="60" customFormat="1" ht="24.75" customHeight="1" thickBot="1">
      <c r="A21" s="970"/>
      <c r="B21" s="971"/>
      <c r="C21" s="971"/>
      <c r="D21" s="971"/>
      <c r="E21" s="971"/>
      <c r="F21" s="971"/>
      <c r="G21" s="971"/>
      <c r="H21" s="971"/>
      <c r="I21" s="972"/>
    </row>
    <row r="22" spans="1:9" s="60" customFormat="1" ht="24.75" customHeight="1">
      <c r="A22" s="964" t="s">
        <v>742</v>
      </c>
      <c r="B22" s="964"/>
      <c r="C22" s="964"/>
      <c r="D22" s="964"/>
      <c r="E22" s="964"/>
      <c r="F22" s="964"/>
      <c r="G22" s="964"/>
      <c r="H22" s="964"/>
      <c r="I22" s="964"/>
    </row>
    <row r="23" spans="1:9" s="60" customFormat="1" ht="10.5" customHeight="1" thickBot="1">
      <c r="A23" s="955"/>
      <c r="B23" s="955"/>
      <c r="C23" s="955"/>
      <c r="D23" s="955"/>
      <c r="E23" s="955"/>
      <c r="F23" s="955"/>
      <c r="G23" s="955"/>
      <c r="H23" s="955"/>
      <c r="I23" s="955"/>
    </row>
    <row r="24" spans="1:9" s="60" customFormat="1" ht="24" customHeight="1">
      <c r="A24" s="965"/>
      <c r="B24" s="966"/>
      <c r="C24" s="966"/>
      <c r="D24" s="966"/>
      <c r="E24" s="966"/>
      <c r="F24" s="966"/>
      <c r="G24" s="966"/>
      <c r="H24" s="966"/>
      <c r="I24" s="967"/>
    </row>
    <row r="25" spans="1:9" s="60" customFormat="1" ht="24" customHeight="1">
      <c r="A25" s="968"/>
      <c r="B25" s="736"/>
      <c r="C25" s="736"/>
      <c r="D25" s="736"/>
      <c r="E25" s="736"/>
      <c r="F25" s="736"/>
      <c r="G25" s="736"/>
      <c r="H25" s="736"/>
      <c r="I25" s="969"/>
    </row>
    <row r="26" spans="1:9" s="60" customFormat="1" ht="24" customHeight="1">
      <c r="A26" s="968"/>
      <c r="B26" s="736"/>
      <c r="C26" s="736"/>
      <c r="D26" s="736"/>
      <c r="E26" s="736"/>
      <c r="F26" s="736"/>
      <c r="G26" s="736"/>
      <c r="H26" s="736"/>
      <c r="I26" s="969"/>
    </row>
    <row r="27" spans="1:9" s="60" customFormat="1" ht="24" customHeight="1">
      <c r="A27" s="968"/>
      <c r="B27" s="736"/>
      <c r="C27" s="736"/>
      <c r="D27" s="736"/>
      <c r="E27" s="736"/>
      <c r="F27" s="736"/>
      <c r="G27" s="736"/>
      <c r="H27" s="736"/>
      <c r="I27" s="969"/>
    </row>
    <row r="28" spans="1:9" s="60" customFormat="1" ht="24" customHeight="1">
      <c r="A28" s="968"/>
      <c r="B28" s="736"/>
      <c r="C28" s="736"/>
      <c r="D28" s="736"/>
      <c r="E28" s="736"/>
      <c r="F28" s="736"/>
      <c r="G28" s="736"/>
      <c r="H28" s="736"/>
      <c r="I28" s="969"/>
    </row>
    <row r="29" spans="1:9" s="60" customFormat="1" ht="24.75" customHeight="1" thickBot="1">
      <c r="A29" s="970"/>
      <c r="B29" s="971"/>
      <c r="C29" s="971"/>
      <c r="D29" s="971"/>
      <c r="E29" s="971"/>
      <c r="F29" s="971"/>
      <c r="G29" s="971"/>
      <c r="H29" s="971"/>
      <c r="I29" s="972"/>
    </row>
    <row r="30" spans="1:9" s="60" customFormat="1" ht="24.75" customHeight="1">
      <c r="A30" s="964" t="s">
        <v>743</v>
      </c>
      <c r="B30" s="964"/>
      <c r="C30" s="964"/>
      <c r="D30" s="964"/>
      <c r="E30" s="964"/>
      <c r="F30" s="964"/>
      <c r="G30" s="964"/>
      <c r="H30" s="964"/>
      <c r="I30" s="964"/>
    </row>
    <row r="31" spans="1:9" s="60" customFormat="1">
      <c r="A31" s="739" t="s">
        <v>588</v>
      </c>
      <c r="B31" s="955"/>
      <c r="C31" s="955"/>
      <c r="D31" s="955"/>
      <c r="E31" s="955"/>
      <c r="F31" s="955"/>
      <c r="G31" s="955"/>
      <c r="H31" s="955"/>
      <c r="I31" s="955"/>
    </row>
    <row r="32" spans="1:9" hidden="1">
      <c r="A32" s="963"/>
      <c r="B32" s="963"/>
      <c r="C32" s="963"/>
      <c r="D32" s="963"/>
      <c r="E32" s="963"/>
      <c r="F32" s="963"/>
      <c r="G32" s="963"/>
      <c r="H32" s="963"/>
      <c r="I32" s="963"/>
    </row>
    <row r="33" spans="1:9">
      <c r="A33" s="961" t="s">
        <v>592</v>
      </c>
      <c r="B33" s="961"/>
      <c r="C33" s="961"/>
      <c r="D33" s="961"/>
      <c r="E33" s="961"/>
      <c r="F33" s="961"/>
      <c r="G33" s="961"/>
      <c r="H33" s="961"/>
      <c r="I33" s="961"/>
    </row>
  </sheetData>
  <mergeCells count="10">
    <mergeCell ref="A33:I33"/>
    <mergeCell ref="A2:H3"/>
    <mergeCell ref="A32:I32"/>
    <mergeCell ref="A31:I31"/>
    <mergeCell ref="H12:I12"/>
    <mergeCell ref="A23:I23"/>
    <mergeCell ref="A30:I30"/>
    <mergeCell ref="A22:I22"/>
    <mergeCell ref="A24:I29"/>
    <mergeCell ref="A16:I21"/>
  </mergeCells>
  <phoneticPr fontId="4" type="noConversion"/>
  <pageMargins left="0.78740157480314965" right="0.23622047244094491" top="0.59055118110236227" bottom="0.59055118110236227" header="0.31496062992125984" footer="0.31496062992125984"/>
  <pageSetup paperSize="9" firstPageNumber="33" orientation="portrait" r:id="rId1"/>
  <headerFooter>
    <oddFooter>&amp;C30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52" r:id="rId4" name="Check Box 16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19050</xdr:rowOff>
                  </from>
                  <to>
                    <xdr:col>1</xdr:col>
                    <xdr:colOff>657225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53" r:id="rId5" name="Check Box 17">
              <controlPr defaultSize="0" autoFill="0" autoLine="0" autoPict="0">
                <anchor moveWithCells="1">
                  <from>
                    <xdr:col>4</xdr:col>
                    <xdr:colOff>371475</xdr:colOff>
                    <xdr:row>4</xdr:row>
                    <xdr:rowOff>47625</xdr:rowOff>
                  </from>
                  <to>
                    <xdr:col>4</xdr:col>
                    <xdr:colOff>685800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54" r:id="rId6" name="Check Box 18">
              <controlPr defaultSize="0" autoFill="0" autoLine="0" autoPict="0">
                <anchor moveWithCells="1">
                  <from>
                    <xdr:col>4</xdr:col>
                    <xdr:colOff>381000</xdr:colOff>
                    <xdr:row>6</xdr:row>
                    <xdr:rowOff>47625</xdr:rowOff>
                  </from>
                  <to>
                    <xdr:col>4</xdr:col>
                    <xdr:colOff>685800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55" r:id="rId7" name="Check Box 19">
              <controlPr defaultSize="0" autoFill="0" autoLine="0" autoPict="0">
                <anchor moveWithCells="1">
                  <from>
                    <xdr:col>1</xdr:col>
                    <xdr:colOff>342900</xdr:colOff>
                    <xdr:row>6</xdr:row>
                    <xdr:rowOff>57150</xdr:rowOff>
                  </from>
                  <to>
                    <xdr:col>1</xdr:col>
                    <xdr:colOff>657225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56" r:id="rId8" name="Check Box 20">
              <controlPr defaultSize="0" autoFill="0" autoLine="0" autoPict="0">
                <anchor moveWithCells="1">
                  <from>
                    <xdr:col>1</xdr:col>
                    <xdr:colOff>361950</xdr:colOff>
                    <xdr:row>10</xdr:row>
                    <xdr:rowOff>276225</xdr:rowOff>
                  </from>
                  <to>
                    <xdr:col>1</xdr:col>
                    <xdr:colOff>666750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57" r:id="rId9" name="Check Box 21">
              <controlPr defaultSize="0" autoFill="0" autoLine="0" autoPict="0">
                <anchor moveWithCells="1">
                  <from>
                    <xdr:col>1</xdr:col>
                    <xdr:colOff>342900</xdr:colOff>
                    <xdr:row>8</xdr:row>
                    <xdr:rowOff>57150</xdr:rowOff>
                  </from>
                  <to>
                    <xdr:col>1</xdr:col>
                    <xdr:colOff>657225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58" r:id="rId10" name="Check Box 22">
              <controlPr defaultSize="0" autoFill="0" autoLine="0" autoPict="0">
                <anchor moveWithCells="1">
                  <from>
                    <xdr:col>4</xdr:col>
                    <xdr:colOff>381000</xdr:colOff>
                    <xdr:row>8</xdr:row>
                    <xdr:rowOff>47625</xdr:rowOff>
                  </from>
                  <to>
                    <xdr:col>4</xdr:col>
                    <xdr:colOff>685800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0" tint="-0.249977111117893"/>
  </sheetPr>
  <dimension ref="A1:J29"/>
  <sheetViews>
    <sheetView showGridLines="0" view="pageBreakPreview" topLeftCell="D1" zoomScaleNormal="100" zoomScaleSheetLayoutView="100" workbookViewId="0">
      <selection activeCell="N17" sqref="N17"/>
    </sheetView>
  </sheetViews>
  <sheetFormatPr defaultRowHeight="24"/>
  <cols>
    <col min="1" max="1" width="3.875" style="10" customWidth="1"/>
    <col min="2" max="2" width="12.25" style="10" customWidth="1"/>
    <col min="3" max="3" width="3.875" style="10" customWidth="1"/>
    <col min="4" max="8" width="9" style="10"/>
    <col min="9" max="9" width="12.75" style="10" customWidth="1"/>
    <col min="10" max="10" width="7" style="11" customWidth="1"/>
    <col min="11" max="16384" width="9" style="10"/>
  </cols>
  <sheetData>
    <row r="1" spans="1:10" ht="36">
      <c r="B1" s="705" t="s">
        <v>10</v>
      </c>
      <c r="C1" s="705"/>
      <c r="D1" s="705"/>
      <c r="E1" s="705"/>
      <c r="F1" s="705"/>
      <c r="G1" s="705"/>
      <c r="H1" s="705"/>
      <c r="I1" s="705"/>
      <c r="J1" s="705"/>
    </row>
    <row r="3" spans="1:10" s="12" customFormat="1" ht="30.75">
      <c r="C3" s="13"/>
      <c r="D3" s="13"/>
      <c r="E3" s="13"/>
      <c r="F3" s="13"/>
      <c r="G3" s="13"/>
      <c r="H3" s="13"/>
      <c r="I3" s="13"/>
      <c r="J3" s="14" t="s">
        <v>11</v>
      </c>
    </row>
    <row r="5" spans="1:10" s="12" customFormat="1" ht="30.75">
      <c r="A5" s="12" t="s">
        <v>12</v>
      </c>
      <c r="J5" s="217">
        <v>1</v>
      </c>
    </row>
    <row r="6" spans="1:10" s="12" customFormat="1" ht="30.75">
      <c r="A6" s="12" t="s">
        <v>13</v>
      </c>
      <c r="J6" s="15"/>
    </row>
    <row r="7" spans="1:10" s="12" customFormat="1" ht="30.75">
      <c r="A7" s="12" t="s">
        <v>14</v>
      </c>
      <c r="C7" s="12" t="s">
        <v>15</v>
      </c>
      <c r="J7" s="217">
        <v>3</v>
      </c>
    </row>
    <row r="8" spans="1:10" s="12" customFormat="1" ht="30.75">
      <c r="A8" s="12" t="s">
        <v>16</v>
      </c>
      <c r="C8" s="12" t="s">
        <v>17</v>
      </c>
      <c r="J8" s="217">
        <v>8</v>
      </c>
    </row>
    <row r="9" spans="1:10" s="12" customFormat="1" ht="30.75">
      <c r="A9" s="12" t="s">
        <v>18</v>
      </c>
      <c r="C9" s="12" t="s">
        <v>19</v>
      </c>
      <c r="J9" s="217">
        <v>9</v>
      </c>
    </row>
    <row r="10" spans="1:10" s="12" customFormat="1" ht="30.75">
      <c r="A10" s="12" t="s">
        <v>20</v>
      </c>
      <c r="C10" s="12" t="s">
        <v>21</v>
      </c>
      <c r="J10" s="217">
        <v>11</v>
      </c>
    </row>
    <row r="11" spans="1:10" s="12" customFormat="1" ht="30.75">
      <c r="A11" s="12" t="s">
        <v>22</v>
      </c>
      <c r="C11" s="12" t="s">
        <v>23</v>
      </c>
      <c r="J11" s="217">
        <v>23</v>
      </c>
    </row>
    <row r="12" spans="1:10" s="12" customFormat="1" ht="30.75">
      <c r="C12" s="12" t="s">
        <v>0</v>
      </c>
      <c r="J12" s="15"/>
    </row>
    <row r="13" spans="1:10" s="12" customFormat="1" ht="30.75">
      <c r="A13" s="12" t="s">
        <v>24</v>
      </c>
      <c r="C13" s="12" t="s">
        <v>200</v>
      </c>
      <c r="J13" s="217">
        <v>32</v>
      </c>
    </row>
    <row r="14" spans="1:10" s="12" customFormat="1" ht="30.75">
      <c r="C14" s="12" t="s">
        <v>201</v>
      </c>
      <c r="J14" s="15"/>
    </row>
    <row r="15" spans="1:10" s="12" customFormat="1" ht="30.75">
      <c r="C15" s="12" t="s">
        <v>0</v>
      </c>
      <c r="J15" s="15"/>
    </row>
    <row r="16" spans="1:10" s="12" customFormat="1" ht="30.75">
      <c r="A16" s="12" t="s">
        <v>25</v>
      </c>
      <c r="C16" s="12" t="s">
        <v>26</v>
      </c>
      <c r="J16" s="217">
        <v>49</v>
      </c>
    </row>
    <row r="17" spans="1:10" s="12" customFormat="1" ht="30.75">
      <c r="A17" s="12" t="s">
        <v>27</v>
      </c>
      <c r="C17" s="12" t="s">
        <v>28</v>
      </c>
      <c r="J17" s="217">
        <v>54</v>
      </c>
    </row>
    <row r="18" spans="1:10" s="12" customFormat="1" ht="30.75">
      <c r="J18" s="217"/>
    </row>
    <row r="19" spans="1:10" s="46" customFormat="1" ht="30.75">
      <c r="A19" s="45" t="s">
        <v>369</v>
      </c>
      <c r="J19" s="47"/>
    </row>
    <row r="20" spans="1:10" s="46" customFormat="1" ht="30.75">
      <c r="A20" s="45"/>
      <c r="B20" s="45" t="s">
        <v>523</v>
      </c>
      <c r="C20" s="45"/>
      <c r="D20" s="45"/>
      <c r="E20" s="45"/>
      <c r="F20" s="45"/>
      <c r="J20" s="279"/>
    </row>
    <row r="21" spans="1:10" s="46" customFormat="1" ht="30.75">
      <c r="A21" s="45"/>
      <c r="B21" s="45" t="s">
        <v>524</v>
      </c>
      <c r="C21" s="45"/>
      <c r="D21" s="45"/>
      <c r="E21" s="45"/>
      <c r="F21" s="45"/>
      <c r="J21" s="279"/>
    </row>
    <row r="22" spans="1:10" s="46" customFormat="1" ht="30.75">
      <c r="A22" s="45"/>
      <c r="B22" s="45"/>
      <c r="C22" s="45"/>
      <c r="D22" s="45"/>
      <c r="E22" s="45"/>
      <c r="F22" s="45"/>
      <c r="J22" s="279"/>
    </row>
    <row r="23" spans="1:10" s="46" customFormat="1" ht="30.75">
      <c r="A23" s="45"/>
      <c r="B23" s="45"/>
      <c r="C23" s="45"/>
      <c r="D23" s="45"/>
      <c r="E23" s="45"/>
      <c r="F23" s="45"/>
      <c r="J23" s="279"/>
    </row>
    <row r="24" spans="1:10" s="46" customFormat="1" ht="30.75">
      <c r="A24" s="45"/>
      <c r="B24" s="45"/>
      <c r="C24" s="45"/>
      <c r="D24" s="45"/>
      <c r="E24" s="45"/>
      <c r="F24" s="45"/>
      <c r="J24" s="279"/>
    </row>
    <row r="25" spans="1:10" s="46" customFormat="1" ht="30.75">
      <c r="A25" s="45"/>
      <c r="B25" s="45"/>
      <c r="C25" s="45"/>
      <c r="D25" s="45"/>
      <c r="E25" s="45"/>
      <c r="F25" s="45"/>
      <c r="J25" s="279"/>
    </row>
    <row r="26" spans="1:10" s="46" customFormat="1" ht="30.75">
      <c r="A26" s="45"/>
      <c r="B26" s="45"/>
      <c r="C26" s="45"/>
      <c r="D26" s="45"/>
      <c r="E26" s="45"/>
      <c r="F26" s="45"/>
      <c r="J26" s="279"/>
    </row>
    <row r="27" spans="1:10" s="46" customFormat="1" ht="30.75">
      <c r="C27" s="45"/>
      <c r="J27" s="47"/>
    </row>
    <row r="28" spans="1:10" s="46" customFormat="1">
      <c r="J28" s="47"/>
    </row>
    <row r="29" spans="1:10" s="46" customFormat="1">
      <c r="J29" s="47"/>
    </row>
  </sheetData>
  <mergeCells count="1">
    <mergeCell ref="B1:J1"/>
  </mergeCells>
  <phoneticPr fontId="4" type="noConversion"/>
  <pageMargins left="0.78740157480314965" right="0.59055118110236227" top="0.78740157480314965" bottom="0.59055118110236227" header="0.31496062992125984" footer="0.31496062992125984"/>
  <pageSetup paperSize="9" scale="9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16"/>
  <sheetViews>
    <sheetView showGridLines="0" view="pageLayout" zoomScaleNormal="100" zoomScaleSheetLayoutView="100" workbookViewId="0">
      <selection activeCell="K21" sqref="K21"/>
    </sheetView>
  </sheetViews>
  <sheetFormatPr defaultRowHeight="24"/>
  <cols>
    <col min="1" max="2" width="9" style="46"/>
    <col min="3" max="3" width="8.25" style="46" customWidth="1"/>
    <col min="4" max="4" width="6.875" style="46" customWidth="1"/>
    <col min="5" max="5" width="9.375" style="46" customWidth="1"/>
    <col min="6" max="7" width="9" style="46"/>
    <col min="8" max="8" width="10.625" style="46" customWidth="1"/>
    <col min="9" max="9" width="11.375" style="46" customWidth="1"/>
    <col min="10" max="16384" width="9" style="46"/>
  </cols>
  <sheetData>
    <row r="1" spans="1:9" s="60" customFormat="1">
      <c r="A1" s="60" t="s">
        <v>491</v>
      </c>
      <c r="F1" s="62"/>
      <c r="G1" s="62"/>
    </row>
    <row r="2" spans="1:9" ht="9.75" customHeight="1" thickBot="1">
      <c r="F2" s="30"/>
      <c r="G2" s="30"/>
    </row>
    <row r="3" spans="1:9" s="60" customFormat="1" ht="24" customHeight="1">
      <c r="A3" s="965"/>
      <c r="B3" s="966"/>
      <c r="C3" s="966"/>
      <c r="D3" s="966"/>
      <c r="E3" s="966"/>
      <c r="F3" s="966"/>
      <c r="G3" s="966"/>
      <c r="H3" s="966"/>
      <c r="I3" s="967"/>
    </row>
    <row r="4" spans="1:9" s="60" customFormat="1" ht="24" customHeight="1">
      <c r="A4" s="968"/>
      <c r="B4" s="736"/>
      <c r="C4" s="736"/>
      <c r="D4" s="736"/>
      <c r="E4" s="736"/>
      <c r="F4" s="736"/>
      <c r="G4" s="736"/>
      <c r="H4" s="736"/>
      <c r="I4" s="969"/>
    </row>
    <row r="5" spans="1:9" s="60" customFormat="1" ht="24" customHeight="1">
      <c r="A5" s="968"/>
      <c r="B5" s="736"/>
      <c r="C5" s="736"/>
      <c r="D5" s="736"/>
      <c r="E5" s="736"/>
      <c r="F5" s="736"/>
      <c r="G5" s="736"/>
      <c r="H5" s="736"/>
      <c r="I5" s="969"/>
    </row>
    <row r="6" spans="1:9" s="60" customFormat="1" ht="24" customHeight="1">
      <c r="A6" s="968"/>
      <c r="B6" s="736"/>
      <c r="C6" s="736"/>
      <c r="D6" s="736"/>
      <c r="E6" s="736"/>
      <c r="F6" s="736"/>
      <c r="G6" s="736"/>
      <c r="H6" s="736"/>
      <c r="I6" s="969"/>
    </row>
    <row r="7" spans="1:9" s="60" customFormat="1" ht="24" customHeight="1">
      <c r="A7" s="968"/>
      <c r="B7" s="736"/>
      <c r="C7" s="736"/>
      <c r="D7" s="736"/>
      <c r="E7" s="736"/>
      <c r="F7" s="736"/>
      <c r="G7" s="736"/>
      <c r="H7" s="736"/>
      <c r="I7" s="969"/>
    </row>
    <row r="8" spans="1:9" s="60" customFormat="1" ht="185.25" customHeight="1" thickBot="1">
      <c r="A8" s="970"/>
      <c r="B8" s="971"/>
      <c r="C8" s="971"/>
      <c r="D8" s="971"/>
      <c r="E8" s="971"/>
      <c r="F8" s="971"/>
      <c r="G8" s="971"/>
      <c r="H8" s="971"/>
      <c r="I8" s="972"/>
    </row>
    <row r="9" spans="1:9" s="60" customFormat="1" ht="24.75" customHeight="1">
      <c r="A9" s="964" t="s">
        <v>744</v>
      </c>
      <c r="B9" s="964"/>
      <c r="C9" s="964"/>
      <c r="D9" s="964"/>
      <c r="E9" s="964"/>
      <c r="F9" s="964"/>
      <c r="G9" s="964"/>
      <c r="H9" s="964"/>
      <c r="I9" s="964"/>
    </row>
    <row r="10" spans="1:9" s="60" customFormat="1" ht="13.5" customHeight="1">
      <c r="A10" s="955"/>
      <c r="B10" s="955"/>
      <c r="C10" s="955"/>
      <c r="D10" s="955"/>
      <c r="E10" s="955"/>
      <c r="F10" s="955"/>
      <c r="G10" s="955"/>
      <c r="H10" s="955"/>
      <c r="I10" s="955"/>
    </row>
    <row r="11" spans="1:9" s="60" customFormat="1" ht="24" customHeight="1">
      <c r="A11" s="736"/>
      <c r="B11" s="736"/>
      <c r="C11" s="736"/>
      <c r="D11" s="736"/>
      <c r="E11" s="736"/>
      <c r="F11" s="736"/>
      <c r="G11" s="736"/>
      <c r="H11" s="736"/>
      <c r="I11" s="736"/>
    </row>
    <row r="12" spans="1:9" s="60" customFormat="1" ht="24.75" customHeight="1">
      <c r="A12" s="736"/>
      <c r="B12" s="736"/>
      <c r="C12" s="736"/>
      <c r="D12" s="736"/>
      <c r="E12" s="736"/>
      <c r="F12" s="736"/>
      <c r="G12" s="736"/>
      <c r="H12" s="736"/>
      <c r="I12" s="736"/>
    </row>
    <row r="13" spans="1:9" s="60" customFormat="1" ht="24.75" customHeight="1">
      <c r="A13" s="973"/>
      <c r="B13" s="973"/>
      <c r="C13" s="973"/>
      <c r="D13" s="973"/>
      <c r="E13" s="973"/>
      <c r="F13" s="973"/>
      <c r="G13" s="973"/>
      <c r="H13" s="973"/>
      <c r="I13" s="973"/>
    </row>
    <row r="14" spans="1:9" s="60" customFormat="1">
      <c r="A14" s="955" t="s">
        <v>589</v>
      </c>
      <c r="B14" s="955"/>
      <c r="C14" s="955"/>
      <c r="D14" s="955"/>
      <c r="E14" s="955"/>
      <c r="F14" s="955"/>
      <c r="G14" s="955"/>
      <c r="H14" s="955"/>
      <c r="I14" s="955"/>
    </row>
    <row r="15" spans="1:9" hidden="1">
      <c r="A15" s="963"/>
      <c r="B15" s="963"/>
      <c r="C15" s="963"/>
      <c r="D15" s="963"/>
      <c r="E15" s="963"/>
      <c r="F15" s="963"/>
      <c r="G15" s="963"/>
      <c r="H15" s="963"/>
      <c r="I15" s="963"/>
    </row>
    <row r="16" spans="1:9">
      <c r="A16" s="961" t="s">
        <v>592</v>
      </c>
      <c r="B16" s="961"/>
      <c r="C16" s="961"/>
      <c r="D16" s="961"/>
      <c r="E16" s="961"/>
      <c r="F16" s="961"/>
      <c r="G16" s="961"/>
      <c r="H16" s="961"/>
      <c r="I16" s="961"/>
    </row>
  </sheetData>
  <mergeCells count="8">
    <mergeCell ref="A15:I15"/>
    <mergeCell ref="A16:I16"/>
    <mergeCell ref="A9:I9"/>
    <mergeCell ref="A3:I8"/>
    <mergeCell ref="A11:I12"/>
    <mergeCell ref="A13:I13"/>
    <mergeCell ref="A10:I10"/>
    <mergeCell ref="A14:I14"/>
  </mergeCells>
  <pageMargins left="0.78740157480314965" right="0.23622047244094491" top="0.59055118110236227" bottom="0.59055118110236227" header="0.31496062992125984" footer="0.31496062992125984"/>
  <pageSetup paperSize="9" firstPageNumber="33" orientation="portrait" r:id="rId1"/>
  <headerFooter>
    <oddFooter>&amp;C31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7"/>
  <dimension ref="A1:I38"/>
  <sheetViews>
    <sheetView showGridLines="0" view="pageLayout" zoomScale="70" zoomScaleNormal="100" zoomScaleSheetLayoutView="100" zoomScalePageLayoutView="70" workbookViewId="0">
      <selection activeCell="A35" sqref="A35:G35"/>
    </sheetView>
  </sheetViews>
  <sheetFormatPr defaultRowHeight="21.75"/>
  <cols>
    <col min="1" max="1" width="5.125" style="121" customWidth="1"/>
    <col min="2" max="2" width="33.125" style="121" customWidth="1"/>
    <col min="3" max="3" width="14.625" style="121" customWidth="1"/>
    <col min="4" max="4" width="6.125" style="121" customWidth="1"/>
    <col min="5" max="5" width="12.25" style="121" customWidth="1"/>
    <col min="6" max="6" width="10.625" style="121" customWidth="1"/>
    <col min="7" max="16384" width="9" style="121"/>
  </cols>
  <sheetData>
    <row r="1" spans="1:9" s="12" customFormat="1" ht="30.75" customHeight="1">
      <c r="A1" s="89" t="s">
        <v>439</v>
      </c>
    </row>
    <row r="2" spans="1:9" s="10" customFormat="1" ht="24" customHeight="1">
      <c r="A2" s="90"/>
      <c r="B2" s="89" t="s">
        <v>402</v>
      </c>
    </row>
    <row r="3" spans="1:9" s="10" customFormat="1" ht="30" customHeight="1">
      <c r="A3" s="90"/>
      <c r="B3" s="89" t="s">
        <v>403</v>
      </c>
    </row>
    <row r="4" spans="1:9" s="195" customFormat="1" ht="24" customHeight="1">
      <c r="A4" s="258" t="s">
        <v>513</v>
      </c>
      <c r="I4" s="258"/>
    </row>
    <row r="5" spans="1:9" s="10" customFormat="1" ht="24" customHeight="1">
      <c r="B5" s="10" t="s">
        <v>346</v>
      </c>
    </row>
    <row r="6" spans="1:9" s="10" customFormat="1" ht="24" customHeight="1">
      <c r="A6" s="10" t="s">
        <v>347</v>
      </c>
    </row>
    <row r="7" spans="1:9" ht="12.75" customHeight="1"/>
    <row r="8" spans="1:9" ht="24">
      <c r="A8" s="877" t="s">
        <v>440</v>
      </c>
      <c r="B8" s="877"/>
      <c r="C8" s="877"/>
      <c r="D8" s="877"/>
      <c r="E8" s="877"/>
      <c r="F8" s="877"/>
    </row>
    <row r="9" spans="1:9" ht="10.5" customHeight="1"/>
    <row r="10" spans="1:9">
      <c r="A10" s="144" t="s">
        <v>49</v>
      </c>
      <c r="B10" s="144" t="s">
        <v>128</v>
      </c>
      <c r="C10" s="916" t="s">
        <v>172</v>
      </c>
      <c r="D10" s="916"/>
      <c r="E10" s="916"/>
      <c r="F10" s="144" t="s">
        <v>114</v>
      </c>
    </row>
    <row r="11" spans="1:9">
      <c r="A11" s="992">
        <v>1</v>
      </c>
      <c r="B11" s="977" t="str">
        <f>แผนการฝึกอบรม!B6</f>
        <v>การอนุรักษ์พลังงานในอาคาร</v>
      </c>
      <c r="C11" s="158" t="s">
        <v>173</v>
      </c>
      <c r="D11" s="175"/>
      <c r="E11" s="176"/>
      <c r="F11" s="974" t="s">
        <v>740</v>
      </c>
    </row>
    <row r="12" spans="1:9">
      <c r="A12" s="993"/>
      <c r="B12" s="978"/>
      <c r="C12" s="159" t="s">
        <v>174</v>
      </c>
      <c r="D12" s="9"/>
      <c r="E12" s="177"/>
      <c r="F12" s="975"/>
    </row>
    <row r="13" spans="1:9">
      <c r="A13" s="993"/>
      <c r="B13" s="978"/>
      <c r="C13" s="989"/>
      <c r="D13" s="990"/>
      <c r="E13" s="991"/>
      <c r="F13" s="975"/>
    </row>
    <row r="14" spans="1:9">
      <c r="A14" s="993"/>
      <c r="B14" s="978"/>
      <c r="C14" s="985"/>
      <c r="D14" s="986"/>
      <c r="E14" s="987"/>
      <c r="F14" s="975"/>
    </row>
    <row r="15" spans="1:9">
      <c r="A15" s="993"/>
      <c r="B15" s="978"/>
      <c r="C15" s="159" t="s">
        <v>175</v>
      </c>
      <c r="D15" s="983"/>
      <c r="E15" s="984"/>
      <c r="F15" s="975"/>
    </row>
    <row r="16" spans="1:9">
      <c r="A16" s="993"/>
      <c r="B16" s="978"/>
      <c r="C16" s="980"/>
      <c r="D16" s="981"/>
      <c r="E16" s="982"/>
      <c r="F16" s="975"/>
    </row>
    <row r="17" spans="1:6">
      <c r="A17" s="993"/>
      <c r="B17" s="978"/>
      <c r="C17" s="988"/>
      <c r="D17" s="983"/>
      <c r="E17" s="984"/>
      <c r="F17" s="975"/>
    </row>
    <row r="18" spans="1:6" ht="10.5" customHeight="1">
      <c r="A18" s="994"/>
      <c r="B18" s="979"/>
      <c r="C18" s="160"/>
      <c r="D18" s="161"/>
      <c r="E18" s="162"/>
      <c r="F18" s="976"/>
    </row>
    <row r="19" spans="1:6">
      <c r="A19" s="992">
        <v>2</v>
      </c>
      <c r="B19" s="974" t="str">
        <f>แผนการฝึกอบรม!B7</f>
        <v>การใช้พลังงานและทรัพยากรอย่างมีประสิทธิภาพ</v>
      </c>
      <c r="C19" s="158" t="s">
        <v>173</v>
      </c>
      <c r="D19" s="175"/>
      <c r="E19" s="176"/>
      <c r="F19" s="974" t="s">
        <v>740</v>
      </c>
    </row>
    <row r="20" spans="1:6">
      <c r="A20" s="993"/>
      <c r="B20" s="975"/>
      <c r="C20" s="159" t="s">
        <v>174</v>
      </c>
      <c r="D20" s="9"/>
      <c r="E20" s="177"/>
      <c r="F20" s="975"/>
    </row>
    <row r="21" spans="1:6">
      <c r="A21" s="993"/>
      <c r="B21" s="975"/>
      <c r="C21" s="989"/>
      <c r="D21" s="990"/>
      <c r="E21" s="991"/>
      <c r="F21" s="975"/>
    </row>
    <row r="22" spans="1:6">
      <c r="A22" s="993"/>
      <c r="B22" s="975"/>
      <c r="C22" s="985"/>
      <c r="D22" s="986"/>
      <c r="E22" s="987"/>
      <c r="F22" s="975"/>
    </row>
    <row r="23" spans="1:6">
      <c r="A23" s="993"/>
      <c r="B23" s="975"/>
      <c r="C23" s="159" t="s">
        <v>175</v>
      </c>
      <c r="D23" s="983"/>
      <c r="E23" s="984"/>
      <c r="F23" s="975"/>
    </row>
    <row r="24" spans="1:6">
      <c r="A24" s="993"/>
      <c r="B24" s="975"/>
      <c r="C24" s="980"/>
      <c r="D24" s="981"/>
      <c r="E24" s="982"/>
      <c r="F24" s="975"/>
    </row>
    <row r="25" spans="1:6">
      <c r="A25" s="993"/>
      <c r="B25" s="975"/>
      <c r="C25" s="988"/>
      <c r="D25" s="983"/>
      <c r="E25" s="984"/>
      <c r="F25" s="975"/>
    </row>
    <row r="26" spans="1:6" ht="9.75" customHeight="1">
      <c r="A26" s="994"/>
      <c r="B26" s="976"/>
      <c r="C26" s="160"/>
      <c r="D26" s="161"/>
      <c r="E26" s="162"/>
      <c r="F26" s="976"/>
    </row>
    <row r="27" spans="1:6">
      <c r="A27" s="992">
        <v>3</v>
      </c>
      <c r="B27" s="974" t="str">
        <f>แผนการฝึกอบรม!B13</f>
        <v>รณรงค์ลดการใช้พลังงานภายใต้โครงการรณรงค์งานด้านอนุรักษ์พลังงาน</v>
      </c>
      <c r="C27" s="158" t="s">
        <v>173</v>
      </c>
      <c r="D27" s="175"/>
      <c r="E27" s="176"/>
      <c r="F27" s="974"/>
    </row>
    <row r="28" spans="1:6">
      <c r="A28" s="993"/>
      <c r="B28" s="975"/>
      <c r="C28" s="159" t="s">
        <v>174</v>
      </c>
      <c r="D28" s="9"/>
      <c r="E28" s="177"/>
      <c r="F28" s="975"/>
    </row>
    <row r="29" spans="1:6">
      <c r="A29" s="993"/>
      <c r="B29" s="975"/>
      <c r="C29" s="989"/>
      <c r="D29" s="990"/>
      <c r="E29" s="991"/>
      <c r="F29" s="975"/>
    </row>
    <row r="30" spans="1:6">
      <c r="A30" s="993"/>
      <c r="B30" s="975"/>
      <c r="C30" s="985"/>
      <c r="D30" s="986"/>
      <c r="E30" s="987"/>
      <c r="F30" s="975"/>
    </row>
    <row r="31" spans="1:6">
      <c r="A31" s="993"/>
      <c r="B31" s="975"/>
      <c r="C31" s="159" t="s">
        <v>175</v>
      </c>
      <c r="D31" s="983" t="s">
        <v>723</v>
      </c>
      <c r="E31" s="984"/>
      <c r="F31" s="975"/>
    </row>
    <row r="32" spans="1:6">
      <c r="A32" s="993"/>
      <c r="B32" s="975"/>
      <c r="C32" s="980" t="s">
        <v>724</v>
      </c>
      <c r="D32" s="981"/>
      <c r="E32" s="982"/>
      <c r="F32" s="975"/>
    </row>
    <row r="33" spans="1:6">
      <c r="A33" s="993"/>
      <c r="B33" s="975"/>
      <c r="C33" s="988" t="s">
        <v>725</v>
      </c>
      <c r="D33" s="983"/>
      <c r="E33" s="984"/>
      <c r="F33" s="975"/>
    </row>
    <row r="34" spans="1:6" ht="9.75" customHeight="1">
      <c r="A34" s="994"/>
      <c r="B34" s="976"/>
      <c r="C34" s="160"/>
      <c r="D34" s="161"/>
      <c r="E34" s="162"/>
      <c r="F34" s="976"/>
    </row>
    <row r="35" spans="1:6" ht="17.25" customHeight="1">
      <c r="A35" s="178"/>
      <c r="B35" s="179"/>
      <c r="C35" s="9"/>
      <c r="D35" s="9"/>
      <c r="E35" s="9"/>
      <c r="F35" s="179"/>
    </row>
    <row r="36" spans="1:6" ht="22.5" customHeight="1">
      <c r="A36" s="178"/>
      <c r="B36" s="179"/>
      <c r="C36" s="9"/>
      <c r="D36" s="9"/>
      <c r="E36" s="9"/>
      <c r="F36" s="179"/>
    </row>
    <row r="37" spans="1:6" ht="22.5" customHeight="1">
      <c r="A37" s="178"/>
      <c r="B37" s="179"/>
      <c r="C37" s="9"/>
      <c r="D37" s="9"/>
      <c r="E37" s="9"/>
      <c r="F37" s="179"/>
    </row>
    <row r="38" spans="1:6" ht="22.5" customHeight="1">
      <c r="A38" s="178"/>
      <c r="B38" s="179"/>
      <c r="C38" s="9"/>
      <c r="D38" s="9"/>
      <c r="E38" s="9"/>
      <c r="F38" s="179"/>
    </row>
  </sheetData>
  <mergeCells count="26">
    <mergeCell ref="A27:A34"/>
    <mergeCell ref="C33:E33"/>
    <mergeCell ref="C13:E13"/>
    <mergeCell ref="C14:E14"/>
    <mergeCell ref="D15:E15"/>
    <mergeCell ref="C29:E29"/>
    <mergeCell ref="B27:B34"/>
    <mergeCell ref="A8:F8"/>
    <mergeCell ref="C10:E10"/>
    <mergeCell ref="F11:F18"/>
    <mergeCell ref="F19:F26"/>
    <mergeCell ref="C22:E22"/>
    <mergeCell ref="C21:E21"/>
    <mergeCell ref="B19:B26"/>
    <mergeCell ref="A11:A18"/>
    <mergeCell ref="A19:A26"/>
    <mergeCell ref="F27:F34"/>
    <mergeCell ref="B11:B18"/>
    <mergeCell ref="C32:E32"/>
    <mergeCell ref="D31:E31"/>
    <mergeCell ref="C30:E30"/>
    <mergeCell ref="C16:E16"/>
    <mergeCell ref="C17:E17"/>
    <mergeCell ref="C25:E25"/>
    <mergeCell ref="C24:E24"/>
    <mergeCell ref="D23:E23"/>
  </mergeCells>
  <phoneticPr fontId="4" type="noConversion"/>
  <pageMargins left="0.78740157480314965" right="0.39370078740157483" top="0.78740157480314965" bottom="0.59055118110236227" header="0.31496062992125984" footer="0.31496062992125984"/>
  <pageSetup paperSize="9" scale="99" firstPageNumber="43" orientation="portrait" r:id="rId1"/>
  <headerFooter>
    <oddFooter>&amp;C32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0</xdr:rowOff>
                  </from>
                  <to>
                    <xdr:col>2</xdr:col>
                    <xdr:colOff>352425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0</xdr:rowOff>
                  </from>
                  <to>
                    <xdr:col>2</xdr:col>
                    <xdr:colOff>352425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0</xdr:rowOff>
                  </from>
                  <to>
                    <xdr:col>2</xdr:col>
                    <xdr:colOff>352425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4" r:id="rId7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18</xdr:row>
                    <xdr:rowOff>0</xdr:rowOff>
                  </from>
                  <to>
                    <xdr:col>2</xdr:col>
                    <xdr:colOff>352425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5" r:id="rId8" name="Check Box 11">
              <controlPr defaultSize="0" autoFill="0" autoLine="0" autoPict="0">
                <anchor moveWithCells="1">
                  <from>
                    <xdr:col>2</xdr:col>
                    <xdr:colOff>47625</xdr:colOff>
                    <xdr:row>19</xdr:row>
                    <xdr:rowOff>0</xdr:rowOff>
                  </from>
                  <to>
                    <xdr:col>2</xdr:col>
                    <xdr:colOff>352425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6" r:id="rId9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22</xdr:row>
                    <xdr:rowOff>0</xdr:rowOff>
                  </from>
                  <to>
                    <xdr:col>2</xdr:col>
                    <xdr:colOff>352425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7" r:id="rId10" name="Check Box 13">
              <controlPr defaultSize="0" autoFill="0" autoLine="0" autoPict="0">
                <anchor moveWithCells="1">
                  <from>
                    <xdr:col>2</xdr:col>
                    <xdr:colOff>47625</xdr:colOff>
                    <xdr:row>26</xdr:row>
                    <xdr:rowOff>0</xdr:rowOff>
                  </from>
                  <to>
                    <xdr:col>2</xdr:col>
                    <xdr:colOff>352425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8" r:id="rId11" name="Check Box 14">
              <controlPr defaultSize="0" autoFill="0" autoLine="0" autoPict="0">
                <anchor moveWithCells="1">
                  <from>
                    <xdr:col>2</xdr:col>
                    <xdr:colOff>47625</xdr:colOff>
                    <xdr:row>27</xdr:row>
                    <xdr:rowOff>0</xdr:rowOff>
                  </from>
                  <to>
                    <xdr:col>2</xdr:col>
                    <xdr:colOff>352425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9" r:id="rId12" name="Check Box 15">
              <controlPr defaultSize="0" autoFill="0" autoLine="0" autoPict="0">
                <anchor moveWithCells="1">
                  <from>
                    <xdr:col>2</xdr:col>
                    <xdr:colOff>47625</xdr:colOff>
                    <xdr:row>30</xdr:row>
                    <xdr:rowOff>0</xdr:rowOff>
                  </from>
                  <to>
                    <xdr:col>2</xdr:col>
                    <xdr:colOff>352425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12"/>
  <sheetViews>
    <sheetView showGridLines="0" view="pageLayout" zoomScale="70" zoomScaleNormal="100" zoomScaleSheetLayoutView="100" zoomScalePageLayoutView="70" workbookViewId="0">
      <selection activeCell="A35" sqref="A35:G35"/>
    </sheetView>
  </sheetViews>
  <sheetFormatPr defaultRowHeight="24"/>
  <cols>
    <col min="1" max="1" width="6.75" style="221" customWidth="1"/>
    <col min="2" max="2" width="6.25" style="221" customWidth="1"/>
    <col min="3" max="3" width="25.625" style="221" customWidth="1"/>
    <col min="4" max="5" width="9.625" style="221" customWidth="1"/>
    <col min="6" max="6" width="8.875" style="221" customWidth="1"/>
    <col min="7" max="7" width="10.125" style="221" customWidth="1"/>
    <col min="8" max="8" width="9.375" style="221" customWidth="1"/>
    <col min="9" max="9" width="7.25" style="221" customWidth="1"/>
    <col min="10" max="11" width="9" style="221"/>
    <col min="12" max="13" width="12.125" style="221" customWidth="1"/>
    <col min="14" max="15" width="10.875" style="221" bestFit="1" customWidth="1"/>
    <col min="16" max="16384" width="9" style="221"/>
  </cols>
  <sheetData>
    <row r="1" spans="1:15" s="195" customFormat="1" ht="30.75">
      <c r="A1" s="996" t="s">
        <v>492</v>
      </c>
      <c r="B1" s="996"/>
      <c r="C1" s="996"/>
      <c r="D1" s="996"/>
      <c r="E1" s="996"/>
      <c r="F1" s="996"/>
      <c r="G1" s="996"/>
      <c r="H1" s="996"/>
      <c r="I1" s="996"/>
    </row>
    <row r="2" spans="1:15" s="195" customFormat="1" ht="24.75" thickBot="1">
      <c r="B2" s="1018" t="s">
        <v>514</v>
      </c>
      <c r="C2" s="1018"/>
      <c r="D2" s="1018"/>
      <c r="E2" s="1018"/>
      <c r="F2" s="1018"/>
      <c r="G2" s="1018"/>
      <c r="H2" s="1018"/>
      <c r="I2" s="1018"/>
      <c r="J2" s="995"/>
    </row>
    <row r="3" spans="1:15" s="195" customFormat="1">
      <c r="B3" s="997" t="s">
        <v>493</v>
      </c>
      <c r="C3" s="998"/>
      <c r="D3" s="1001" t="s">
        <v>494</v>
      </c>
      <c r="E3" s="1002"/>
      <c r="F3" s="998"/>
      <c r="G3" s="1001" t="s">
        <v>495</v>
      </c>
      <c r="H3" s="1002"/>
      <c r="I3" s="1005"/>
      <c r="J3" s="995"/>
    </row>
    <row r="4" spans="1:15" s="195" customFormat="1">
      <c r="B4" s="999"/>
      <c r="C4" s="1000"/>
      <c r="D4" s="1003"/>
      <c r="E4" s="1004"/>
      <c r="F4" s="1000"/>
      <c r="G4" s="1003"/>
      <c r="H4" s="1004"/>
      <c r="I4" s="1006"/>
      <c r="M4" s="635">
        <v>0.1</v>
      </c>
      <c r="N4" s="636" t="s">
        <v>729</v>
      </c>
      <c r="O4" s="636" t="s">
        <v>730</v>
      </c>
    </row>
    <row r="5" spans="1:15" s="195" customFormat="1">
      <c r="B5" s="238"/>
      <c r="C5" s="239" t="s">
        <v>497</v>
      </c>
      <c r="D5" s="1019">
        <f>'ขั้นตอนที่ 5'!G8</f>
        <v>0.1</v>
      </c>
      <c r="E5" s="1020"/>
      <c r="F5" s="1021"/>
      <c r="G5" s="1025">
        <f>O5</f>
        <v>1.8224319905732465</v>
      </c>
      <c r="H5" s="1026"/>
      <c r="I5" s="1027"/>
      <c r="K5" s="195" t="s">
        <v>727</v>
      </c>
      <c r="L5" s="389">
        <f>'ไฟฟ้าปี 62'!F20</f>
        <v>690834.01</v>
      </c>
      <c r="M5" s="389">
        <f>L5*10/100</f>
        <v>69083.400999999998</v>
      </c>
      <c r="N5" s="389">
        <f>L6-L5</f>
        <v>12589.979999999981</v>
      </c>
      <c r="O5" s="389">
        <f>+N5*100/L5</f>
        <v>1.8224319905732465</v>
      </c>
    </row>
    <row r="6" spans="1:15" s="195" customFormat="1">
      <c r="B6" s="240"/>
      <c r="C6" s="241" t="s">
        <v>496</v>
      </c>
      <c r="D6" s="1022"/>
      <c r="E6" s="1023"/>
      <c r="F6" s="1024"/>
      <c r="G6" s="1028"/>
      <c r="H6" s="1029"/>
      <c r="I6" s="1030"/>
      <c r="K6" s="195" t="s">
        <v>728</v>
      </c>
      <c r="L6" s="389">
        <f>'6.3.2) ไฟฟ้าปี 63'!F20</f>
        <v>703423.99</v>
      </c>
      <c r="M6" s="389"/>
    </row>
    <row r="7" spans="1:15" s="195" customFormat="1">
      <c r="B7" s="238"/>
      <c r="C7" s="239" t="s">
        <v>498</v>
      </c>
      <c r="D7" s="1019">
        <f>'ขั้นตอนที่ 5'!G9</f>
        <v>6.3952211861495956</v>
      </c>
      <c r="E7" s="1020"/>
      <c r="F7" s="1021"/>
      <c r="G7" s="1025">
        <f>L8-L9</f>
        <v>6.4193303442960739</v>
      </c>
      <c r="H7" s="1026"/>
      <c r="I7" s="1027"/>
    </row>
    <row r="8" spans="1:15" s="195" customFormat="1">
      <c r="B8" s="240"/>
      <c r="C8" s="241" t="s">
        <v>499</v>
      </c>
      <c r="D8" s="1022"/>
      <c r="E8" s="1023"/>
      <c r="F8" s="1024"/>
      <c r="G8" s="1028"/>
      <c r="H8" s="1029"/>
      <c r="I8" s="1030"/>
      <c r="K8" s="195" t="s">
        <v>726</v>
      </c>
      <c r="L8" s="389">
        <f>'SEC (ทุกกรณี) (2)'!T22</f>
        <v>7.1325892714400823</v>
      </c>
    </row>
    <row r="9" spans="1:15" s="195" customFormat="1">
      <c r="B9" s="238"/>
      <c r="C9" s="239" t="s">
        <v>498</v>
      </c>
      <c r="D9" s="1007">
        <f>'ขั้นตอนที่ 5'!G10</f>
        <v>0</v>
      </c>
      <c r="E9" s="1008"/>
      <c r="F9" s="1009"/>
      <c r="G9" s="1013"/>
      <c r="H9" s="829"/>
      <c r="I9" s="1014"/>
      <c r="L9" s="389">
        <f>L8*10/100</f>
        <v>0.71325892714400818</v>
      </c>
    </row>
    <row r="10" spans="1:15" s="195" customFormat="1">
      <c r="B10" s="244"/>
      <c r="C10" s="241" t="s">
        <v>500</v>
      </c>
      <c r="D10" s="1031"/>
      <c r="E10" s="1032"/>
      <c r="F10" s="1033"/>
      <c r="G10" s="1034"/>
      <c r="H10" s="768"/>
      <c r="I10" s="1035"/>
    </row>
    <row r="11" spans="1:15" s="195" customFormat="1">
      <c r="B11" s="238"/>
      <c r="C11" s="239" t="s">
        <v>498</v>
      </c>
      <c r="D11" s="1007">
        <f>'ขั้นตอนที่ 5'!G11</f>
        <v>0</v>
      </c>
      <c r="E11" s="1008"/>
      <c r="F11" s="1009"/>
      <c r="G11" s="1013"/>
      <c r="H11" s="829"/>
      <c r="I11" s="1014"/>
    </row>
    <row r="12" spans="1:15" s="195" customFormat="1" ht="24.75" thickBot="1">
      <c r="B12" s="242"/>
      <c r="C12" s="243" t="s">
        <v>501</v>
      </c>
      <c r="D12" s="1010"/>
      <c r="E12" s="1011"/>
      <c r="F12" s="1012"/>
      <c r="G12" s="1015"/>
      <c r="H12" s="1016"/>
      <c r="I12" s="1017"/>
    </row>
  </sheetData>
  <mergeCells count="14">
    <mergeCell ref="D11:F12"/>
    <mergeCell ref="G11:I12"/>
    <mergeCell ref="B2:I2"/>
    <mergeCell ref="D5:F6"/>
    <mergeCell ref="G5:I6"/>
    <mergeCell ref="D7:F8"/>
    <mergeCell ref="G7:I8"/>
    <mergeCell ref="D9:F10"/>
    <mergeCell ref="G9:I10"/>
    <mergeCell ref="J2:J3"/>
    <mergeCell ref="A1:I1"/>
    <mergeCell ref="B3:C4"/>
    <mergeCell ref="D3:F4"/>
    <mergeCell ref="G3:I4"/>
  </mergeCells>
  <pageMargins left="0.39370078740157483" right="0.23622047244094491" top="0.78740157480314965" bottom="0.39370078740157483" header="0.51181102362204722" footer="0.15748031496062992"/>
  <pageSetup paperSize="9" scale="87" firstPageNumber="44" orientation="portrait" r:id="rId1"/>
  <headerFooter>
    <oddFooter>&amp;C33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21953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4</xdr:row>
                    <xdr:rowOff>9525</xdr:rowOff>
                  </from>
                  <to>
                    <xdr:col>1</xdr:col>
                    <xdr:colOff>381000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954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9525</xdr:rowOff>
                  </from>
                  <to>
                    <xdr:col>1</xdr:col>
                    <xdr:colOff>381000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955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8</xdr:row>
                    <xdr:rowOff>9525</xdr:rowOff>
                  </from>
                  <to>
                    <xdr:col>1</xdr:col>
                    <xdr:colOff>381000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956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9525</xdr:rowOff>
                  </from>
                  <to>
                    <xdr:col>1</xdr:col>
                    <xdr:colOff>381000</xdr:colOff>
                    <xdr:row>10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8"/>
  <dimension ref="A2:N21"/>
  <sheetViews>
    <sheetView showGridLines="0" view="pageLayout" zoomScale="55" zoomScaleNormal="100" zoomScaleSheetLayoutView="100" zoomScalePageLayoutView="55" workbookViewId="0">
      <selection activeCell="A35" sqref="A35:G35"/>
    </sheetView>
  </sheetViews>
  <sheetFormatPr defaultRowHeight="21.75"/>
  <cols>
    <col min="1" max="1" width="11.25" style="121" customWidth="1"/>
    <col min="2" max="2" width="10.75" style="121" customWidth="1"/>
    <col min="3" max="3" width="15.125" style="121" customWidth="1"/>
    <col min="4" max="5" width="9.625" style="121" customWidth="1"/>
    <col min="6" max="6" width="7.25" style="121" customWidth="1"/>
    <col min="7" max="7" width="13.125" style="121" customWidth="1"/>
    <col min="8" max="8" width="12.875" style="121" customWidth="1"/>
    <col min="9" max="9" width="7.25" style="121" customWidth="1"/>
    <col min="10" max="10" width="13.125" style="121" customWidth="1"/>
    <col min="11" max="11" width="12.875" style="121" customWidth="1"/>
    <col min="12" max="16384" width="9" style="121"/>
  </cols>
  <sheetData>
    <row r="2" spans="1:14" ht="24">
      <c r="A2" s="877" t="s">
        <v>441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</row>
    <row r="3" spans="1:14" ht="24">
      <c r="A3" s="877" t="s">
        <v>176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</row>
    <row r="4" spans="1:14" ht="11.25" customHeight="1"/>
    <row r="5" spans="1:14" s="182" customFormat="1" ht="23.25">
      <c r="A5" s="180" t="s">
        <v>149</v>
      </c>
      <c r="B5" s="492" t="str">
        <f>แผนไฟฟ้า!B6</f>
        <v>บำรุงรักษาเครื่องปรับอากาศแบบแยกส่วน</v>
      </c>
      <c r="C5" s="181"/>
      <c r="D5" s="181"/>
      <c r="E5" s="181"/>
      <c r="F5" s="181"/>
      <c r="G5" s="181"/>
      <c r="H5" s="181"/>
    </row>
    <row r="6" spans="1:14" s="182" customFormat="1" ht="23.25">
      <c r="A6" s="183" t="s">
        <v>147</v>
      </c>
      <c r="B6" s="184">
        <v>1</v>
      </c>
      <c r="C6" s="185" t="s">
        <v>185</v>
      </c>
      <c r="D6" s="184">
        <v>1</v>
      </c>
      <c r="E6" s="182" t="s">
        <v>128</v>
      </c>
    </row>
    <row r="7" spans="1:14" s="182" customFormat="1" ht="12" customHeight="1"/>
    <row r="8" spans="1:14" s="182" customFormat="1" ht="21" customHeight="1">
      <c r="A8" s="1055" t="s">
        <v>177</v>
      </c>
      <c r="B8" s="1055"/>
      <c r="C8" s="1054" t="s">
        <v>222</v>
      </c>
      <c r="D8" s="1054" t="s">
        <v>181</v>
      </c>
      <c r="E8" s="1054"/>
      <c r="F8" s="1052" t="s">
        <v>183</v>
      </c>
      <c r="G8" s="1052"/>
      <c r="H8" s="1052"/>
      <c r="I8" s="1052"/>
      <c r="J8" s="1052"/>
      <c r="K8" s="1052"/>
      <c r="M8" s="283" t="s">
        <v>183</v>
      </c>
      <c r="N8" s="283"/>
    </row>
    <row r="9" spans="1:14" s="182" customFormat="1" ht="23.25">
      <c r="A9" s="1055"/>
      <c r="B9" s="1055"/>
      <c r="C9" s="1054"/>
      <c r="D9" s="1054"/>
      <c r="E9" s="1054"/>
      <c r="F9" s="1052" t="s">
        <v>184</v>
      </c>
      <c r="G9" s="1052"/>
      <c r="H9" s="1052"/>
      <c r="I9" s="1052" t="s">
        <v>180</v>
      </c>
      <c r="J9" s="1052"/>
      <c r="K9" s="1052"/>
      <c r="M9" s="284" t="s">
        <v>184</v>
      </c>
      <c r="N9" s="283" t="s">
        <v>517</v>
      </c>
    </row>
    <row r="10" spans="1:14" s="182" customFormat="1" ht="21" customHeight="1">
      <c r="A10" s="186" t="s">
        <v>178</v>
      </c>
      <c r="B10" s="187" t="s">
        <v>180</v>
      </c>
      <c r="C10" s="1054"/>
      <c r="D10" s="188" t="s">
        <v>178</v>
      </c>
      <c r="E10" s="188" t="s">
        <v>182</v>
      </c>
      <c r="F10" s="1053" t="s">
        <v>123</v>
      </c>
      <c r="G10" s="1053"/>
      <c r="H10" s="1053"/>
      <c r="I10" s="1053" t="s">
        <v>123</v>
      </c>
      <c r="J10" s="1053"/>
      <c r="K10" s="1053"/>
      <c r="M10" s="284" t="s">
        <v>180</v>
      </c>
      <c r="N10" s="283" t="s">
        <v>518</v>
      </c>
    </row>
    <row r="11" spans="1:14" s="182" customFormat="1" ht="23.25">
      <c r="A11" s="190" t="s">
        <v>179</v>
      </c>
      <c r="B11" s="191"/>
      <c r="C11" s="1054"/>
      <c r="D11" s="192" t="s">
        <v>101</v>
      </c>
      <c r="E11" s="192" t="s">
        <v>101</v>
      </c>
      <c r="F11" s="189" t="s">
        <v>130</v>
      </c>
      <c r="G11" s="189" t="s">
        <v>118</v>
      </c>
      <c r="H11" s="189" t="s">
        <v>131</v>
      </c>
      <c r="I11" s="189" t="s">
        <v>130</v>
      </c>
      <c r="J11" s="189" t="s">
        <v>118</v>
      </c>
      <c r="K11" s="189" t="s">
        <v>131</v>
      </c>
    </row>
    <row r="12" spans="1:14" s="182" customFormat="1" ht="48" customHeight="1">
      <c r="A12" s="1043"/>
      <c r="B12" s="1046"/>
      <c r="C12" s="493" t="s">
        <v>584</v>
      </c>
      <c r="D12" s="1049">
        <f>'มาตรการไฟฟ้า1-1'!L17</f>
        <v>51895</v>
      </c>
      <c r="E12" s="1039"/>
      <c r="F12" s="1036">
        <f>'มาตรการไฟฟ้า1-1'!K16</f>
        <v>0</v>
      </c>
      <c r="G12" s="1036">
        <f>'มาตรการไฟฟ้า1-1'!L16</f>
        <v>11373.96</v>
      </c>
      <c r="H12" s="1036">
        <f>'มาตรการไฟฟ้า1-1'!M16</f>
        <v>44529.834684274974</v>
      </c>
      <c r="I12" s="1039" t="s">
        <v>598</v>
      </c>
      <c r="J12" s="1042">
        <f>G12</f>
        <v>11373.96</v>
      </c>
      <c r="K12" s="1042">
        <f>H12</f>
        <v>44529.834684274974</v>
      </c>
    </row>
    <row r="13" spans="1:14" s="182" customFormat="1" ht="23.25">
      <c r="A13" s="1044"/>
      <c r="B13" s="1047"/>
      <c r="C13" s="493" t="s">
        <v>585</v>
      </c>
      <c r="D13" s="1050"/>
      <c r="E13" s="1040"/>
      <c r="F13" s="1037"/>
      <c r="G13" s="1037"/>
      <c r="H13" s="1037"/>
      <c r="I13" s="1040"/>
      <c r="J13" s="1040"/>
      <c r="K13" s="1040"/>
    </row>
    <row r="14" spans="1:14" s="182" customFormat="1" ht="43.5" customHeight="1">
      <c r="A14" s="1045"/>
      <c r="B14" s="1048"/>
      <c r="C14" s="494" t="s">
        <v>586</v>
      </c>
      <c r="D14" s="1051"/>
      <c r="E14" s="1041"/>
      <c r="F14" s="1038"/>
      <c r="G14" s="1038"/>
      <c r="H14" s="1038"/>
      <c r="I14" s="1041"/>
      <c r="J14" s="1041"/>
      <c r="K14" s="1041"/>
    </row>
    <row r="15" spans="1:14" s="182" customFormat="1" ht="23.25">
      <c r="A15" s="157" t="s">
        <v>186</v>
      </c>
    </row>
    <row r="16" spans="1:14" s="182" customFormat="1" ht="9.75" customHeight="1"/>
    <row r="17" spans="1:11" s="182" customFormat="1" ht="23.25">
      <c r="A17" s="182" t="s">
        <v>224</v>
      </c>
      <c r="D17" s="181"/>
      <c r="E17" s="181"/>
      <c r="F17" s="181"/>
      <c r="G17" s="181"/>
      <c r="H17" s="181"/>
      <c r="I17" s="181"/>
      <c r="J17" s="181"/>
      <c r="K17" s="181"/>
    </row>
    <row r="18" spans="1:11" s="182" customFormat="1" ht="23.25">
      <c r="A18" s="181"/>
      <c r="B18" s="181"/>
      <c r="C18" s="181"/>
      <c r="D18" s="184"/>
      <c r="E18" s="184"/>
      <c r="F18" s="184"/>
      <c r="G18" s="184"/>
      <c r="H18" s="184"/>
      <c r="I18" s="184"/>
      <c r="J18" s="184"/>
      <c r="K18" s="184"/>
    </row>
    <row r="19" spans="1:11" s="182" customFormat="1" ht="23.25">
      <c r="A19" s="182" t="s">
        <v>223</v>
      </c>
      <c r="C19" s="181"/>
      <c r="D19" s="181"/>
      <c r="E19" s="184"/>
      <c r="F19" s="184"/>
      <c r="G19" s="184"/>
      <c r="H19" s="184"/>
      <c r="I19" s="184"/>
      <c r="J19" s="184"/>
      <c r="K19" s="184"/>
    </row>
    <row r="20" spans="1:11" s="182" customFormat="1" ht="23.25">
      <c r="A20" s="181"/>
      <c r="B20" s="181"/>
      <c r="C20" s="181"/>
      <c r="D20" s="184"/>
      <c r="E20" s="184"/>
      <c r="F20" s="184"/>
      <c r="G20" s="184"/>
      <c r="H20" s="184"/>
      <c r="I20" s="184"/>
      <c r="J20" s="184"/>
      <c r="K20" s="184"/>
    </row>
    <row r="21" spans="1:11" s="193" customFormat="1" ht="23.25">
      <c r="E21" s="194"/>
      <c r="F21" s="194"/>
      <c r="G21" s="194"/>
      <c r="H21" s="194"/>
      <c r="I21" s="194"/>
      <c r="J21" s="194"/>
      <c r="K21" s="194"/>
    </row>
  </sheetData>
  <mergeCells count="20">
    <mergeCell ref="F10:H10"/>
    <mergeCell ref="C8:C11"/>
    <mergeCell ref="I10:K10"/>
    <mergeCell ref="A8:B9"/>
    <mergeCell ref="D8:E9"/>
    <mergeCell ref="A2:K2"/>
    <mergeCell ref="A3:K3"/>
    <mergeCell ref="F8:K8"/>
    <mergeCell ref="F9:H9"/>
    <mergeCell ref="I9:K9"/>
    <mergeCell ref="H12:H14"/>
    <mergeCell ref="I12:I14"/>
    <mergeCell ref="J12:J14"/>
    <mergeCell ref="K12:K14"/>
    <mergeCell ref="A12:A14"/>
    <mergeCell ref="B12:B14"/>
    <mergeCell ref="D12:D14"/>
    <mergeCell ref="E12:E14"/>
    <mergeCell ref="F12:F14"/>
    <mergeCell ref="G12:G14"/>
  </mergeCells>
  <phoneticPr fontId="4" type="noConversion"/>
  <pageMargins left="0.59055118110236227" right="0.78740157480314965" top="0.78740157480314965" bottom="0.59055118110236227" header="0.31496062992125984" footer="0.31496062992125984"/>
  <pageSetup paperSize="9" scale="99" firstPageNumber="44" orientation="landscape" r:id="rId1"/>
  <headerFooter>
    <oddFooter>&amp;C34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22979" r:id="rId4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11</xdr:row>
                    <xdr:rowOff>19050</xdr:rowOff>
                  </from>
                  <to>
                    <xdr:col>2</xdr:col>
                    <xdr:colOff>314325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980" r:id="rId5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0</xdr:rowOff>
                  </from>
                  <to>
                    <xdr:col>2</xdr:col>
                    <xdr:colOff>323850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981" r:id="rId6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13</xdr:row>
                    <xdr:rowOff>9525</xdr:rowOff>
                  </from>
                  <to>
                    <xdr:col>2</xdr:col>
                    <xdr:colOff>314325</xdr:colOff>
                    <xdr:row>13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39"/>
  <sheetViews>
    <sheetView view="pageLayout" zoomScaleNormal="100" zoomScaleSheetLayoutView="100" workbookViewId="0">
      <selection activeCell="A35" sqref="A35:H35"/>
    </sheetView>
  </sheetViews>
  <sheetFormatPr defaultRowHeight="15"/>
  <cols>
    <col min="1" max="1" width="1.625" style="393" customWidth="1"/>
    <col min="2" max="2" width="3.625" style="212" customWidth="1"/>
    <col min="3" max="3" width="9.25" style="392" customWidth="1"/>
    <col min="4" max="4" width="14.5" style="392" customWidth="1"/>
    <col min="5" max="5" width="12.25" style="212" customWidth="1"/>
    <col min="6" max="6" width="13.875" style="212" customWidth="1"/>
    <col min="7" max="7" width="14.375" style="212" customWidth="1"/>
    <col min="8" max="8" width="13.75" style="212" customWidth="1"/>
    <col min="9" max="16384" width="9" style="212"/>
  </cols>
  <sheetData>
    <row r="1" spans="1:13" s="393" customFormat="1" ht="33">
      <c r="A1" s="615"/>
      <c r="B1" s="937" t="s">
        <v>537</v>
      </c>
      <c r="C1" s="937"/>
      <c r="D1" s="937"/>
      <c r="E1" s="937"/>
      <c r="F1" s="937"/>
      <c r="G1" s="937"/>
      <c r="H1" s="937"/>
      <c r="I1" s="615"/>
      <c r="J1" s="615"/>
    </row>
    <row r="2" spans="1:13" s="393" customFormat="1" ht="30.75">
      <c r="A2" s="615"/>
      <c r="B2" s="938" t="s">
        <v>145</v>
      </c>
      <c r="C2" s="938"/>
      <c r="D2" s="938"/>
      <c r="E2" s="938"/>
      <c r="F2" s="938"/>
      <c r="G2" s="938"/>
      <c r="H2" s="938"/>
      <c r="I2" s="615"/>
      <c r="J2" s="615"/>
    </row>
    <row r="3" spans="1:13" s="393" customFormat="1" ht="24">
      <c r="A3" s="615"/>
      <c r="B3" s="411" t="str">
        <f>[5]ผลการตรวจสอบและวิเคราะห์ไฟฟ้า1!B4</f>
        <v>ชื่อมาตรการ: …………..………………..</v>
      </c>
      <c r="C3" s="658"/>
      <c r="D3" s="659" t="str">
        <f>'ผลการตรวจสอบ-วิเคราะห์ไฟฟ้า'!B5</f>
        <v>บำรุงรักษาเครื่องปรับอากาศแบบแยกส่วน</v>
      </c>
      <c r="E3" s="411"/>
      <c r="F3" s="615"/>
      <c r="G3" s="615"/>
      <c r="H3" s="615"/>
      <c r="I3" s="615"/>
      <c r="J3" s="615"/>
    </row>
    <row r="4" spans="1:13" s="393" customFormat="1" ht="24">
      <c r="A4" s="615"/>
      <c r="B4" s="664" t="str">
        <f>[5]ผลการตรวจสอบและวิเคราะห์ไฟฟ้า1!B5</f>
        <v xml:space="preserve">มาตรการลำดับที่:  .......................................................................  </v>
      </c>
      <c r="C4" s="658"/>
      <c r="D4" s="663">
        <v>1</v>
      </c>
      <c r="E4" s="660"/>
      <c r="F4" s="615"/>
      <c r="G4" s="615"/>
      <c r="H4" s="615"/>
      <c r="I4" s="615"/>
      <c r="J4" s="615"/>
    </row>
    <row r="5" spans="1:13" s="393" customFormat="1" ht="24">
      <c r="A5" s="615"/>
      <c r="B5" s="411"/>
      <c r="C5" s="658" t="s">
        <v>538</v>
      </c>
      <c r="D5" s="658"/>
      <c r="E5" s="411"/>
      <c r="F5" s="615"/>
      <c r="G5" s="615"/>
      <c r="H5" s="615"/>
      <c r="I5" s="615"/>
      <c r="J5" s="615"/>
    </row>
    <row r="6" spans="1:13" ht="26.25" customHeight="1">
      <c r="A6" s="615"/>
      <c r="B6" s="939"/>
      <c r="C6" s="939"/>
      <c r="D6" s="939"/>
      <c r="E6" s="939"/>
      <c r="F6" s="939"/>
      <c r="G6" s="939"/>
      <c r="H6" s="939"/>
      <c r="I6" s="662"/>
      <c r="J6" s="391"/>
      <c r="K6" s="391"/>
      <c r="L6" s="391"/>
    </row>
    <row r="7" spans="1:13" ht="20.25" customHeight="1">
      <c r="A7" s="615"/>
      <c r="B7" s="939"/>
      <c r="C7" s="939"/>
      <c r="D7" s="939"/>
      <c r="E7" s="939"/>
      <c r="F7" s="939"/>
      <c r="G7" s="939"/>
      <c r="H7" s="939"/>
      <c r="I7" s="662"/>
      <c r="J7" s="391"/>
      <c r="K7" s="391"/>
      <c r="L7" s="391"/>
    </row>
    <row r="8" spans="1:13" ht="12.75" customHeight="1">
      <c r="A8" s="615"/>
      <c r="B8" s="939"/>
      <c r="C8" s="939"/>
      <c r="D8" s="939"/>
      <c r="E8" s="939"/>
      <c r="F8" s="939"/>
      <c r="G8" s="939"/>
      <c r="H8" s="939"/>
      <c r="I8" s="662"/>
      <c r="J8" s="391"/>
      <c r="K8" s="391"/>
      <c r="L8" s="391"/>
    </row>
    <row r="9" spans="1:13" ht="12.75" customHeight="1">
      <c r="A9" s="615"/>
      <c r="B9" s="939"/>
      <c r="C9" s="939"/>
      <c r="D9" s="939"/>
      <c r="E9" s="939"/>
      <c r="F9" s="939"/>
      <c r="G9" s="939"/>
      <c r="H9" s="939"/>
      <c r="I9" s="662"/>
      <c r="J9" s="391"/>
      <c r="K9" s="391"/>
      <c r="L9" s="391"/>
    </row>
    <row r="10" spans="1:13" ht="27" customHeight="1">
      <c r="A10" s="615"/>
      <c r="B10" s="939"/>
      <c r="C10" s="939"/>
      <c r="D10" s="939"/>
      <c r="E10" s="939"/>
      <c r="F10" s="939"/>
      <c r="G10" s="939"/>
      <c r="H10" s="939"/>
      <c r="I10" s="662"/>
      <c r="J10" s="391"/>
      <c r="K10" s="391"/>
      <c r="L10" s="391"/>
    </row>
    <row r="11" spans="1:13" ht="13.5" customHeight="1">
      <c r="A11" s="615"/>
      <c r="B11" s="939"/>
      <c r="C11" s="939"/>
      <c r="D11" s="939"/>
      <c r="E11" s="939"/>
      <c r="F11" s="939"/>
      <c r="G11" s="939"/>
      <c r="H11" s="939"/>
      <c r="I11" s="662"/>
      <c r="J11" s="391"/>
      <c r="K11" s="391"/>
      <c r="L11" s="391"/>
    </row>
    <row r="12" spans="1:13" ht="12.75" customHeight="1">
      <c r="A12" s="615"/>
      <c r="B12" s="939"/>
      <c r="C12" s="939"/>
      <c r="D12" s="939"/>
      <c r="E12" s="939"/>
      <c r="F12" s="939"/>
      <c r="G12" s="939"/>
      <c r="H12" s="939"/>
      <c r="I12" s="662"/>
      <c r="J12" s="391"/>
      <c r="K12" s="391"/>
      <c r="L12" s="391"/>
    </row>
    <row r="13" spans="1:13" ht="24" customHeight="1">
      <c r="A13" s="615"/>
      <c r="B13" s="939"/>
      <c r="C13" s="939"/>
      <c r="D13" s="939"/>
      <c r="E13" s="939"/>
      <c r="F13" s="939"/>
      <c r="G13" s="939"/>
      <c r="H13" s="939"/>
      <c r="I13" s="662"/>
      <c r="J13" s="391"/>
      <c r="K13" s="391"/>
      <c r="L13" s="391"/>
    </row>
    <row r="14" spans="1:13" ht="24" hidden="1" customHeight="1">
      <c r="A14" s="615"/>
      <c r="B14" s="939"/>
      <c r="C14" s="939"/>
      <c r="D14" s="939"/>
      <c r="E14" s="939"/>
      <c r="F14" s="939"/>
      <c r="G14" s="939"/>
      <c r="H14" s="939"/>
      <c r="I14" s="662"/>
      <c r="J14" s="391"/>
      <c r="K14" s="391"/>
      <c r="L14" s="391"/>
    </row>
    <row r="15" spans="1:13" ht="24" customHeight="1">
      <c r="A15" s="615"/>
      <c r="B15" s="939"/>
      <c r="C15" s="939"/>
      <c r="D15" s="939"/>
      <c r="E15" s="939"/>
      <c r="F15" s="939"/>
      <c r="G15" s="939"/>
      <c r="H15" s="939"/>
      <c r="I15" s="662"/>
      <c r="J15" s="391"/>
      <c r="K15" s="391"/>
      <c r="L15" s="391"/>
    </row>
    <row r="16" spans="1:13" ht="13.5" customHeight="1">
      <c r="A16" s="615"/>
      <c r="B16" s="939"/>
      <c r="C16" s="939"/>
      <c r="D16" s="939"/>
      <c r="E16" s="939"/>
      <c r="F16" s="939"/>
      <c r="G16" s="939"/>
      <c r="H16" s="939"/>
      <c r="I16" s="662"/>
      <c r="J16" s="391"/>
      <c r="K16" s="391"/>
      <c r="L16" s="391"/>
      <c r="M16" s="392"/>
    </row>
    <row r="17" spans="1:10" s="393" customFormat="1">
      <c r="A17" s="615"/>
      <c r="B17" s="395"/>
      <c r="C17" s="395"/>
      <c r="D17" s="395"/>
      <c r="E17" s="395"/>
      <c r="F17" s="395"/>
      <c r="G17" s="395"/>
      <c r="H17" s="395"/>
      <c r="I17" s="615"/>
      <c r="J17" s="615"/>
    </row>
    <row r="18" spans="1:10" s="393" customFormat="1" ht="24">
      <c r="A18" s="615"/>
      <c r="B18" s="411"/>
      <c r="C18" s="411"/>
      <c r="D18" s="411"/>
      <c r="E18" s="1056"/>
      <c r="F18" s="1056"/>
      <c r="G18" s="1056"/>
      <c r="H18" s="1056"/>
      <c r="I18" s="1056"/>
      <c r="J18" s="1056"/>
    </row>
    <row r="19" spans="1:10" s="393" customFormat="1" ht="24">
      <c r="A19" s="615"/>
      <c r="B19" s="615"/>
      <c r="C19" s="411"/>
      <c r="D19" s="411"/>
      <c r="E19" s="1056"/>
      <c r="F19" s="1056"/>
      <c r="G19" s="1056"/>
      <c r="H19" s="1056"/>
      <c r="I19" s="1056"/>
      <c r="J19" s="1056"/>
    </row>
    <row r="20" spans="1:10" s="393" customFormat="1" ht="24">
      <c r="A20" s="615"/>
      <c r="B20" s="411"/>
      <c r="C20" s="411"/>
      <c r="D20" s="658"/>
      <c r="E20" s="411"/>
      <c r="F20" s="615"/>
      <c r="G20" s="615"/>
      <c r="H20" s="615"/>
      <c r="I20" s="615"/>
      <c r="J20" s="615"/>
    </row>
    <row r="21" spans="1:10" s="393" customFormat="1" ht="24">
      <c r="A21" s="615"/>
      <c r="B21" s="615"/>
      <c r="C21" s="1056"/>
      <c r="D21" s="1056"/>
      <c r="E21" s="1056"/>
      <c r="F21" s="1056"/>
      <c r="G21" s="1056"/>
      <c r="H21" s="1056"/>
      <c r="I21" s="615"/>
      <c r="J21" s="615"/>
    </row>
    <row r="22" spans="1:10" s="393" customFormat="1" ht="24">
      <c r="A22" s="615"/>
      <c r="B22" s="615"/>
      <c r="C22" s="411"/>
      <c r="D22" s="411"/>
      <c r="E22" s="1056"/>
      <c r="F22" s="1056"/>
      <c r="G22" s="1056"/>
      <c r="H22" s="1056"/>
      <c r="I22" s="1056"/>
      <c r="J22" s="1056"/>
    </row>
    <row r="23" spans="1:10" s="393" customFormat="1" ht="24">
      <c r="A23" s="615"/>
      <c r="B23" s="615"/>
      <c r="C23" s="411"/>
      <c r="D23" s="411"/>
      <c r="E23" s="1056"/>
      <c r="F23" s="1056"/>
      <c r="G23" s="1056"/>
      <c r="H23" s="1056"/>
      <c r="I23" s="1056"/>
      <c r="J23" s="1056"/>
    </row>
    <row r="24" spans="1:10" s="393" customFormat="1" ht="24">
      <c r="A24" s="615"/>
      <c r="B24" s="615"/>
      <c r="C24" s="411"/>
      <c r="D24" s="411"/>
      <c r="E24" s="661"/>
      <c r="F24" s="661"/>
      <c r="G24" s="661"/>
      <c r="H24" s="661"/>
      <c r="I24" s="661"/>
      <c r="J24" s="661"/>
    </row>
    <row r="25" spans="1:10" s="393" customFormat="1" ht="24">
      <c r="A25" s="615"/>
      <c r="B25" s="615"/>
      <c r="C25" s="411"/>
      <c r="D25" s="411"/>
      <c r="E25" s="661"/>
      <c r="F25" s="661"/>
      <c r="G25" s="661"/>
      <c r="H25" s="661"/>
      <c r="I25" s="661"/>
      <c r="J25" s="661"/>
    </row>
    <row r="26" spans="1:10" s="393" customFormat="1" ht="24">
      <c r="A26" s="615"/>
      <c r="B26" s="615"/>
      <c r="C26" s="411"/>
      <c r="D26" s="411"/>
      <c r="E26" s="661"/>
      <c r="F26" s="661"/>
      <c r="G26" s="661"/>
      <c r="H26" s="661"/>
      <c r="I26" s="661"/>
      <c r="J26" s="661"/>
    </row>
    <row r="27" spans="1:10" s="393" customFormat="1" ht="24">
      <c r="A27" s="615"/>
      <c r="B27" s="615"/>
      <c r="C27" s="411"/>
      <c r="D27" s="411"/>
      <c r="E27" s="661"/>
      <c r="F27" s="661"/>
      <c r="G27" s="661"/>
      <c r="H27" s="661"/>
      <c r="I27" s="661"/>
      <c r="J27" s="661"/>
    </row>
    <row r="28" spans="1:10" s="393" customFormat="1" ht="24">
      <c r="A28" s="615"/>
      <c r="B28" s="615"/>
      <c r="C28" s="411"/>
      <c r="D28" s="411"/>
      <c r="E28" s="661"/>
      <c r="F28" s="661"/>
      <c r="G28" s="661"/>
      <c r="H28" s="661"/>
      <c r="I28" s="661"/>
      <c r="J28" s="661"/>
    </row>
    <row r="29" spans="1:10" s="393" customFormat="1" ht="24">
      <c r="A29" s="615"/>
      <c r="B29" s="615"/>
      <c r="C29" s="411"/>
      <c r="D29" s="411"/>
      <c r="E29" s="661"/>
      <c r="F29" s="661"/>
      <c r="G29" s="661"/>
      <c r="H29" s="661"/>
      <c r="I29" s="661"/>
      <c r="J29" s="661"/>
    </row>
    <row r="30" spans="1:10" s="393" customFormat="1" ht="24">
      <c r="A30" s="615"/>
      <c r="B30" s="615"/>
      <c r="C30" s="411"/>
      <c r="D30" s="411"/>
      <c r="E30" s="661"/>
      <c r="F30" s="661"/>
      <c r="G30" s="661"/>
      <c r="H30" s="661"/>
      <c r="I30" s="661"/>
      <c r="J30" s="661"/>
    </row>
    <row r="31" spans="1:10" s="393" customFormat="1" ht="24">
      <c r="A31" s="615"/>
      <c r="B31" s="615"/>
      <c r="C31" s="411"/>
      <c r="D31" s="411"/>
      <c r="E31" s="661"/>
      <c r="F31" s="661"/>
      <c r="G31" s="661"/>
      <c r="H31" s="661"/>
      <c r="I31" s="661"/>
      <c r="J31" s="661"/>
    </row>
    <row r="32" spans="1:10" s="393" customFormat="1" ht="24">
      <c r="A32" s="615"/>
      <c r="B32" s="615"/>
      <c r="C32" s="411"/>
      <c r="D32" s="411"/>
      <c r="E32" s="661"/>
      <c r="F32" s="661"/>
      <c r="G32" s="661"/>
      <c r="H32" s="661"/>
      <c r="I32" s="661"/>
      <c r="J32" s="661"/>
    </row>
    <row r="33" spans="1:12" s="393" customFormat="1" ht="24">
      <c r="A33" s="615"/>
      <c r="B33" s="615"/>
      <c r="C33" s="411"/>
      <c r="D33" s="411"/>
      <c r="E33" s="661"/>
      <c r="F33" s="661"/>
      <c r="G33" s="661"/>
      <c r="H33" s="661"/>
      <c r="I33" s="661"/>
      <c r="J33" s="661"/>
    </row>
    <row r="34" spans="1:12" s="393" customFormat="1" ht="24">
      <c r="A34" s="615"/>
      <c r="B34" s="615"/>
      <c r="C34" s="411"/>
      <c r="D34" s="411"/>
      <c r="E34" s="661"/>
      <c r="F34" s="661"/>
      <c r="G34" s="661"/>
      <c r="H34" s="661"/>
      <c r="I34" s="661"/>
      <c r="J34" s="661"/>
    </row>
    <row r="35" spans="1:12" s="393" customFormat="1" ht="24">
      <c r="A35" s="615"/>
      <c r="B35" s="940" t="s">
        <v>562</v>
      </c>
      <c r="C35" s="940"/>
      <c r="D35" s="940"/>
      <c r="E35" s="940"/>
      <c r="F35" s="940"/>
      <c r="G35" s="940"/>
      <c r="H35" s="940"/>
      <c r="I35" s="615"/>
      <c r="J35" s="615"/>
    </row>
    <row r="36" spans="1:12" s="393" customFormat="1">
      <c r="A36" s="615"/>
      <c r="B36" s="615"/>
      <c r="C36" s="1057"/>
      <c r="D36" s="1057"/>
      <c r="E36" s="1057"/>
      <c r="F36" s="1057"/>
      <c r="G36" s="1057"/>
      <c r="H36" s="1057"/>
      <c r="I36" s="615"/>
      <c r="J36" s="615"/>
    </row>
    <row r="37" spans="1:12" s="393" customFormat="1">
      <c r="A37" s="615"/>
      <c r="B37" s="615"/>
      <c r="C37" s="1057"/>
      <c r="D37" s="1057"/>
      <c r="E37" s="1057"/>
      <c r="F37" s="1057"/>
      <c r="G37" s="1057"/>
      <c r="H37" s="1057"/>
      <c r="I37" s="615"/>
      <c r="J37" s="615"/>
    </row>
    <row r="38" spans="1:12" s="393" customFormat="1">
      <c r="A38" s="615"/>
      <c r="B38" s="615"/>
      <c r="C38" s="1057"/>
      <c r="D38" s="1057"/>
      <c r="E38" s="1057"/>
      <c r="F38" s="1057"/>
      <c r="G38" s="1057"/>
      <c r="H38" s="1057"/>
      <c r="I38" s="615"/>
      <c r="J38" s="615"/>
    </row>
    <row r="39" spans="1:12">
      <c r="E39" s="392"/>
      <c r="F39" s="392"/>
      <c r="G39" s="392"/>
      <c r="H39" s="392"/>
      <c r="I39" s="392"/>
      <c r="J39" s="392"/>
      <c r="K39" s="392"/>
      <c r="L39" s="392"/>
    </row>
  </sheetData>
  <mergeCells count="10">
    <mergeCell ref="C21:H21"/>
    <mergeCell ref="E22:J22"/>
    <mergeCell ref="E23:J23"/>
    <mergeCell ref="C36:H38"/>
    <mergeCell ref="B1:H1"/>
    <mergeCell ref="B2:H2"/>
    <mergeCell ref="B6:H16"/>
    <mergeCell ref="B35:H35"/>
    <mergeCell ref="E18:J18"/>
    <mergeCell ref="E19:J1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L50"/>
  <sheetViews>
    <sheetView view="pageLayout" zoomScale="40" zoomScaleNormal="100" zoomScaleSheetLayoutView="100" zoomScalePageLayoutView="40" workbookViewId="0">
      <selection activeCell="A35" sqref="A35:G35"/>
    </sheetView>
  </sheetViews>
  <sheetFormatPr defaultRowHeight="15"/>
  <cols>
    <col min="1" max="4" width="9" style="396"/>
    <col min="5" max="6" width="0" style="396" hidden="1" customWidth="1"/>
    <col min="7" max="7" width="9" style="396" hidden="1" customWidth="1"/>
    <col min="8" max="8" width="6.125" style="396" hidden="1" customWidth="1"/>
    <col min="9" max="9" width="6.125" style="396" customWidth="1"/>
    <col min="10" max="10" width="19.125" style="396" customWidth="1"/>
    <col min="11" max="11" width="9" style="396"/>
    <col min="12" max="12" width="9" style="396" customWidth="1"/>
    <col min="13" max="16384" width="9" style="396"/>
  </cols>
  <sheetData>
    <row r="1" spans="2:12" ht="15.75" thickBot="1"/>
    <row r="2" spans="2:12" ht="24.75" thickBot="1">
      <c r="B2" s="1059" t="s">
        <v>769</v>
      </c>
      <c r="C2" s="1060"/>
      <c r="D2" s="1060"/>
      <c r="E2" s="1060"/>
      <c r="F2" s="1060"/>
      <c r="G2" s="1060"/>
      <c r="H2" s="1060"/>
      <c r="I2" s="1060"/>
      <c r="J2" s="1060"/>
      <c r="K2" s="1061"/>
    </row>
    <row r="3" spans="2:12" ht="24.75" thickBot="1">
      <c r="B3" s="637"/>
      <c r="C3" s="495"/>
      <c r="D3" s="495"/>
      <c r="E3" s="495"/>
      <c r="F3" s="495"/>
      <c r="G3" s="495"/>
    </row>
    <row r="4" spans="2:12" ht="23.25">
      <c r="B4" s="1063" t="s">
        <v>680</v>
      </c>
      <c r="C4" s="1064"/>
      <c r="D4" s="1064"/>
      <c r="E4" s="1064"/>
      <c r="F4" s="1064"/>
      <c r="G4" s="1064"/>
      <c r="H4" s="1064"/>
      <c r="I4" s="1065"/>
      <c r="J4" s="638" t="s">
        <v>115</v>
      </c>
      <c r="K4" s="638" t="s">
        <v>681</v>
      </c>
      <c r="L4" s="639" t="s">
        <v>103</v>
      </c>
    </row>
    <row r="5" spans="2:12" ht="23.25">
      <c r="B5" s="1066" t="s">
        <v>682</v>
      </c>
      <c r="C5" s="952"/>
      <c r="D5" s="952"/>
      <c r="E5" s="952"/>
      <c r="F5" s="952"/>
      <c r="G5" s="952"/>
      <c r="H5" s="953"/>
      <c r="I5" s="954"/>
      <c r="J5" s="584" t="s">
        <v>683</v>
      </c>
      <c r="K5" s="585" t="s">
        <v>684</v>
      </c>
      <c r="L5" s="640">
        <v>100</v>
      </c>
    </row>
    <row r="6" spans="2:12" ht="23.25">
      <c r="B6" s="1058" t="s">
        <v>706</v>
      </c>
      <c r="C6" s="942"/>
      <c r="D6" s="942"/>
      <c r="E6" s="942"/>
      <c r="F6" s="942"/>
      <c r="G6" s="942"/>
      <c r="H6" s="943"/>
      <c r="I6" s="944"/>
      <c r="J6" s="587" t="s">
        <v>685</v>
      </c>
      <c r="K6" s="585" t="s">
        <v>686</v>
      </c>
      <c r="L6" s="641">
        <v>6.34</v>
      </c>
    </row>
    <row r="7" spans="2:12" ht="23.25">
      <c r="B7" s="1058" t="s">
        <v>707</v>
      </c>
      <c r="C7" s="942"/>
      <c r="D7" s="942"/>
      <c r="E7" s="942"/>
      <c r="F7" s="942"/>
      <c r="G7" s="942"/>
      <c r="H7" s="943"/>
      <c r="I7" s="944"/>
      <c r="J7" s="587" t="s">
        <v>687</v>
      </c>
      <c r="K7" s="585" t="s">
        <v>688</v>
      </c>
      <c r="L7" s="641">
        <v>4</v>
      </c>
    </row>
    <row r="8" spans="2:12" ht="23.25">
      <c r="B8" s="1058" t="s">
        <v>689</v>
      </c>
      <c r="C8" s="942"/>
      <c r="D8" s="942"/>
      <c r="E8" s="942"/>
      <c r="F8" s="942"/>
      <c r="G8" s="942"/>
      <c r="H8" s="630"/>
      <c r="I8" s="631"/>
      <c r="J8" s="587" t="s">
        <v>690</v>
      </c>
      <c r="K8" s="585" t="s">
        <v>691</v>
      </c>
      <c r="L8" s="641">
        <v>65</v>
      </c>
    </row>
    <row r="9" spans="2:12" ht="23.25">
      <c r="B9" s="642" t="s">
        <v>708</v>
      </c>
      <c r="C9" s="629"/>
      <c r="D9" s="629"/>
      <c r="E9" s="629"/>
      <c r="F9" s="629"/>
      <c r="G9" s="629"/>
      <c r="H9" s="943"/>
      <c r="I9" s="944"/>
      <c r="J9" s="587" t="s">
        <v>692</v>
      </c>
      <c r="K9" s="585" t="s">
        <v>693</v>
      </c>
      <c r="L9" s="641">
        <v>138</v>
      </c>
    </row>
    <row r="10" spans="2:12" ht="23.25">
      <c r="B10" s="643" t="s">
        <v>694</v>
      </c>
      <c r="C10" s="594"/>
      <c r="D10" s="594"/>
      <c r="E10" s="594"/>
      <c r="F10" s="594"/>
      <c r="G10" s="594"/>
      <c r="H10" s="595"/>
      <c r="I10" s="596"/>
      <c r="J10" s="597" t="s">
        <v>690</v>
      </c>
      <c r="K10" s="598" t="s">
        <v>695</v>
      </c>
      <c r="L10" s="644">
        <v>5</v>
      </c>
    </row>
    <row r="11" spans="2:12" ht="23.25">
      <c r="B11" s="645" t="s">
        <v>696</v>
      </c>
      <c r="C11" s="601"/>
      <c r="D11" s="601"/>
      <c r="E11" s="601"/>
      <c r="F11" s="601"/>
      <c r="G11" s="601"/>
      <c r="H11" s="601"/>
      <c r="I11" s="602"/>
      <c r="J11" s="603" t="s">
        <v>113</v>
      </c>
      <c r="K11" s="603" t="s">
        <v>697</v>
      </c>
      <c r="L11" s="646">
        <f>'6.3.2) ไฟฟ้าปี 63'!L21</f>
        <v>3.9150686906121481</v>
      </c>
    </row>
    <row r="12" spans="2:12" ht="23.25">
      <c r="B12" s="647"/>
      <c r="C12" s="605"/>
      <c r="D12" s="605"/>
      <c r="E12" s="605"/>
      <c r="F12" s="605"/>
      <c r="G12" s="605"/>
      <c r="H12" s="605"/>
      <c r="I12" s="605"/>
      <c r="J12" s="628"/>
      <c r="K12" s="628"/>
      <c r="L12" s="648"/>
    </row>
    <row r="13" spans="2:12" ht="23.25">
      <c r="B13" s="1067" t="s">
        <v>698</v>
      </c>
      <c r="C13" s="946"/>
      <c r="D13" s="946"/>
      <c r="E13" s="946"/>
      <c r="F13" s="946"/>
      <c r="G13" s="946"/>
      <c r="H13" s="946"/>
      <c r="I13" s="947"/>
      <c r="J13" s="582" t="s">
        <v>115</v>
      </c>
      <c r="K13" s="582" t="s">
        <v>681</v>
      </c>
      <c r="L13" s="649" t="s">
        <v>103</v>
      </c>
    </row>
    <row r="14" spans="2:12" ht="23.25">
      <c r="B14" s="1062" t="s">
        <v>699</v>
      </c>
      <c r="C14" s="949"/>
      <c r="D14" s="949"/>
      <c r="E14" s="949"/>
      <c r="F14" s="949"/>
      <c r="G14" s="949"/>
      <c r="H14" s="949"/>
      <c r="I14" s="950"/>
      <c r="J14" s="585" t="s">
        <v>700</v>
      </c>
      <c r="K14" s="585" t="s">
        <v>701</v>
      </c>
      <c r="L14" s="650">
        <f>L5*L6*L7*L8*L9/100</f>
        <v>227479.2</v>
      </c>
    </row>
    <row r="15" spans="2:12" ht="23.25">
      <c r="B15" s="1058" t="s">
        <v>702</v>
      </c>
      <c r="C15" s="942"/>
      <c r="D15" s="942"/>
      <c r="E15" s="942"/>
      <c r="F15" s="942"/>
      <c r="G15" s="942"/>
      <c r="H15" s="608"/>
      <c r="I15" s="609"/>
      <c r="J15" s="587" t="s">
        <v>700</v>
      </c>
      <c r="K15" s="587" t="s">
        <v>703</v>
      </c>
      <c r="L15" s="651">
        <f>L14*L10/100</f>
        <v>11373.96</v>
      </c>
    </row>
    <row r="16" spans="2:12" ht="23.25">
      <c r="B16" s="647" t="s">
        <v>704</v>
      </c>
      <c r="C16" s="605"/>
      <c r="D16" s="605"/>
      <c r="E16" s="605"/>
      <c r="F16" s="605"/>
      <c r="G16" s="605"/>
      <c r="H16" s="605"/>
      <c r="I16" s="612"/>
      <c r="J16" s="598" t="s">
        <v>131</v>
      </c>
      <c r="K16" s="598" t="s">
        <v>705</v>
      </c>
      <c r="L16" s="652">
        <f>L11*L15</f>
        <v>44529.834684274945</v>
      </c>
    </row>
    <row r="17" spans="2:12" ht="24" thickBot="1">
      <c r="B17" s="653"/>
      <c r="C17" s="654"/>
      <c r="D17" s="654"/>
      <c r="E17" s="654"/>
      <c r="F17" s="654"/>
      <c r="G17" s="654"/>
      <c r="H17" s="654"/>
      <c r="I17" s="655"/>
      <c r="J17" s="656"/>
      <c r="K17" s="656"/>
      <c r="L17" s="657"/>
    </row>
    <row r="18" spans="2:12">
      <c r="B18" s="495"/>
      <c r="C18" s="495"/>
      <c r="D18" s="495"/>
      <c r="E18" s="495"/>
      <c r="F18" s="495"/>
      <c r="G18" s="495"/>
      <c r="H18" s="495"/>
      <c r="I18" s="495"/>
      <c r="J18" s="495"/>
    </row>
    <row r="19" spans="2:12">
      <c r="B19" s="495"/>
      <c r="C19" s="495"/>
      <c r="D19" s="495"/>
      <c r="E19" s="495"/>
      <c r="F19" s="495"/>
      <c r="G19" s="495"/>
      <c r="H19" s="495"/>
      <c r="I19" s="495"/>
      <c r="J19" s="495"/>
    </row>
    <row r="20" spans="2:12">
      <c r="B20" s="495"/>
      <c r="C20" s="495"/>
      <c r="D20" s="495"/>
      <c r="E20" s="495"/>
      <c r="F20" s="495"/>
      <c r="G20" s="495"/>
      <c r="H20" s="495"/>
      <c r="I20" s="495"/>
      <c r="J20" s="495"/>
    </row>
    <row r="21" spans="2:12">
      <c r="B21" s="495"/>
      <c r="C21" s="495"/>
      <c r="D21" s="495"/>
      <c r="E21" s="495"/>
      <c r="F21" s="495"/>
      <c r="G21" s="495"/>
      <c r="H21" s="495"/>
      <c r="I21" s="495"/>
      <c r="J21" s="495"/>
    </row>
    <row r="22" spans="2:12">
      <c r="B22" s="495"/>
      <c r="C22" s="495"/>
      <c r="D22" s="495"/>
      <c r="E22" s="495"/>
      <c r="F22" s="495"/>
      <c r="G22" s="495"/>
      <c r="H22" s="495"/>
      <c r="I22" s="495"/>
      <c r="J22" s="495"/>
    </row>
    <row r="23" spans="2:12">
      <c r="B23" s="495"/>
      <c r="C23" s="495"/>
      <c r="D23" s="495"/>
      <c r="E23" s="495"/>
      <c r="F23" s="495"/>
      <c r="G23" s="495"/>
      <c r="H23" s="495"/>
      <c r="I23" s="495"/>
      <c r="J23" s="495"/>
    </row>
    <row r="24" spans="2:12">
      <c r="B24" s="495"/>
      <c r="C24" s="495"/>
      <c r="D24" s="495"/>
      <c r="E24" s="495"/>
      <c r="F24" s="495"/>
      <c r="G24" s="495"/>
      <c r="H24" s="495"/>
      <c r="I24" s="495"/>
      <c r="J24" s="495"/>
    </row>
    <row r="25" spans="2:12">
      <c r="B25" s="495"/>
      <c r="C25" s="495"/>
      <c r="D25" s="495"/>
      <c r="E25" s="495"/>
      <c r="F25" s="495"/>
      <c r="G25" s="495"/>
      <c r="H25" s="495"/>
      <c r="I25" s="495"/>
      <c r="J25" s="495"/>
    </row>
    <row r="26" spans="2:12">
      <c r="B26" s="495"/>
      <c r="C26" s="495"/>
      <c r="D26" s="495"/>
      <c r="E26" s="495"/>
      <c r="F26" s="495"/>
      <c r="G26" s="495"/>
      <c r="H26" s="495"/>
      <c r="I26" s="495"/>
      <c r="J26" s="495"/>
    </row>
    <row r="27" spans="2:12">
      <c r="B27" s="495"/>
      <c r="C27" s="495"/>
      <c r="D27" s="495"/>
      <c r="E27" s="495"/>
      <c r="F27" s="495"/>
      <c r="G27" s="495"/>
      <c r="H27" s="495"/>
      <c r="I27" s="495"/>
      <c r="J27" s="495"/>
    </row>
    <row r="28" spans="2:12">
      <c r="B28" s="495"/>
      <c r="C28" s="495"/>
      <c r="D28" s="495"/>
      <c r="E28" s="495"/>
      <c r="F28" s="495"/>
      <c r="G28" s="495"/>
      <c r="H28" s="495"/>
      <c r="I28" s="495"/>
      <c r="J28" s="495"/>
    </row>
    <row r="29" spans="2:12">
      <c r="B29" s="495"/>
      <c r="C29" s="495"/>
      <c r="D29" s="495"/>
      <c r="E29" s="495"/>
      <c r="F29" s="495"/>
      <c r="G29" s="495"/>
      <c r="H29" s="495"/>
      <c r="I29" s="495"/>
      <c r="J29" s="495"/>
    </row>
    <row r="30" spans="2:12">
      <c r="B30" s="495"/>
      <c r="C30" s="495"/>
      <c r="D30" s="495"/>
      <c r="E30" s="495"/>
      <c r="F30" s="495"/>
      <c r="G30" s="495"/>
      <c r="H30" s="495"/>
      <c r="I30" s="495"/>
      <c r="J30" s="495"/>
    </row>
    <row r="31" spans="2:12">
      <c r="B31" s="495"/>
      <c r="C31" s="495"/>
      <c r="D31" s="495"/>
      <c r="E31" s="495"/>
      <c r="F31" s="495"/>
      <c r="G31" s="495"/>
      <c r="H31" s="495"/>
      <c r="I31" s="495"/>
      <c r="J31" s="495"/>
    </row>
    <row r="32" spans="2:12">
      <c r="B32" s="495"/>
      <c r="C32" s="495"/>
      <c r="D32" s="495"/>
      <c r="E32" s="495"/>
      <c r="F32" s="495"/>
      <c r="G32" s="495"/>
      <c r="H32" s="495"/>
      <c r="I32" s="495"/>
      <c r="J32" s="495"/>
    </row>
    <row r="33" spans="2:10">
      <c r="B33" s="495"/>
      <c r="C33" s="495"/>
      <c r="D33" s="495"/>
      <c r="E33" s="495"/>
      <c r="F33" s="495"/>
      <c r="G33" s="495"/>
      <c r="H33" s="495"/>
      <c r="I33" s="495"/>
      <c r="J33" s="495"/>
    </row>
    <row r="34" spans="2:10">
      <c r="B34" s="495"/>
      <c r="C34" s="495"/>
      <c r="D34" s="495"/>
      <c r="E34" s="495"/>
      <c r="F34" s="495"/>
      <c r="G34" s="495"/>
      <c r="H34" s="495"/>
      <c r="I34" s="495"/>
      <c r="J34" s="495"/>
    </row>
    <row r="35" spans="2:10">
      <c r="B35" s="495"/>
      <c r="C35" s="495"/>
      <c r="D35" s="495"/>
      <c r="E35" s="495"/>
      <c r="F35" s="495"/>
      <c r="G35" s="495"/>
      <c r="H35" s="495"/>
      <c r="I35" s="495"/>
      <c r="J35" s="495"/>
    </row>
    <row r="36" spans="2:10">
      <c r="B36" s="495"/>
      <c r="C36" s="495"/>
      <c r="D36" s="495"/>
      <c r="E36" s="495"/>
      <c r="F36" s="495"/>
      <c r="G36" s="495"/>
      <c r="H36" s="495"/>
      <c r="I36" s="495"/>
      <c r="J36" s="495"/>
    </row>
    <row r="37" spans="2:10">
      <c r="B37" s="495"/>
      <c r="C37" s="495"/>
      <c r="D37" s="495"/>
      <c r="E37" s="495"/>
      <c r="F37" s="495"/>
      <c r="G37" s="495"/>
      <c r="H37" s="495"/>
      <c r="I37" s="495"/>
      <c r="J37" s="495"/>
    </row>
    <row r="38" spans="2:10">
      <c r="B38" s="495"/>
      <c r="C38" s="495"/>
      <c r="D38" s="495"/>
      <c r="E38" s="495"/>
      <c r="F38" s="495"/>
      <c r="G38" s="495"/>
      <c r="H38" s="495"/>
      <c r="I38" s="495"/>
      <c r="J38" s="495"/>
    </row>
    <row r="39" spans="2:10">
      <c r="B39" s="495"/>
      <c r="C39" s="495"/>
      <c r="D39" s="495"/>
      <c r="E39" s="495"/>
      <c r="F39" s="495"/>
      <c r="G39" s="495"/>
      <c r="H39" s="495"/>
      <c r="I39" s="495"/>
      <c r="J39" s="495"/>
    </row>
    <row r="40" spans="2:10">
      <c r="B40" s="495"/>
      <c r="C40" s="495"/>
      <c r="D40" s="495"/>
      <c r="E40" s="495"/>
      <c r="F40" s="495"/>
      <c r="G40" s="495"/>
      <c r="H40" s="495"/>
      <c r="I40" s="495"/>
      <c r="J40" s="495"/>
    </row>
    <row r="41" spans="2:10">
      <c r="B41" s="495"/>
      <c r="C41" s="495"/>
      <c r="D41" s="495"/>
      <c r="E41" s="495"/>
      <c r="F41" s="495"/>
      <c r="G41" s="495"/>
      <c r="H41" s="495"/>
      <c r="I41" s="495"/>
      <c r="J41" s="495"/>
    </row>
    <row r="42" spans="2:10">
      <c r="B42" s="495"/>
      <c r="C42" s="495"/>
      <c r="D42" s="495"/>
      <c r="E42" s="495"/>
      <c r="F42" s="495"/>
      <c r="G42" s="495"/>
      <c r="H42" s="495"/>
      <c r="I42" s="495"/>
      <c r="J42" s="495"/>
    </row>
    <row r="43" spans="2:10">
      <c r="B43" s="495"/>
      <c r="C43" s="495"/>
      <c r="D43" s="495"/>
      <c r="E43" s="495"/>
      <c r="F43" s="495"/>
      <c r="G43" s="495"/>
      <c r="H43" s="495"/>
      <c r="I43" s="495"/>
      <c r="J43" s="495"/>
    </row>
    <row r="44" spans="2:10">
      <c r="B44" s="495"/>
      <c r="C44" s="495"/>
      <c r="D44" s="495"/>
      <c r="E44" s="495"/>
      <c r="F44" s="495"/>
      <c r="G44" s="495"/>
      <c r="H44" s="495"/>
      <c r="I44" s="495"/>
      <c r="J44" s="495"/>
    </row>
    <row r="45" spans="2:10">
      <c r="B45" s="495"/>
      <c r="C45" s="495"/>
      <c r="D45" s="495"/>
      <c r="E45" s="495"/>
      <c r="F45" s="495"/>
      <c r="G45" s="495"/>
      <c r="H45" s="495"/>
      <c r="I45" s="495"/>
      <c r="J45" s="495"/>
    </row>
    <row r="46" spans="2:10">
      <c r="B46" s="495"/>
      <c r="C46" s="495"/>
      <c r="D46" s="495"/>
      <c r="E46" s="495"/>
      <c r="F46" s="495"/>
      <c r="G46" s="495"/>
      <c r="H46" s="495"/>
      <c r="I46" s="495"/>
      <c r="J46" s="495"/>
    </row>
    <row r="47" spans="2:10">
      <c r="B47" s="495"/>
      <c r="C47" s="495"/>
      <c r="D47" s="495"/>
      <c r="E47" s="495"/>
      <c r="F47" s="495"/>
      <c r="G47" s="495"/>
      <c r="H47" s="495"/>
      <c r="I47" s="495"/>
      <c r="J47" s="495"/>
    </row>
    <row r="48" spans="2:10">
      <c r="B48" s="495"/>
      <c r="C48" s="495"/>
      <c r="D48" s="495"/>
      <c r="E48" s="495"/>
      <c r="F48" s="495"/>
      <c r="G48" s="495"/>
      <c r="H48" s="495"/>
      <c r="I48" s="495"/>
      <c r="J48" s="495"/>
    </row>
    <row r="49" spans="2:10">
      <c r="B49" s="495"/>
      <c r="C49" s="495"/>
      <c r="D49" s="495"/>
      <c r="E49" s="495"/>
      <c r="F49" s="495"/>
      <c r="G49" s="495"/>
      <c r="H49" s="495"/>
      <c r="I49" s="495"/>
      <c r="J49" s="495"/>
    </row>
    <row r="50" spans="2:10">
      <c r="B50" s="495"/>
      <c r="C50" s="495"/>
      <c r="D50" s="495"/>
      <c r="E50" s="495"/>
      <c r="F50" s="495"/>
      <c r="G50" s="495"/>
      <c r="H50" s="495"/>
      <c r="I50" s="495"/>
      <c r="J50" s="495"/>
    </row>
  </sheetData>
  <mergeCells count="13">
    <mergeCell ref="B15:G15"/>
    <mergeCell ref="B2:K2"/>
    <mergeCell ref="B14:I14"/>
    <mergeCell ref="H9:I9"/>
    <mergeCell ref="B6:G6"/>
    <mergeCell ref="H6:I6"/>
    <mergeCell ref="B7:G7"/>
    <mergeCell ref="H7:I7"/>
    <mergeCell ref="B8:G8"/>
    <mergeCell ref="B4:I4"/>
    <mergeCell ref="B5:G5"/>
    <mergeCell ref="H5:I5"/>
    <mergeCell ref="B13:I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&amp;C36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0"/>
  <dimension ref="A1:G37"/>
  <sheetViews>
    <sheetView showGridLines="0" view="pageLayout" zoomScale="70" zoomScaleNormal="100" zoomScaleSheetLayoutView="100" zoomScalePageLayoutView="70" workbookViewId="0">
      <selection activeCell="A24" sqref="A24:G36"/>
    </sheetView>
  </sheetViews>
  <sheetFormatPr defaultRowHeight="21.75"/>
  <cols>
    <col min="1" max="1" width="5.5" style="121" customWidth="1"/>
    <col min="2" max="2" width="18.25" style="121" customWidth="1"/>
    <col min="3" max="3" width="16.5" style="121" customWidth="1"/>
    <col min="4" max="4" width="6.75" style="121" customWidth="1"/>
    <col min="5" max="5" width="12.25" style="121" customWidth="1"/>
    <col min="6" max="6" width="7.375" style="121" bestFit="1" customWidth="1"/>
    <col min="7" max="7" width="14.25" style="121" customWidth="1"/>
    <col min="8" max="16384" width="9" style="121"/>
  </cols>
  <sheetData>
    <row r="1" spans="1:7" s="10" customFormat="1" ht="24">
      <c r="A1" s="90" t="s">
        <v>404</v>
      </c>
    </row>
    <row r="2" spans="1:7" s="10" customFormat="1" ht="11.25" customHeight="1"/>
    <row r="3" spans="1:7" s="195" customFormat="1" ht="24">
      <c r="A3" s="802" t="s">
        <v>515</v>
      </c>
      <c r="B3" s="802"/>
      <c r="C3" s="802"/>
      <c r="D3" s="802"/>
      <c r="E3" s="802"/>
      <c r="F3" s="802"/>
      <c r="G3" s="802"/>
    </row>
    <row r="4" spans="1:7" ht="10.5" customHeight="1"/>
    <row r="5" spans="1:7" s="195" customFormat="1" ht="72">
      <c r="A5" s="228" t="s">
        <v>220</v>
      </c>
      <c r="B5" s="229" t="s">
        <v>477</v>
      </c>
      <c r="C5" s="1090" t="s">
        <v>172</v>
      </c>
      <c r="D5" s="1090"/>
      <c r="E5" s="1090"/>
      <c r="F5" s="228" t="s">
        <v>225</v>
      </c>
      <c r="G5" s="229" t="s">
        <v>114</v>
      </c>
    </row>
    <row r="6" spans="1:7" s="10" customFormat="1" ht="21" customHeight="1">
      <c r="A6" s="1069">
        <v>1</v>
      </c>
      <c r="B6" s="1087" t="str">
        <f>แผนการฝึกอบรม!B6</f>
        <v>การอนุรักษ์พลังงานในอาคาร</v>
      </c>
      <c r="C6" s="114" t="s">
        <v>173</v>
      </c>
      <c r="D6" s="91"/>
      <c r="E6" s="92"/>
      <c r="F6" s="1087" t="str">
        <f>แผนการฝึกอบรม!D6</f>
        <v>200 คน</v>
      </c>
      <c r="G6" s="1087" t="s">
        <v>731</v>
      </c>
    </row>
    <row r="7" spans="1:7" s="10" customFormat="1" ht="24">
      <c r="A7" s="1070"/>
      <c r="B7" s="1088"/>
      <c r="C7" s="93" t="s">
        <v>174</v>
      </c>
      <c r="D7" s="8"/>
      <c r="E7" s="196"/>
      <c r="F7" s="1088"/>
      <c r="G7" s="1088"/>
    </row>
    <row r="8" spans="1:7" s="10" customFormat="1" ht="24">
      <c r="A8" s="1070"/>
      <c r="B8" s="1088"/>
      <c r="C8" s="1072"/>
      <c r="D8" s="1073"/>
      <c r="E8" s="1074"/>
      <c r="F8" s="1088"/>
      <c r="G8" s="1088"/>
    </row>
    <row r="9" spans="1:7" s="10" customFormat="1" ht="24">
      <c r="A9" s="1070"/>
      <c r="B9" s="1088"/>
      <c r="C9" s="1075"/>
      <c r="D9" s="1076"/>
      <c r="E9" s="1077"/>
      <c r="F9" s="1088"/>
      <c r="G9" s="1088"/>
    </row>
    <row r="10" spans="1:7" s="10" customFormat="1" ht="24">
      <c r="A10" s="1070"/>
      <c r="B10" s="1088"/>
      <c r="C10" s="93" t="s">
        <v>175</v>
      </c>
      <c r="D10" s="1076"/>
      <c r="E10" s="1077"/>
      <c r="F10" s="1088"/>
      <c r="G10" s="1088"/>
    </row>
    <row r="11" spans="1:7" s="10" customFormat="1" ht="24">
      <c r="A11" s="1070"/>
      <c r="B11" s="1088"/>
      <c r="C11" s="1072"/>
      <c r="D11" s="1073"/>
      <c r="E11" s="1074"/>
      <c r="F11" s="1088"/>
      <c r="G11" s="1088"/>
    </row>
    <row r="12" spans="1:7" s="10" customFormat="1" ht="24">
      <c r="A12" s="1070"/>
      <c r="B12" s="1088"/>
      <c r="C12" s="1075"/>
      <c r="D12" s="1076"/>
      <c r="E12" s="1077"/>
      <c r="F12" s="1088"/>
      <c r="G12" s="1088"/>
    </row>
    <row r="13" spans="1:7" s="10" customFormat="1" ht="10.5" customHeight="1">
      <c r="A13" s="1071"/>
      <c r="B13" s="1089"/>
      <c r="C13" s="94"/>
      <c r="D13" s="95"/>
      <c r="E13" s="115"/>
      <c r="F13" s="1089"/>
      <c r="G13" s="1089"/>
    </row>
    <row r="14" spans="1:7" s="10" customFormat="1" ht="24">
      <c r="A14" s="1069">
        <v>2</v>
      </c>
      <c r="B14" s="1087" t="str">
        <f>แผนการฝึกอบรม!B7</f>
        <v>การใช้พลังงานและทรัพยากรอย่างมีประสิทธิภาพ</v>
      </c>
      <c r="C14" s="114" t="s">
        <v>173</v>
      </c>
      <c r="D14" s="91"/>
      <c r="E14" s="92"/>
      <c r="F14" s="1087" t="str">
        <f>แผนการฝึกอบรม!D7</f>
        <v>50 คน</v>
      </c>
      <c r="G14" s="1087" t="s">
        <v>732</v>
      </c>
    </row>
    <row r="15" spans="1:7" s="10" customFormat="1" ht="24">
      <c r="A15" s="1070"/>
      <c r="B15" s="1088"/>
      <c r="C15" s="93" t="s">
        <v>174</v>
      </c>
      <c r="D15" s="8"/>
      <c r="E15" s="196"/>
      <c r="F15" s="1088"/>
      <c r="G15" s="1088"/>
    </row>
    <row r="16" spans="1:7" s="10" customFormat="1" ht="24">
      <c r="A16" s="1070"/>
      <c r="B16" s="1088"/>
      <c r="C16" s="1072"/>
      <c r="D16" s="1073"/>
      <c r="E16" s="1074"/>
      <c r="F16" s="1088"/>
      <c r="G16" s="1088"/>
    </row>
    <row r="17" spans="1:7" s="10" customFormat="1" ht="24">
      <c r="A17" s="1070"/>
      <c r="B17" s="1088"/>
      <c r="C17" s="1075"/>
      <c r="D17" s="1076"/>
      <c r="E17" s="1077"/>
      <c r="F17" s="1088"/>
      <c r="G17" s="1088"/>
    </row>
    <row r="18" spans="1:7" s="10" customFormat="1" ht="24">
      <c r="A18" s="1070"/>
      <c r="B18" s="1088"/>
      <c r="C18" s="93" t="s">
        <v>175</v>
      </c>
      <c r="D18" s="1076"/>
      <c r="E18" s="1077"/>
      <c r="F18" s="1088"/>
      <c r="G18" s="1088"/>
    </row>
    <row r="19" spans="1:7" s="10" customFormat="1" ht="24">
      <c r="A19" s="1070"/>
      <c r="B19" s="1088"/>
      <c r="C19" s="1072"/>
      <c r="D19" s="1073"/>
      <c r="E19" s="1074"/>
      <c r="F19" s="1088"/>
      <c r="G19" s="1088"/>
    </row>
    <row r="20" spans="1:7" s="10" customFormat="1" ht="24">
      <c r="A20" s="1070"/>
      <c r="B20" s="1088"/>
      <c r="C20" s="1075"/>
      <c r="D20" s="1076"/>
      <c r="E20" s="1077"/>
      <c r="F20" s="1088"/>
      <c r="G20" s="1088"/>
    </row>
    <row r="21" spans="1:7" s="10" customFormat="1" ht="9.75" customHeight="1">
      <c r="A21" s="1071"/>
      <c r="B21" s="1089"/>
      <c r="C21" s="94"/>
      <c r="D21" s="95"/>
      <c r="E21" s="115"/>
      <c r="F21" s="1089"/>
      <c r="G21" s="1089"/>
    </row>
    <row r="22" spans="1:7" s="10" customFormat="1" ht="6.75" customHeight="1"/>
    <row r="23" spans="1:7" ht="24.75" thickBot="1">
      <c r="B23" s="10" t="s">
        <v>539</v>
      </c>
    </row>
    <row r="24" spans="1:7">
      <c r="A24" s="1078"/>
      <c r="B24" s="1079"/>
      <c r="C24" s="1079"/>
      <c r="D24" s="1079"/>
      <c r="E24" s="1079"/>
      <c r="F24" s="1079"/>
      <c r="G24" s="1080"/>
    </row>
    <row r="25" spans="1:7">
      <c r="A25" s="1081"/>
      <c r="B25" s="1082"/>
      <c r="C25" s="1082"/>
      <c r="D25" s="1082"/>
      <c r="E25" s="1082"/>
      <c r="F25" s="1082"/>
      <c r="G25" s="1083"/>
    </row>
    <row r="26" spans="1:7">
      <c r="A26" s="1081"/>
      <c r="B26" s="1082"/>
      <c r="C26" s="1082"/>
      <c r="D26" s="1082"/>
      <c r="E26" s="1082"/>
      <c r="F26" s="1082"/>
      <c r="G26" s="1083"/>
    </row>
    <row r="27" spans="1:7">
      <c r="A27" s="1081"/>
      <c r="B27" s="1082"/>
      <c r="C27" s="1082"/>
      <c r="D27" s="1082"/>
      <c r="E27" s="1082"/>
      <c r="F27" s="1082"/>
      <c r="G27" s="1083"/>
    </row>
    <row r="28" spans="1:7">
      <c r="A28" s="1081"/>
      <c r="B28" s="1082"/>
      <c r="C28" s="1082"/>
      <c r="D28" s="1082"/>
      <c r="E28" s="1082"/>
      <c r="F28" s="1082"/>
      <c r="G28" s="1083"/>
    </row>
    <row r="29" spans="1:7">
      <c r="A29" s="1081"/>
      <c r="B29" s="1082"/>
      <c r="C29" s="1082"/>
      <c r="D29" s="1082"/>
      <c r="E29" s="1082"/>
      <c r="F29" s="1082"/>
      <c r="G29" s="1083"/>
    </row>
    <row r="30" spans="1:7">
      <c r="A30" s="1081"/>
      <c r="B30" s="1082"/>
      <c r="C30" s="1082"/>
      <c r="D30" s="1082"/>
      <c r="E30" s="1082"/>
      <c r="F30" s="1082"/>
      <c r="G30" s="1083"/>
    </row>
    <row r="31" spans="1:7">
      <c r="A31" s="1081"/>
      <c r="B31" s="1082"/>
      <c r="C31" s="1082"/>
      <c r="D31" s="1082"/>
      <c r="E31" s="1082"/>
      <c r="F31" s="1082"/>
      <c r="G31" s="1083"/>
    </row>
    <row r="32" spans="1:7">
      <c r="A32" s="1081"/>
      <c r="B32" s="1082"/>
      <c r="C32" s="1082"/>
      <c r="D32" s="1082"/>
      <c r="E32" s="1082"/>
      <c r="F32" s="1082"/>
      <c r="G32" s="1083"/>
    </row>
    <row r="33" spans="1:7">
      <c r="A33" s="1081"/>
      <c r="B33" s="1082"/>
      <c r="C33" s="1082"/>
      <c r="D33" s="1082"/>
      <c r="E33" s="1082"/>
      <c r="F33" s="1082"/>
      <c r="G33" s="1083"/>
    </row>
    <row r="34" spans="1:7">
      <c r="A34" s="1081"/>
      <c r="B34" s="1082"/>
      <c r="C34" s="1082"/>
      <c r="D34" s="1082"/>
      <c r="E34" s="1082"/>
      <c r="F34" s="1082"/>
      <c r="G34" s="1083"/>
    </row>
    <row r="35" spans="1:7">
      <c r="A35" s="1081"/>
      <c r="B35" s="1082"/>
      <c r="C35" s="1082"/>
      <c r="D35" s="1082"/>
      <c r="E35" s="1082"/>
      <c r="F35" s="1082"/>
      <c r="G35" s="1083"/>
    </row>
    <row r="36" spans="1:7" ht="22.5" thickBot="1">
      <c r="A36" s="1084"/>
      <c r="B36" s="1085"/>
      <c r="C36" s="1085"/>
      <c r="D36" s="1085"/>
      <c r="E36" s="1085"/>
      <c r="F36" s="1085"/>
      <c r="G36" s="1086"/>
    </row>
    <row r="37" spans="1:7" ht="24">
      <c r="A37" s="1068" t="s">
        <v>590</v>
      </c>
      <c r="B37" s="1068"/>
      <c r="C37" s="1068"/>
      <c r="D37" s="1068"/>
      <c r="E37" s="1068"/>
      <c r="F37" s="1068"/>
      <c r="G37" s="1068"/>
    </row>
  </sheetData>
  <mergeCells count="22">
    <mergeCell ref="C5:E5"/>
    <mergeCell ref="A3:G3"/>
    <mergeCell ref="B6:B13"/>
    <mergeCell ref="A6:A13"/>
    <mergeCell ref="G6:G13"/>
    <mergeCell ref="F6:F13"/>
    <mergeCell ref="C8:E8"/>
    <mergeCell ref="C9:E9"/>
    <mergeCell ref="D10:E10"/>
    <mergeCell ref="C11:E11"/>
    <mergeCell ref="C12:E12"/>
    <mergeCell ref="A37:G37"/>
    <mergeCell ref="A14:A21"/>
    <mergeCell ref="C19:E19"/>
    <mergeCell ref="C20:E20"/>
    <mergeCell ref="C16:E16"/>
    <mergeCell ref="A24:G36"/>
    <mergeCell ref="F14:F21"/>
    <mergeCell ref="C17:E17"/>
    <mergeCell ref="G14:G21"/>
    <mergeCell ref="B14:B21"/>
    <mergeCell ref="D18:E18"/>
  </mergeCells>
  <phoneticPr fontId="4" type="noConversion"/>
  <pageMargins left="0.78740157480314965" right="0.59055118110236227" top="0.78740157480314965" bottom="0.59055118110236227" header="0.31496062992125984" footer="0.31496062992125984"/>
  <pageSetup paperSize="9" scale="89" firstPageNumber="46" orientation="portrait" r:id="rId1"/>
  <headerFooter>
    <oddFooter>&amp;C37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5</xdr:row>
                    <xdr:rowOff>0</xdr:rowOff>
                  </from>
                  <to>
                    <xdr:col>2</xdr:col>
                    <xdr:colOff>361950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6</xdr:row>
                    <xdr:rowOff>0</xdr:rowOff>
                  </from>
                  <to>
                    <xdr:col>2</xdr:col>
                    <xdr:colOff>361950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9</xdr:row>
                    <xdr:rowOff>0</xdr:rowOff>
                  </from>
                  <to>
                    <xdr:col>2</xdr:col>
                    <xdr:colOff>361950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21" r:id="rId7" name="Check Box 13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0</xdr:rowOff>
                  </from>
                  <to>
                    <xdr:col>2</xdr:col>
                    <xdr:colOff>361950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22" r:id="rId8" name="Check Box 14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0</xdr:rowOff>
                  </from>
                  <to>
                    <xdr:col>2</xdr:col>
                    <xdr:colOff>361950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23" r:id="rId9" name="Check Box 15">
              <controlPr defaultSize="0" autoFill="0" autoLine="0" autoPict="0">
                <anchor moveWithCells="1">
                  <from>
                    <xdr:col>2</xdr:col>
                    <xdr:colOff>47625</xdr:colOff>
                    <xdr:row>17</xdr:row>
                    <xdr:rowOff>0</xdr:rowOff>
                  </from>
                  <to>
                    <xdr:col>2</xdr:col>
                    <xdr:colOff>361950</xdr:colOff>
                    <xdr:row>17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5"/>
  <sheetViews>
    <sheetView showGridLines="0" view="pageLayout" zoomScale="70" zoomScaleNormal="100" zoomScaleSheetLayoutView="100" zoomScalePageLayoutView="70" workbookViewId="0">
      <selection activeCell="A35" sqref="A35:G35"/>
    </sheetView>
  </sheetViews>
  <sheetFormatPr defaultRowHeight="21.75"/>
  <cols>
    <col min="1" max="1" width="5.5" style="121" customWidth="1"/>
    <col min="2" max="2" width="18.25" style="121" customWidth="1"/>
    <col min="3" max="3" width="16.5" style="121" customWidth="1"/>
    <col min="4" max="4" width="6.5" style="121" customWidth="1"/>
    <col min="5" max="5" width="12.25" style="121" customWidth="1"/>
    <col min="6" max="6" width="7.375" style="121" bestFit="1" customWidth="1"/>
    <col min="7" max="7" width="14.25" style="121" customWidth="1"/>
    <col min="8" max="16384" width="9" style="121"/>
  </cols>
  <sheetData>
    <row r="1" spans="1:7" s="195" customFormat="1" ht="24">
      <c r="A1" s="802" t="s">
        <v>516</v>
      </c>
      <c r="B1" s="802"/>
      <c r="C1" s="802"/>
      <c r="D1" s="802"/>
      <c r="E1" s="802"/>
      <c r="F1" s="802"/>
      <c r="G1" s="802"/>
    </row>
    <row r="2" spans="1:7" s="10" customFormat="1" ht="10.5" customHeight="1"/>
    <row r="3" spans="1:7" s="195" customFormat="1" ht="72">
      <c r="A3" s="228" t="s">
        <v>220</v>
      </c>
      <c r="B3" s="228" t="s">
        <v>478</v>
      </c>
      <c r="C3" s="1090" t="s">
        <v>172</v>
      </c>
      <c r="D3" s="1090"/>
      <c r="E3" s="1090"/>
      <c r="F3" s="228" t="s">
        <v>468</v>
      </c>
      <c r="G3" s="229" t="s">
        <v>114</v>
      </c>
    </row>
    <row r="4" spans="1:7" s="10" customFormat="1" ht="21" customHeight="1">
      <c r="A4" s="1069">
        <v>1</v>
      </c>
      <c r="B4" s="1087" t="str">
        <f>แผนการฝึกอบรม!B13</f>
        <v>รณรงค์ลดการใช้พลังงานภายใต้โครงการรณรงค์งานด้านอนุรักษ์พลังงาน</v>
      </c>
      <c r="C4" s="114" t="s">
        <v>173</v>
      </c>
      <c r="D4" s="91"/>
      <c r="E4" s="92"/>
      <c r="F4" s="1087" t="str">
        <f>แผนการฝึกอบรม!D13</f>
        <v>6 คน</v>
      </c>
      <c r="G4" s="1087" t="s">
        <v>733</v>
      </c>
    </row>
    <row r="5" spans="1:7" s="10" customFormat="1" ht="24">
      <c r="A5" s="1070"/>
      <c r="B5" s="1088"/>
      <c r="C5" s="93" t="s">
        <v>174</v>
      </c>
      <c r="D5" s="8"/>
      <c r="E5" s="196"/>
      <c r="F5" s="1088"/>
      <c r="G5" s="1088"/>
    </row>
    <row r="6" spans="1:7" s="10" customFormat="1" ht="24">
      <c r="A6" s="1070"/>
      <c r="B6" s="1088"/>
      <c r="C6" s="1072"/>
      <c r="D6" s="1073"/>
      <c r="E6" s="1074"/>
      <c r="F6" s="1088"/>
      <c r="G6" s="1088"/>
    </row>
    <row r="7" spans="1:7" s="10" customFormat="1" ht="24">
      <c r="A7" s="1070"/>
      <c r="B7" s="1088"/>
      <c r="C7" s="1075"/>
      <c r="D7" s="1076"/>
      <c r="E7" s="1077"/>
      <c r="F7" s="1088"/>
      <c r="G7" s="1088"/>
    </row>
    <row r="8" spans="1:7" s="10" customFormat="1" ht="24">
      <c r="A8" s="1070"/>
      <c r="B8" s="1088"/>
      <c r="C8" s="159" t="s">
        <v>175</v>
      </c>
      <c r="D8" s="983" t="s">
        <v>723</v>
      </c>
      <c r="E8" s="984"/>
      <c r="F8" s="1088"/>
      <c r="G8" s="1088"/>
    </row>
    <row r="9" spans="1:7" s="10" customFormat="1" ht="24">
      <c r="A9" s="1070"/>
      <c r="B9" s="1088"/>
      <c r="C9" s="980" t="s">
        <v>724</v>
      </c>
      <c r="D9" s="981"/>
      <c r="E9" s="982"/>
      <c r="F9" s="1088"/>
      <c r="G9" s="1088"/>
    </row>
    <row r="10" spans="1:7" s="10" customFormat="1" ht="24">
      <c r="A10" s="1070"/>
      <c r="B10" s="1088"/>
      <c r="C10" s="988" t="s">
        <v>725</v>
      </c>
      <c r="D10" s="983"/>
      <c r="E10" s="984"/>
      <c r="F10" s="1088"/>
      <c r="G10" s="1088"/>
    </row>
    <row r="11" spans="1:7" s="10" customFormat="1" ht="10.5" customHeight="1">
      <c r="A11" s="1071"/>
      <c r="B11" s="1089"/>
      <c r="C11" s="94"/>
      <c r="D11" s="95"/>
      <c r="E11" s="115"/>
      <c r="F11" s="1089"/>
      <c r="G11" s="1089"/>
    </row>
    <row r="12" spans="1:7" s="10" customFormat="1" ht="24">
      <c r="A12" s="1069"/>
      <c r="B12" s="1087"/>
      <c r="C12" s="114" t="s">
        <v>173</v>
      </c>
      <c r="D12" s="91"/>
      <c r="E12" s="92"/>
      <c r="F12" s="1087"/>
      <c r="G12" s="1087"/>
    </row>
    <row r="13" spans="1:7" s="10" customFormat="1" ht="24">
      <c r="A13" s="1070"/>
      <c r="B13" s="1088"/>
      <c r="C13" s="93" t="s">
        <v>174</v>
      </c>
      <c r="D13" s="8"/>
      <c r="E13" s="196"/>
      <c r="F13" s="1088"/>
      <c r="G13" s="1088"/>
    </row>
    <row r="14" spans="1:7" s="10" customFormat="1" ht="24">
      <c r="A14" s="1070"/>
      <c r="B14" s="1088"/>
      <c r="C14" s="1075"/>
      <c r="D14" s="1076"/>
      <c r="E14" s="1077"/>
      <c r="F14" s="1088"/>
      <c r="G14" s="1088"/>
    </row>
    <row r="15" spans="1:7" s="10" customFormat="1" ht="24">
      <c r="A15" s="1070"/>
      <c r="B15" s="1088"/>
      <c r="C15" s="159" t="s">
        <v>175</v>
      </c>
      <c r="D15" s="983"/>
      <c r="E15" s="984"/>
      <c r="F15" s="1088"/>
      <c r="G15" s="1088"/>
    </row>
    <row r="16" spans="1:7" s="10" customFormat="1" ht="24">
      <c r="A16" s="1070"/>
      <c r="B16" s="1088"/>
      <c r="C16" s="980"/>
      <c r="D16" s="981"/>
      <c r="E16" s="982"/>
      <c r="F16" s="1088"/>
      <c r="G16" s="1088"/>
    </row>
    <row r="17" spans="1:7" s="10" customFormat="1" ht="24">
      <c r="A17" s="1070"/>
      <c r="B17" s="1088"/>
      <c r="C17" s="988"/>
      <c r="D17" s="983"/>
      <c r="E17" s="984"/>
      <c r="F17" s="1088"/>
      <c r="G17" s="1088"/>
    </row>
    <row r="18" spans="1:7" s="10" customFormat="1" ht="9.75" customHeight="1">
      <c r="A18" s="1071"/>
      <c r="B18" s="1089"/>
      <c r="C18" s="94"/>
      <c r="D18" s="95"/>
      <c r="E18" s="115"/>
      <c r="F18" s="1089"/>
      <c r="G18" s="1089"/>
    </row>
    <row r="19" spans="1:7" s="10" customFormat="1" ht="6.75" customHeight="1"/>
    <row r="20" spans="1:7" ht="24.75" thickBot="1">
      <c r="B20" s="10" t="s">
        <v>540</v>
      </c>
    </row>
    <row r="21" spans="1:7">
      <c r="A21" s="1078"/>
      <c r="B21" s="1079"/>
      <c r="C21" s="1079"/>
      <c r="D21" s="1079"/>
      <c r="E21" s="1079"/>
      <c r="F21" s="1079"/>
      <c r="G21" s="1080"/>
    </row>
    <row r="22" spans="1:7">
      <c r="A22" s="1081"/>
      <c r="B22" s="1082"/>
      <c r="C22" s="1082"/>
      <c r="D22" s="1082"/>
      <c r="E22" s="1082"/>
      <c r="F22" s="1082"/>
      <c r="G22" s="1083"/>
    </row>
    <row r="23" spans="1:7">
      <c r="A23" s="1081"/>
      <c r="B23" s="1082"/>
      <c r="C23" s="1082"/>
      <c r="D23" s="1082"/>
      <c r="E23" s="1082"/>
      <c r="F23" s="1082"/>
      <c r="G23" s="1083"/>
    </row>
    <row r="24" spans="1:7">
      <c r="A24" s="1081"/>
      <c r="B24" s="1082"/>
      <c r="C24" s="1082"/>
      <c r="D24" s="1082"/>
      <c r="E24" s="1082"/>
      <c r="F24" s="1082"/>
      <c r="G24" s="1083"/>
    </row>
    <row r="25" spans="1:7">
      <c r="A25" s="1081"/>
      <c r="B25" s="1082"/>
      <c r="C25" s="1082"/>
      <c r="D25" s="1082"/>
      <c r="E25" s="1082"/>
      <c r="F25" s="1082"/>
      <c r="G25" s="1083"/>
    </row>
    <row r="26" spans="1:7">
      <c r="A26" s="1081"/>
      <c r="B26" s="1082"/>
      <c r="C26" s="1082"/>
      <c r="D26" s="1082"/>
      <c r="E26" s="1082"/>
      <c r="F26" s="1082"/>
      <c r="G26" s="1083"/>
    </row>
    <row r="27" spans="1:7">
      <c r="A27" s="1081"/>
      <c r="B27" s="1082"/>
      <c r="C27" s="1082"/>
      <c r="D27" s="1082"/>
      <c r="E27" s="1082"/>
      <c r="F27" s="1082"/>
      <c r="G27" s="1083"/>
    </row>
    <row r="28" spans="1:7">
      <c r="A28" s="1081"/>
      <c r="B28" s="1082"/>
      <c r="C28" s="1082"/>
      <c r="D28" s="1082"/>
      <c r="E28" s="1082"/>
      <c r="F28" s="1082"/>
      <c r="G28" s="1083"/>
    </row>
    <row r="29" spans="1:7">
      <c r="A29" s="1081"/>
      <c r="B29" s="1082"/>
      <c r="C29" s="1082"/>
      <c r="D29" s="1082"/>
      <c r="E29" s="1082"/>
      <c r="F29" s="1082"/>
      <c r="G29" s="1083"/>
    </row>
    <row r="30" spans="1:7">
      <c r="A30" s="1081"/>
      <c r="B30" s="1082"/>
      <c r="C30" s="1082"/>
      <c r="D30" s="1082"/>
      <c r="E30" s="1082"/>
      <c r="F30" s="1082"/>
      <c r="G30" s="1083"/>
    </row>
    <row r="31" spans="1:7">
      <c r="A31" s="1081"/>
      <c r="B31" s="1082"/>
      <c r="C31" s="1082"/>
      <c r="D31" s="1082"/>
      <c r="E31" s="1082"/>
      <c r="F31" s="1082"/>
      <c r="G31" s="1083"/>
    </row>
    <row r="32" spans="1:7">
      <c r="A32" s="1081"/>
      <c r="B32" s="1082"/>
      <c r="C32" s="1082"/>
      <c r="D32" s="1082"/>
      <c r="E32" s="1082"/>
      <c r="F32" s="1082"/>
      <c r="G32" s="1083"/>
    </row>
    <row r="33" spans="1:7">
      <c r="A33" s="1081"/>
      <c r="B33" s="1082"/>
      <c r="C33" s="1082"/>
      <c r="D33" s="1082"/>
      <c r="E33" s="1082"/>
      <c r="F33" s="1082"/>
      <c r="G33" s="1083"/>
    </row>
    <row r="34" spans="1:7" ht="22.5" thickBot="1">
      <c r="A34" s="1084"/>
      <c r="B34" s="1085"/>
      <c r="C34" s="1085"/>
      <c r="D34" s="1085"/>
      <c r="E34" s="1085"/>
      <c r="F34" s="1085"/>
      <c r="G34" s="1086"/>
    </row>
    <row r="35" spans="1:7" ht="24">
      <c r="A35" s="1068" t="s">
        <v>591</v>
      </c>
      <c r="B35" s="1068"/>
      <c r="C35" s="1068"/>
      <c r="D35" s="1068"/>
      <c r="E35" s="1068"/>
      <c r="F35" s="1068"/>
      <c r="G35" s="1068"/>
    </row>
  </sheetData>
  <mergeCells count="21">
    <mergeCell ref="A35:G35"/>
    <mergeCell ref="A21:G34"/>
    <mergeCell ref="A1:G1"/>
    <mergeCell ref="C3:E3"/>
    <mergeCell ref="A4:A11"/>
    <mergeCell ref="B4:B11"/>
    <mergeCell ref="F4:F11"/>
    <mergeCell ref="G4:G11"/>
    <mergeCell ref="C6:E6"/>
    <mergeCell ref="C7:E7"/>
    <mergeCell ref="C10:E10"/>
    <mergeCell ref="A12:A18"/>
    <mergeCell ref="B12:B18"/>
    <mergeCell ref="F12:F18"/>
    <mergeCell ref="D8:E8"/>
    <mergeCell ref="C9:E9"/>
    <mergeCell ref="G12:G18"/>
    <mergeCell ref="C16:E16"/>
    <mergeCell ref="C17:E17"/>
    <mergeCell ref="C14:E14"/>
    <mergeCell ref="D15:E15"/>
  </mergeCells>
  <pageMargins left="0.78740157480314965" right="0.59055118110236227" top="0.78740157480314965" bottom="0.59055118110236227" header="0.31496062992125984" footer="0.31496062992125984"/>
  <pageSetup paperSize="9" scale="90" firstPageNumber="46" orientation="portrait" r:id="rId1"/>
  <headerFooter>
    <oddFooter>&amp;C38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11658" r:id="rId4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3</xdr:row>
                    <xdr:rowOff>0</xdr:rowOff>
                  </from>
                  <to>
                    <xdr:col>2</xdr:col>
                    <xdr:colOff>361950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659" r:id="rId5" name="Check Box 11">
              <controlPr defaultSize="0" autoFill="0" autoLine="0" autoPict="0">
                <anchor moveWithCells="1">
                  <from>
                    <xdr:col>2</xdr:col>
                    <xdr:colOff>47625</xdr:colOff>
                    <xdr:row>4</xdr:row>
                    <xdr:rowOff>0</xdr:rowOff>
                  </from>
                  <to>
                    <xdr:col>2</xdr:col>
                    <xdr:colOff>361950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660" r:id="rId6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2</xdr:col>
                    <xdr:colOff>361950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661" r:id="rId7" name="Check Box 13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0</xdr:rowOff>
                  </from>
                  <to>
                    <xdr:col>2</xdr:col>
                    <xdr:colOff>361950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662" r:id="rId8" name="Check Box 14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0</xdr:rowOff>
                  </from>
                  <to>
                    <xdr:col>2</xdr:col>
                    <xdr:colOff>361950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663" r:id="rId9" name="Check Box 15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0</xdr:rowOff>
                  </from>
                  <to>
                    <xdr:col>2</xdr:col>
                    <xdr:colOff>361950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665" r:id="rId10" name="Check Box 17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0</xdr:rowOff>
                  </from>
                  <to>
                    <xdr:col>2</xdr:col>
                    <xdr:colOff>352425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666" r:id="rId11" name="Check Box 18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0</xdr:rowOff>
                  </from>
                  <to>
                    <xdr:col>2</xdr:col>
                    <xdr:colOff>352425</xdr:colOff>
                    <xdr:row>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68"/>
  <sheetViews>
    <sheetView showGridLines="0" view="pageLayout" zoomScale="70" zoomScaleNormal="100" zoomScaleSheetLayoutView="100" zoomScalePageLayoutView="70" workbookViewId="0">
      <selection activeCell="A35" sqref="A35:G35"/>
    </sheetView>
  </sheetViews>
  <sheetFormatPr defaultRowHeight="24"/>
  <cols>
    <col min="1" max="1" width="4" style="195" customWidth="1"/>
    <col min="2" max="2" width="9.75" style="195" customWidth="1"/>
    <col min="3" max="3" width="36.75" style="195" customWidth="1"/>
    <col min="4" max="4" width="11.875" style="195" customWidth="1"/>
    <col min="5" max="5" width="15.25" style="195" customWidth="1"/>
    <col min="6" max="6" width="13" style="195" customWidth="1"/>
    <col min="7" max="7" width="12.125" style="195" customWidth="1"/>
    <col min="8" max="8" width="12.625" style="195" customWidth="1"/>
    <col min="9" max="9" width="11.75" style="195" customWidth="1"/>
    <col min="10" max="10" width="12.25" style="195" customWidth="1"/>
    <col min="11" max="11" width="12.75" style="195" customWidth="1"/>
    <col min="12" max="12" width="9" style="195"/>
    <col min="13" max="13" width="10.125" style="195" bestFit="1" customWidth="1"/>
    <col min="14" max="16384" width="9" style="195"/>
  </cols>
  <sheetData>
    <row r="1" spans="1:11">
      <c r="A1" s="197" t="s">
        <v>636</v>
      </c>
    </row>
    <row r="2" spans="1:11">
      <c r="A2" s="258" t="s">
        <v>637</v>
      </c>
      <c r="B2" s="258"/>
      <c r="J2" s="352"/>
    </row>
    <row r="3" spans="1:11">
      <c r="B3" s="195" t="s">
        <v>541</v>
      </c>
    </row>
    <row r="4" spans="1:11" ht="12.75" customHeight="1"/>
    <row r="5" spans="1:11">
      <c r="B5" s="802" t="s">
        <v>638</v>
      </c>
      <c r="C5" s="802"/>
      <c r="D5" s="802"/>
      <c r="E5" s="802"/>
      <c r="F5" s="802"/>
      <c r="G5" s="802"/>
      <c r="H5" s="802"/>
      <c r="I5" s="802"/>
      <c r="J5" s="802"/>
      <c r="K5" s="802"/>
    </row>
    <row r="6" spans="1:11" ht="10.5" customHeight="1"/>
    <row r="7" spans="1:11">
      <c r="B7" s="807" t="s">
        <v>49</v>
      </c>
      <c r="C7" s="807" t="s">
        <v>239</v>
      </c>
      <c r="D7" s="810" t="s">
        <v>240</v>
      </c>
      <c r="E7" s="811" t="s">
        <v>34</v>
      </c>
      <c r="F7" s="812"/>
      <c r="G7" s="806" t="s">
        <v>241</v>
      </c>
      <c r="H7" s="806"/>
      <c r="I7" s="806"/>
      <c r="J7" s="806"/>
      <c r="K7" s="806"/>
    </row>
    <row r="8" spans="1:11">
      <c r="B8" s="808"/>
      <c r="C8" s="808"/>
      <c r="D8" s="808"/>
      <c r="E8" s="813"/>
      <c r="F8" s="814"/>
      <c r="G8" s="806" t="s">
        <v>242</v>
      </c>
      <c r="H8" s="806"/>
      <c r="I8" s="806"/>
      <c r="J8" s="815" t="s">
        <v>245</v>
      </c>
      <c r="K8" s="810" t="s">
        <v>506</v>
      </c>
    </row>
    <row r="9" spans="1:11" ht="43.5" customHeight="1">
      <c r="B9" s="809"/>
      <c r="C9" s="809"/>
      <c r="D9" s="809"/>
      <c r="E9" s="502" t="s">
        <v>35</v>
      </c>
      <c r="F9" s="502" t="s">
        <v>36</v>
      </c>
      <c r="G9" s="502" t="s">
        <v>243</v>
      </c>
      <c r="H9" s="503" t="s">
        <v>244</v>
      </c>
      <c r="I9" s="502" t="s">
        <v>94</v>
      </c>
      <c r="J9" s="806"/>
      <c r="K9" s="809"/>
    </row>
    <row r="10" spans="1:11" ht="22.5" customHeight="1">
      <c r="B10" s="519">
        <f>[4]ข้อมูลอาคาร63!$A$6</f>
        <v>1</v>
      </c>
      <c r="C10" s="518" t="str">
        <f>[4]ข้อมูลอาคาร63!$B$6</f>
        <v>อาคาร ศูนย์สัตวศาสตร์และเทคโนโลยี</v>
      </c>
      <c r="D10" s="518">
        <f>[4]ข้อมูลอาคาร63!$C$6</f>
        <v>2545</v>
      </c>
      <c r="E10" s="518">
        <f>[4]ข้อมูลอาคาร63!$D$6</f>
        <v>7</v>
      </c>
      <c r="F10" s="518">
        <f>[4]ข้อมูลอาคาร63!$E$6</f>
        <v>251</v>
      </c>
      <c r="G10" s="520">
        <f>[4]ข้อมูลอาคาร63!$F$6</f>
        <v>3563.9180000000006</v>
      </c>
      <c r="H10" s="521">
        <f>[4]ข้อมูลอาคาร63!$G$6</f>
        <v>8879.81</v>
      </c>
      <c r="I10" s="520">
        <f>G10+H10</f>
        <v>12443.727999999999</v>
      </c>
      <c r="J10" s="522">
        <f>[4]ข้อมูลอาคาร63!$I$6</f>
        <v>2694.04</v>
      </c>
      <c r="K10" s="523">
        <f>I10+J10</f>
        <v>15137.768</v>
      </c>
    </row>
    <row r="11" spans="1:11" ht="22.5" customHeight="1">
      <c r="B11" s="519">
        <f>[4]ข้อมูลอาคาร63!$A$7</f>
        <v>2</v>
      </c>
      <c r="C11" s="518" t="str">
        <f>[4]ข้อมูลอาคาร63!$B$7</f>
        <v>อาคาร ประชุมนานาชาติ</v>
      </c>
      <c r="D11" s="518">
        <f>[4]ข้อมูลอาคาร63!$C$7</f>
        <v>2545</v>
      </c>
      <c r="E11" s="518">
        <f>[4]ข้อมูลอาคาร63!$D$7</f>
        <v>8</v>
      </c>
      <c r="F11" s="518">
        <f>[4]ข้อมูลอาคาร63!$E$7</f>
        <v>25</v>
      </c>
      <c r="G11" s="520">
        <f>[4]ข้อมูลอาคาร63!$F$7</f>
        <v>552</v>
      </c>
      <c r="H11" s="521">
        <f>[4]ข้อมูลอาคาร63!$G$7</f>
        <v>1003.9</v>
      </c>
      <c r="I11" s="520">
        <f t="shared" ref="I11:I57" si="0">G11+H11</f>
        <v>1555.9</v>
      </c>
      <c r="J11" s="522">
        <f>[4]ข้อมูลอาคาร63!$I$7</f>
        <v>1966.4</v>
      </c>
      <c r="K11" s="523">
        <f t="shared" ref="K11:K57" si="1">I11+J11</f>
        <v>3522.3</v>
      </c>
    </row>
    <row r="12" spans="1:11" ht="22.5" customHeight="1">
      <c r="B12" s="519">
        <f>[4]ข้อมูลอาคาร63!$A$8</f>
        <v>3</v>
      </c>
      <c r="C12" s="518" t="str">
        <f>[4]ข้อมูลอาคาร63!$B$8</f>
        <v>อาคาร สัตว์ปีก-สุกร</v>
      </c>
      <c r="D12" s="518">
        <f>[4]ข้อมูลอาคาร63!$C$8</f>
        <v>2533</v>
      </c>
      <c r="E12" s="518">
        <f>[4]ข้อมูลอาคาร63!$D$8</f>
        <v>6</v>
      </c>
      <c r="F12" s="518">
        <f>[4]ข้อมูลอาคาร63!$E$8</f>
        <v>251</v>
      </c>
      <c r="G12" s="520">
        <f>[4]ข้อมูลอาคาร63!$F$8</f>
        <v>131</v>
      </c>
      <c r="H12" s="521">
        <f>[4]ข้อมูลอาคาร63!$G$8</f>
        <v>1533.4</v>
      </c>
      <c r="I12" s="520">
        <f t="shared" si="0"/>
        <v>1664.4</v>
      </c>
      <c r="J12" s="522">
        <f>[4]ข้อมูลอาคาร63!$I$8</f>
        <v>0</v>
      </c>
      <c r="K12" s="523">
        <f>I12+J12</f>
        <v>1664.4</v>
      </c>
    </row>
    <row r="13" spans="1:11" ht="22.5" customHeight="1">
      <c r="B13" s="519">
        <f>[4]ข้อมูลอาคาร63!$A$9</f>
        <v>4</v>
      </c>
      <c r="C13" s="518" t="str">
        <f>[4]ข้อมูลอาคาร63!$B$9</f>
        <v>อาคาร ปฏิบัติการเทคโนโลยีทางสัตว์(อาหารสัตว์เก่า)</v>
      </c>
      <c r="D13" s="518">
        <f>[4]ข้อมูลอาคาร63!$C$9</f>
        <v>2526</v>
      </c>
      <c r="E13" s="518">
        <f>[4]ข้อมูลอาคาร63!$D$9</f>
        <v>6</v>
      </c>
      <c r="F13" s="518">
        <f>[4]ข้อมูลอาคาร63!$E$9</f>
        <v>251</v>
      </c>
      <c r="G13" s="520">
        <f>[4]ข้อมูลอาคาร63!$F$9</f>
        <v>60</v>
      </c>
      <c r="H13" s="521">
        <f>[4]ข้อมูลอาคาร63!$G$9</f>
        <v>794.55</v>
      </c>
      <c r="I13" s="520">
        <f t="shared" si="0"/>
        <v>854.55</v>
      </c>
      <c r="J13" s="522">
        <f>[4]ข้อมูลอาคาร63!$I$9</f>
        <v>0</v>
      </c>
      <c r="K13" s="523">
        <f t="shared" si="1"/>
        <v>854.55</v>
      </c>
    </row>
    <row r="14" spans="1:11" ht="22.5" customHeight="1">
      <c r="B14" s="519">
        <f>[4]ข้อมูลอาคาร63!$A$10</f>
        <v>5</v>
      </c>
      <c r="C14" s="518" t="str">
        <f>[4]ข้อมูลอาคาร63!$B$10</f>
        <v>อาคาร ปฏิบัติการ โคนม (โรงผลิตนม)</v>
      </c>
      <c r="D14" s="518">
        <f>[4]ข้อมูลอาคาร63!$C$10</f>
        <v>2536</v>
      </c>
      <c r="E14" s="518">
        <f>[4]ข้อมูลอาคาร63!$D$10</f>
        <v>3</v>
      </c>
      <c r="F14" s="518">
        <f>[4]ข้อมูลอาคาร63!$E$10</f>
        <v>48</v>
      </c>
      <c r="G14" s="520">
        <f>[4]ข้อมูลอาคาร63!$F$10</f>
        <v>0</v>
      </c>
      <c r="H14" s="521">
        <f>[4]ข้อมูลอาคาร63!$G$10</f>
        <v>819.9</v>
      </c>
      <c r="I14" s="520">
        <f t="shared" si="0"/>
        <v>819.9</v>
      </c>
      <c r="J14" s="522">
        <f>[4]ข้อมูลอาคาร63!$I$10</f>
        <v>0</v>
      </c>
      <c r="K14" s="523">
        <f t="shared" si="1"/>
        <v>819.9</v>
      </c>
    </row>
    <row r="15" spans="1:11" ht="22.5" customHeight="1">
      <c r="B15" s="519">
        <f>[4]ข้อมูลอาคาร63!$A$11</f>
        <v>6</v>
      </c>
      <c r="C15" s="518" t="str">
        <f>[4]ข้อมูลอาคาร63!$B$11</f>
        <v>อาคาร ฟักไข่-สำนักงานฟาร์มสัตว์ปีก</v>
      </c>
      <c r="D15" s="518">
        <f>[4]ข้อมูลอาคาร63!$C$11</f>
        <v>2533</v>
      </c>
      <c r="E15" s="518">
        <f>[4]ข้อมูลอาคาร63!$D$11</f>
        <v>7</v>
      </c>
      <c r="F15" s="518">
        <f>[4]ข้อมูลอาคาร63!$E$11</f>
        <v>308</v>
      </c>
      <c r="G15" s="520">
        <f>[4]ข้อมูลอาคาร63!$F$11</f>
        <v>35.5</v>
      </c>
      <c r="H15" s="521">
        <f>[4]ข้อมูลอาคาร63!$G$11</f>
        <v>425.13</v>
      </c>
      <c r="I15" s="520">
        <f t="shared" si="0"/>
        <v>460.63</v>
      </c>
      <c r="J15" s="522">
        <f>[4]ข้อมูลอาคาร63!$I$11</f>
        <v>0</v>
      </c>
      <c r="K15" s="523">
        <f t="shared" si="1"/>
        <v>460.63</v>
      </c>
    </row>
    <row r="16" spans="1:11" ht="22.5" customHeight="1">
      <c r="B16" s="519">
        <f>[4]ข้อมูลอาคาร63!$A$12</f>
        <v>7</v>
      </c>
      <c r="C16" s="518" t="str">
        <f>[4]ข้อมูลอาคาร63!$B$12</f>
        <v>อาคาร โรงเรือนเลี้ยงไก่ 1</v>
      </c>
      <c r="D16" s="518">
        <f>[4]ข้อมูลอาคาร63!$C$12</f>
        <v>2533</v>
      </c>
      <c r="E16" s="518">
        <f>[4]ข้อมูลอาคาร63!$D$12</f>
        <v>24</v>
      </c>
      <c r="F16" s="518">
        <f>[4]ข้อมูลอาคาร63!$E$12</f>
        <v>365</v>
      </c>
      <c r="G16" s="520">
        <f>[4]ข้อมูลอาคาร63!$F$12</f>
        <v>0</v>
      </c>
      <c r="H16" s="521">
        <f>[4]ข้อมูลอาคาร63!$G$12</f>
        <v>510</v>
      </c>
      <c r="I16" s="520">
        <f t="shared" si="0"/>
        <v>510</v>
      </c>
      <c r="J16" s="522">
        <f>[4]ข้อมูลอาคาร63!$I$12</f>
        <v>0</v>
      </c>
      <c r="K16" s="523">
        <f t="shared" si="1"/>
        <v>510</v>
      </c>
    </row>
    <row r="17" spans="2:11" ht="22.5" customHeight="1">
      <c r="B17" s="519">
        <f>[4]ข้อมูลอาคาร63!$A$13</f>
        <v>8</v>
      </c>
      <c r="C17" s="518" t="str">
        <f>[4]ข้อมูลอาคาร63!$B$13</f>
        <v>อาคาร โรงเรือนเลี้ยงไก่ 2</v>
      </c>
      <c r="D17" s="518">
        <f>[4]ข้อมูลอาคาร63!$C$13</f>
        <v>2533</v>
      </c>
      <c r="E17" s="518">
        <f>[4]ข้อมูลอาคาร63!$D$13</f>
        <v>24</v>
      </c>
      <c r="F17" s="518">
        <f>[4]ข้อมูลอาคาร63!$E$13</f>
        <v>365</v>
      </c>
      <c r="G17" s="520">
        <f>[4]ข้อมูลอาคาร63!$F$13</f>
        <v>0</v>
      </c>
      <c r="H17" s="521">
        <f>[4]ข้อมูลอาคาร63!$G$13</f>
        <v>263</v>
      </c>
      <c r="I17" s="520">
        <f t="shared" si="0"/>
        <v>263</v>
      </c>
      <c r="J17" s="522">
        <f>[4]ข้อมูลอาคาร63!$I$13</f>
        <v>0</v>
      </c>
      <c r="K17" s="523">
        <f t="shared" si="1"/>
        <v>263</v>
      </c>
    </row>
    <row r="18" spans="2:11" ht="22.5" customHeight="1">
      <c r="B18" s="519">
        <f>[4]ข้อมูลอาคาร63!$A$14</f>
        <v>9</v>
      </c>
      <c r="C18" s="518" t="str">
        <f>[4]ข้อมูลอาคาร63!$B$14</f>
        <v>อาคาร โรงเรือนเลี้ยงไก่ 3</v>
      </c>
      <c r="D18" s="518">
        <f>[4]ข้อมูลอาคาร63!$C$14</f>
        <v>2533</v>
      </c>
      <c r="E18" s="518">
        <f>[4]ข้อมูลอาคาร63!$D$14</f>
        <v>24</v>
      </c>
      <c r="F18" s="518">
        <f>[4]ข้อมูลอาคาร63!$E$14</f>
        <v>365</v>
      </c>
      <c r="G18" s="520">
        <f>[4]ข้อมูลอาคาร63!$F$14</f>
        <v>0</v>
      </c>
      <c r="H18" s="521">
        <f>[4]ข้อมูลอาคาร63!$G$14</f>
        <v>216</v>
      </c>
      <c r="I18" s="520">
        <f t="shared" si="0"/>
        <v>216</v>
      </c>
      <c r="J18" s="522">
        <f>[4]ข้อมูลอาคาร63!$I$14</f>
        <v>0</v>
      </c>
      <c r="K18" s="523">
        <f t="shared" si="1"/>
        <v>216</v>
      </c>
    </row>
    <row r="19" spans="2:11" ht="22.5" customHeight="1">
      <c r="B19" s="519">
        <f>[4]ข้อมูลอาคาร63!$A$15</f>
        <v>10</v>
      </c>
      <c r="C19" s="518" t="str">
        <f>[4]ข้อมูลอาคาร63!$B$15</f>
        <v>อาคาร โรงเรือนเลี้ยงไก่ 4</v>
      </c>
      <c r="D19" s="518">
        <f>[4]ข้อมูลอาคาร63!$C$15</f>
        <v>2533</v>
      </c>
      <c r="E19" s="518">
        <f>[4]ข้อมูลอาคาร63!$D$15</f>
        <v>24</v>
      </c>
      <c r="F19" s="518">
        <f>[4]ข้อมูลอาคาร63!$E$15</f>
        <v>365</v>
      </c>
      <c r="G19" s="520">
        <f>[4]ข้อมูลอาคาร63!$F$15</f>
        <v>0</v>
      </c>
      <c r="H19" s="521">
        <f>[4]ข้อมูลอาคาร63!$G$15</f>
        <v>480</v>
      </c>
      <c r="I19" s="520">
        <f t="shared" si="0"/>
        <v>480</v>
      </c>
      <c r="J19" s="522">
        <f>[4]ข้อมูลอาคาร63!$I$15</f>
        <v>0</v>
      </c>
      <c r="K19" s="523">
        <f t="shared" si="1"/>
        <v>480</v>
      </c>
    </row>
    <row r="20" spans="2:11" ht="22.5" customHeight="1">
      <c r="B20" s="519">
        <f>[4]ข้อมูลอาคาร63!$A$16</f>
        <v>11</v>
      </c>
      <c r="C20" s="518" t="str">
        <f>[4]ข้อมูลอาคาร63!$B$16</f>
        <v>อาคาร โรงเรือนเลี้ยงไก่ 5</v>
      </c>
      <c r="D20" s="518">
        <f>[4]ข้อมูลอาคาร63!$C$16</f>
        <v>2533</v>
      </c>
      <c r="E20" s="518">
        <f>[4]ข้อมูลอาคาร63!$D$16</f>
        <v>24</v>
      </c>
      <c r="F20" s="518">
        <f>[4]ข้อมูลอาคาร63!$E$16</f>
        <v>365</v>
      </c>
      <c r="G20" s="520">
        <f>[4]ข้อมูลอาคาร63!$F$16</f>
        <v>0</v>
      </c>
      <c r="H20" s="521">
        <f>[4]ข้อมูลอาคาร63!$G$16</f>
        <v>495</v>
      </c>
      <c r="I20" s="520">
        <f t="shared" si="0"/>
        <v>495</v>
      </c>
      <c r="J20" s="522">
        <f>[4]ข้อมูลอาคาร63!$I$16</f>
        <v>0</v>
      </c>
      <c r="K20" s="523">
        <f t="shared" si="1"/>
        <v>495</v>
      </c>
    </row>
    <row r="21" spans="2:11" ht="22.5" customHeight="1">
      <c r="B21" s="519">
        <f>[4]ข้อมูลอาคาร63!$A$17</f>
        <v>12</v>
      </c>
      <c r="C21" s="518" t="str">
        <f>[4]ข้อมูลอาคาร63!$B$17</f>
        <v>อาคาร โรงเรือนเลี้ยงไก่ 6</v>
      </c>
      <c r="D21" s="518">
        <f>[4]ข้อมูลอาคาร63!$C$17</f>
        <v>2533</v>
      </c>
      <c r="E21" s="518">
        <f>[4]ข้อมูลอาคาร63!$D$17</f>
        <v>24</v>
      </c>
      <c r="F21" s="518">
        <f>[4]ข้อมูลอาคาร63!$E$17</f>
        <v>365</v>
      </c>
      <c r="G21" s="520">
        <f>[4]ข้อมูลอาคาร63!$F$17</f>
        <v>0</v>
      </c>
      <c r="H21" s="521">
        <f>[4]ข้อมูลอาคาร63!$G$17</f>
        <v>480</v>
      </c>
      <c r="I21" s="520">
        <f t="shared" si="0"/>
        <v>480</v>
      </c>
      <c r="J21" s="522">
        <f>[4]ข้อมูลอาคาร63!$I$17</f>
        <v>0</v>
      </c>
      <c r="K21" s="523">
        <f t="shared" si="1"/>
        <v>480</v>
      </c>
    </row>
    <row r="22" spans="2:11" ht="22.5" customHeight="1">
      <c r="B22" s="519">
        <f>[4]ข้อมูลอาคาร63!$A$18</f>
        <v>13</v>
      </c>
      <c r="C22" s="518" t="str">
        <f>[4]ข้อมูลอาคาร63!$B$18</f>
        <v>อาคาร โรงเรือนเลี้ยงไก่ 7</v>
      </c>
      <c r="D22" s="518">
        <f>[4]ข้อมูลอาคาร63!$C$18</f>
        <v>2533</v>
      </c>
      <c r="E22" s="518">
        <f>[4]ข้อมูลอาคาร63!$D$18</f>
        <v>24</v>
      </c>
      <c r="F22" s="518">
        <f>[4]ข้อมูลอาคาร63!$E$18</f>
        <v>365</v>
      </c>
      <c r="G22" s="520">
        <f>[4]ข้อมูลอาคาร63!$F$18</f>
        <v>0</v>
      </c>
      <c r="H22" s="521">
        <f>[4]ข้อมูลอาคาร63!$G$18</f>
        <v>189</v>
      </c>
      <c r="I22" s="520">
        <f t="shared" si="0"/>
        <v>189</v>
      </c>
      <c r="J22" s="522">
        <f>[4]ข้อมูลอาคาร63!$I$18</f>
        <v>0</v>
      </c>
      <c r="K22" s="523">
        <f t="shared" si="1"/>
        <v>189</v>
      </c>
    </row>
    <row r="23" spans="2:11" ht="22.5" customHeight="1">
      <c r="B23" s="519">
        <f>[4]ข้อมูลอาคาร63!$A$19</f>
        <v>14</v>
      </c>
      <c r="C23" s="518" t="str">
        <f>[4]ข้อมูลอาคาร63!$B$19</f>
        <v>อาคาร โรงเรือนเลี้ยงไก่ 8</v>
      </c>
      <c r="D23" s="518">
        <f>[4]ข้อมูลอาคาร63!$C$19</f>
        <v>2533</v>
      </c>
      <c r="E23" s="518">
        <f>[4]ข้อมูลอาคาร63!$D$19</f>
        <v>24</v>
      </c>
      <c r="F23" s="518">
        <f>[4]ข้อมูลอาคาร63!$E$19</f>
        <v>365</v>
      </c>
      <c r="G23" s="520">
        <f>[4]ข้อมูลอาคาร63!$F$19</f>
        <v>0</v>
      </c>
      <c r="H23" s="521">
        <f>[4]ข้อมูลอาคาร63!$G$19</f>
        <v>280</v>
      </c>
      <c r="I23" s="520">
        <f t="shared" si="0"/>
        <v>280</v>
      </c>
      <c r="J23" s="522">
        <f>[4]ข้อมูลอาคาร63!$I$19</f>
        <v>0</v>
      </c>
      <c r="K23" s="523">
        <f t="shared" si="1"/>
        <v>280</v>
      </c>
    </row>
    <row r="24" spans="2:11" ht="22.5" customHeight="1">
      <c r="B24" s="519">
        <f>[4]ข้อมูลอาคาร63!$A$20</f>
        <v>15</v>
      </c>
      <c r="C24" s="518" t="str">
        <f>[4]ข้อมูลอาคาร63!$B$20</f>
        <v>อาคาร โรงเรือนเลี้ยงไก่ 9</v>
      </c>
      <c r="D24" s="518">
        <f>[4]ข้อมูลอาคาร63!$C$20</f>
        <v>2533</v>
      </c>
      <c r="E24" s="518">
        <f>[4]ข้อมูลอาคาร63!$D$20</f>
        <v>24</v>
      </c>
      <c r="F24" s="518">
        <f>[4]ข้อมูลอาคาร63!$E$20</f>
        <v>365</v>
      </c>
      <c r="G24" s="520">
        <f>[4]ข้อมูลอาคาร63!$F$20</f>
        <v>0</v>
      </c>
      <c r="H24" s="521">
        <f>[4]ข้อมูลอาคาร63!$G$20</f>
        <v>280</v>
      </c>
      <c r="I24" s="520">
        <f t="shared" si="0"/>
        <v>280</v>
      </c>
      <c r="J24" s="522">
        <f>[4]ข้อมูลอาคาร63!$I$20</f>
        <v>0</v>
      </c>
      <c r="K24" s="523">
        <f t="shared" si="1"/>
        <v>280</v>
      </c>
    </row>
    <row r="25" spans="2:11" ht="22.5" customHeight="1">
      <c r="B25" s="519">
        <f>[4]ข้อมูลอาคาร63!$A$21</f>
        <v>16</v>
      </c>
      <c r="C25" s="518" t="str">
        <f>[4]ข้อมูลอาคาร63!$B$21</f>
        <v>อาคาร โรงเรือนเลี้ยงไก่ 10</v>
      </c>
      <c r="D25" s="518">
        <f>[4]ข้อมูลอาคาร63!$C$21</f>
        <v>2533</v>
      </c>
      <c r="E25" s="518">
        <f>[4]ข้อมูลอาคาร63!$D$21</f>
        <v>24</v>
      </c>
      <c r="F25" s="518">
        <f>[4]ข้อมูลอาคาร63!$E$21</f>
        <v>365</v>
      </c>
      <c r="G25" s="520">
        <f>[4]ข้อมูลอาคาร63!$F$21</f>
        <v>0</v>
      </c>
      <c r="H25" s="521">
        <f>[4]ข้อมูลอาคาร63!$G$21</f>
        <v>280</v>
      </c>
      <c r="I25" s="520">
        <f t="shared" si="0"/>
        <v>280</v>
      </c>
      <c r="J25" s="522">
        <f>[4]ข้อมูลอาคาร63!$I$21</f>
        <v>0</v>
      </c>
      <c r="K25" s="523">
        <f t="shared" si="1"/>
        <v>280</v>
      </c>
    </row>
    <row r="26" spans="2:11" ht="22.5" customHeight="1">
      <c r="B26" s="519">
        <f>[4]ข้อมูลอาคาร63!$A$22</f>
        <v>17</v>
      </c>
      <c r="C26" s="518" t="str">
        <f>[4]ข้อมูลอาคาร63!$B$22</f>
        <v>อาคาร โรงเรือนเลี้ยงไก่ 11 (หลังอาคารอาหารสัตว์)</v>
      </c>
      <c r="D26" s="518">
        <f>[4]ข้อมูลอาคาร63!$C$22</f>
        <v>2533</v>
      </c>
      <c r="E26" s="518">
        <f>[4]ข้อมูลอาคาร63!$D$22</f>
        <v>24</v>
      </c>
      <c r="F26" s="518">
        <f>[4]ข้อมูลอาคาร63!$E$22</f>
        <v>365</v>
      </c>
      <c r="G26" s="520">
        <f>[4]ข้อมูลอาคาร63!$F$22</f>
        <v>0</v>
      </c>
      <c r="H26" s="521">
        <f>[4]ข้อมูลอาคาร63!$G$22</f>
        <v>200</v>
      </c>
      <c r="I26" s="520">
        <f t="shared" si="0"/>
        <v>200</v>
      </c>
      <c r="J26" s="522">
        <f>[4]ข้อมูลอาคาร63!$I$22</f>
        <v>0</v>
      </c>
      <c r="K26" s="523">
        <f t="shared" si="1"/>
        <v>200</v>
      </c>
    </row>
    <row r="27" spans="2:11" ht="22.5" customHeight="1">
      <c r="B27" s="665">
        <f>[4]ข้อมูลอาคาร63!$A$23</f>
        <v>18</v>
      </c>
      <c r="C27" s="518" t="str">
        <f>[4]ข้อมูลอาคาร63!$B$23</f>
        <v>อาคาร สำนักงานฟาร์มสุกร</v>
      </c>
      <c r="D27" s="518">
        <f>[4]ข้อมูลอาคาร63!$C$23</f>
        <v>2551</v>
      </c>
      <c r="E27" s="518">
        <f>[4]ข้อมูลอาคาร63!$D$23</f>
        <v>7</v>
      </c>
      <c r="F27" s="518">
        <f>[4]ข้อมูลอาคาร63!$E$23</f>
        <v>251</v>
      </c>
      <c r="G27" s="520">
        <f>[4]ข้อมูลอาคาร63!$F$23</f>
        <v>120</v>
      </c>
      <c r="H27" s="521">
        <f>[4]ข้อมูลอาคาร63!$G$23</f>
        <v>8</v>
      </c>
      <c r="I27" s="520">
        <f t="shared" si="0"/>
        <v>128</v>
      </c>
      <c r="J27" s="522">
        <f>[4]ข้อมูลอาคาร63!$I$22</f>
        <v>0</v>
      </c>
      <c r="K27" s="520">
        <f t="shared" si="1"/>
        <v>128</v>
      </c>
    </row>
    <row r="28" spans="2:11" ht="22.5" customHeight="1">
      <c r="B28" s="665">
        <f>[4]ข้อมูลอาคาร63!$A$24</f>
        <v>19</v>
      </c>
      <c r="C28" s="518" t="str">
        <f>[4]ข้อมูลอาคาร63!$B$24</f>
        <v xml:space="preserve">อาคาร เลี้ยงสุกร 1 </v>
      </c>
      <c r="D28" s="518">
        <f>[4]ข้อมูลอาคาร63!$C$24</f>
        <v>2526</v>
      </c>
      <c r="E28" s="518">
        <f>[4]ข้อมูลอาคาร63!$D$24</f>
        <v>24</v>
      </c>
      <c r="F28" s="518">
        <f>[4]ข้อมูลอาคาร63!$E$24</f>
        <v>365</v>
      </c>
      <c r="G28" s="520">
        <f>[4]ข้อมูลอาคาร63!$F$24</f>
        <v>0</v>
      </c>
      <c r="H28" s="521">
        <f>[4]ข้อมูลอาคาร63!$G$24</f>
        <v>616</v>
      </c>
      <c r="I28" s="520">
        <f t="shared" si="0"/>
        <v>616</v>
      </c>
      <c r="J28" s="522">
        <f>[4]ข้อมูลอาคาร63!$I$23</f>
        <v>0</v>
      </c>
      <c r="K28" s="520">
        <f t="shared" si="1"/>
        <v>616</v>
      </c>
    </row>
    <row r="29" spans="2:11" ht="22.5" customHeight="1">
      <c r="B29" s="665">
        <f>[4]ข้อมูลอาคาร63!$A$25</f>
        <v>20</v>
      </c>
      <c r="C29" s="518" t="str">
        <f>[4]ข้อมูลอาคาร63!$B$25</f>
        <v>อาคาร เลี้ยงสุกร 2 (สุกรขุน)</v>
      </c>
      <c r="D29" s="518">
        <f>[4]ข้อมูลอาคาร63!$C$25</f>
        <v>2526</v>
      </c>
      <c r="E29" s="518">
        <f>[4]ข้อมูลอาคาร63!$D$25</f>
        <v>24</v>
      </c>
      <c r="F29" s="518">
        <f>[4]ข้อมูลอาคาร63!$E$25</f>
        <v>365</v>
      </c>
      <c r="G29" s="520">
        <f>[4]ข้อมูลอาคาร63!$F$25</f>
        <v>0</v>
      </c>
      <c r="H29" s="521">
        <f>[4]ข้อมูลอาคาร63!$G$25</f>
        <v>378</v>
      </c>
      <c r="I29" s="520">
        <f t="shared" si="0"/>
        <v>378</v>
      </c>
      <c r="J29" s="522">
        <f>[4]ข้อมูลอาคาร63!$I$24</f>
        <v>0</v>
      </c>
      <c r="K29" s="520">
        <f t="shared" si="1"/>
        <v>378</v>
      </c>
    </row>
    <row r="30" spans="2:11" ht="22.5" customHeight="1">
      <c r="B30" s="665">
        <f>[4]ข้อมูลอาคาร63!$A$26</f>
        <v>21</v>
      </c>
      <c r="C30" s="518" t="str">
        <f>[4]ข้อมูลอาคาร63!$B$26</f>
        <v>อาคาร เลี้ยงสุกร 3 (คอกหลัง)</v>
      </c>
      <c r="D30" s="518">
        <f>[4]ข้อมูลอาคาร63!$C$26</f>
        <v>2526</v>
      </c>
      <c r="E30" s="518">
        <f>[4]ข้อมูลอาคาร63!$D$26</f>
        <v>24</v>
      </c>
      <c r="F30" s="518">
        <f>[4]ข้อมูลอาคาร63!$E$26</f>
        <v>365</v>
      </c>
      <c r="G30" s="520">
        <f>[4]ข้อมูลอาคาร63!$F$26</f>
        <v>0</v>
      </c>
      <c r="H30" s="521">
        <f>[4]ข้อมูลอาคาร63!$G$26</f>
        <v>1104</v>
      </c>
      <c r="I30" s="520">
        <f t="shared" si="0"/>
        <v>1104</v>
      </c>
      <c r="J30" s="522">
        <f>[4]ข้อมูลอาคาร63!$I$25</f>
        <v>0</v>
      </c>
      <c r="K30" s="520">
        <f t="shared" si="1"/>
        <v>1104</v>
      </c>
    </row>
    <row r="31" spans="2:11" ht="22.5" customHeight="1">
      <c r="B31" s="665">
        <f>[4]ข้อมูลอาคาร63!$A$27</f>
        <v>22</v>
      </c>
      <c r="C31" s="518" t="str">
        <f>[4]ข้อมูลอาคาร63!$B$27</f>
        <v>อาคาร เลี้ยงสุกร 4(สนง.วิจัย)</v>
      </c>
      <c r="D31" s="518">
        <f>[4]ข้อมูลอาคาร63!$C$27</f>
        <v>2532</v>
      </c>
      <c r="E31" s="518">
        <f>[4]ข้อมูลอาคาร63!$D$27</f>
        <v>24</v>
      </c>
      <c r="F31" s="518">
        <f>[4]ข้อมูลอาคาร63!$E$27</f>
        <v>365</v>
      </c>
      <c r="G31" s="520">
        <f>[4]ข้อมูลอาคาร63!$F$27</f>
        <v>0</v>
      </c>
      <c r="H31" s="521">
        <f>[4]ข้อมูลอาคาร63!$G$27</f>
        <v>1104</v>
      </c>
      <c r="I31" s="520">
        <f t="shared" si="0"/>
        <v>1104</v>
      </c>
      <c r="J31" s="522">
        <f>[4]ข้อมูลอาคาร63!$I$26</f>
        <v>0</v>
      </c>
      <c r="K31" s="520">
        <f t="shared" si="1"/>
        <v>1104</v>
      </c>
    </row>
    <row r="32" spans="2:11" ht="22.5" customHeight="1">
      <c r="B32" s="519">
        <f>[4]ข้อมูลอาคาร63!$A$28</f>
        <v>23</v>
      </c>
      <c r="C32" s="518" t="str">
        <f>[4]ข้อมูลอาคาร63!$B$28</f>
        <v>อาคาร เลี้ยงสุกร 5 (อีแวป)</v>
      </c>
      <c r="D32" s="518">
        <f>[4]ข้อมูลอาคาร63!$C$28</f>
        <v>2551</v>
      </c>
      <c r="E32" s="518">
        <f>[4]ข้อมูลอาคาร63!$D$28</f>
        <v>24</v>
      </c>
      <c r="F32" s="518">
        <f>[4]ข้อมูลอาคาร63!$E$28</f>
        <v>365</v>
      </c>
      <c r="G32" s="520">
        <f>[4]ข้อมูลอาคาร63!$F$28</f>
        <v>0</v>
      </c>
      <c r="H32" s="521">
        <f>[4]ข้อมูลอาคาร63!$G$28</f>
        <v>720</v>
      </c>
      <c r="I32" s="520">
        <f t="shared" si="0"/>
        <v>720</v>
      </c>
      <c r="J32" s="522">
        <f>[4]ข้อมูลอาคาร63!$I$27</f>
        <v>0</v>
      </c>
      <c r="K32" s="523">
        <f t="shared" si="1"/>
        <v>720</v>
      </c>
    </row>
    <row r="33" spans="2:11" ht="22.5" customHeight="1">
      <c r="B33" s="519">
        <f>[4]ข้อมูลอาคาร63!$A$29</f>
        <v>24</v>
      </c>
      <c r="C33" s="518" t="str">
        <f>[4]ข้อมูลอาคาร63!$B$29</f>
        <v>อาคาร โรงเก็บวัสดุ(สุกร)</v>
      </c>
      <c r="D33" s="518">
        <f>[4]ข้อมูลอาคาร63!$C$29</f>
        <v>2540</v>
      </c>
      <c r="E33" s="518">
        <f>[4]ข้อมูลอาคาร63!$D$29</f>
        <v>6</v>
      </c>
      <c r="F33" s="518">
        <f>[4]ข้อมูลอาคาร63!$E$29</f>
        <v>251</v>
      </c>
      <c r="G33" s="520">
        <f>[4]ข้อมูลอาคาร63!$F$29</f>
        <v>0</v>
      </c>
      <c r="H33" s="521">
        <f>[4]ข้อมูลอาคาร63!$G$29</f>
        <v>107.8</v>
      </c>
      <c r="I33" s="520">
        <f t="shared" si="0"/>
        <v>107.8</v>
      </c>
      <c r="J33" s="522">
        <f>[4]ข้อมูลอาคาร63!$I$28</f>
        <v>0</v>
      </c>
      <c r="K33" s="523">
        <f t="shared" si="1"/>
        <v>107.8</v>
      </c>
    </row>
    <row r="34" spans="2:11" ht="22.5" customHeight="1">
      <c r="B34" s="519">
        <f>[4]ข้อมูลอาคาร63!$A$30</f>
        <v>25</v>
      </c>
      <c r="C34" s="518" t="str">
        <f>[4]ข้อมูลอาคาร63!$B$30</f>
        <v>อาคาร หน่วยขยายพันธ์พืชและสัตว์ (สนง.วิจัย)</v>
      </c>
      <c r="D34" s="518">
        <f>[4]ข้อมูลอาคาร63!$C$30</f>
        <v>2532</v>
      </c>
      <c r="E34" s="518">
        <f>[4]ข้อมูลอาคาร63!$D$30</f>
        <v>24</v>
      </c>
      <c r="F34" s="518">
        <f>[4]ข้อมูลอาคาร63!$E$30</f>
        <v>365</v>
      </c>
      <c r="G34" s="520">
        <f>[4]ข้อมูลอาคาร63!$F$30</f>
        <v>0</v>
      </c>
      <c r="H34" s="521">
        <f>[4]ข้อมูลอาคาร63!$G$30</f>
        <v>180</v>
      </c>
      <c r="I34" s="520">
        <f t="shared" si="0"/>
        <v>180</v>
      </c>
      <c r="J34" s="522">
        <f>[4]ข้อมูลอาคาร63!$I$29</f>
        <v>0</v>
      </c>
      <c r="K34" s="523">
        <f t="shared" si="1"/>
        <v>180</v>
      </c>
    </row>
    <row r="35" spans="2:11" ht="22.5" customHeight="1">
      <c r="B35" s="519">
        <f>[4]ข้อมูลอาคาร63!$A$31</f>
        <v>26</v>
      </c>
      <c r="C35" s="518" t="str">
        <f>[4]ข้อมูลอาคาร63!$B$31</f>
        <v>อาคาร เลี้ยงสุกรอนุบาล (เก็บอุปกรณ์เลี้ยงสุกรเดิม)</v>
      </c>
      <c r="D35" s="518">
        <f>[4]ข้อมูลอาคาร63!$C$31</f>
        <v>2540</v>
      </c>
      <c r="E35" s="518">
        <f>[4]ข้อมูลอาคาร63!$D$31</f>
        <v>24</v>
      </c>
      <c r="F35" s="518">
        <f>[4]ข้อมูลอาคาร63!$E$31</f>
        <v>365</v>
      </c>
      <c r="G35" s="520">
        <f>[4]ข้อมูลอาคาร63!$F$31</f>
        <v>0</v>
      </c>
      <c r="H35" s="521">
        <f>[4]ข้อมูลอาคาร63!$G$31</f>
        <v>75</v>
      </c>
      <c r="I35" s="520">
        <f t="shared" si="0"/>
        <v>75</v>
      </c>
      <c r="J35" s="522">
        <f>[4]ข้อมูลอาคาร63!$I$30</f>
        <v>0</v>
      </c>
      <c r="K35" s="523">
        <f t="shared" si="1"/>
        <v>75</v>
      </c>
    </row>
    <row r="36" spans="2:11" ht="22.5" customHeight="1">
      <c r="B36" s="519">
        <f>[4]ข้อมูลอาคาร63!$A$32</f>
        <v>27</v>
      </c>
      <c r="C36" s="518" t="str">
        <f>[4]ข้อมูลอาคาร63!$B$32</f>
        <v xml:space="preserve"> อาคาร โรงผสมอาหาร(สุกร)</v>
      </c>
      <c r="D36" s="518">
        <f>[4]ข้อมูลอาคาร63!$C$32</f>
        <v>2526</v>
      </c>
      <c r="E36" s="518">
        <f>[4]ข้อมูลอาคาร63!$D$32</f>
        <v>6</v>
      </c>
      <c r="F36" s="518">
        <f>[4]ข้อมูลอาคาร63!$E$32</f>
        <v>251</v>
      </c>
      <c r="G36" s="520">
        <f>[4]ข้อมูลอาคาร63!$F$32</f>
        <v>0</v>
      </c>
      <c r="H36" s="521">
        <f>[4]ข้อมูลอาคาร63!$G$32</f>
        <v>150</v>
      </c>
      <c r="I36" s="520">
        <f t="shared" si="0"/>
        <v>150</v>
      </c>
      <c r="J36" s="522">
        <f>[4]ข้อมูลอาคาร63!$I$31</f>
        <v>0</v>
      </c>
      <c r="K36" s="523">
        <f t="shared" si="1"/>
        <v>150</v>
      </c>
    </row>
    <row r="37" spans="2:11" ht="22.5" customHeight="1">
      <c r="B37" s="519">
        <f>[4]ข้อมูลอาคาร63!$A$33</f>
        <v>28</v>
      </c>
      <c r="C37" s="518" t="str">
        <f>[4]ข้อมูลอาคาร63!$B$33</f>
        <v>อาคาร เก็บอุปกรณ์เลี้ยงสุกร (โรงฆ่า)</v>
      </c>
      <c r="D37" s="518">
        <f>[4]ข้อมูลอาคาร63!$C$33</f>
        <v>2540</v>
      </c>
      <c r="E37" s="518">
        <f>[4]ข้อมูลอาคาร63!$D$33</f>
        <v>6</v>
      </c>
      <c r="F37" s="518">
        <f>[4]ข้อมูลอาคาร63!$E$33</f>
        <v>251</v>
      </c>
      <c r="G37" s="520">
        <f>[4]ข้อมูลอาคาร63!$F$33</f>
        <v>0</v>
      </c>
      <c r="H37" s="521">
        <f>[4]ข้อมูลอาคาร63!$G$33</f>
        <v>75</v>
      </c>
      <c r="I37" s="520">
        <f t="shared" si="0"/>
        <v>75</v>
      </c>
      <c r="J37" s="522">
        <f>[4]ข้อมูลอาคาร63!$I$32</f>
        <v>0</v>
      </c>
      <c r="K37" s="523">
        <f t="shared" si="1"/>
        <v>75</v>
      </c>
    </row>
    <row r="38" spans="2:11" ht="22.5" customHeight="1">
      <c r="B38" s="519">
        <f>[4]ข้อมูลอาคาร63!$A$34</f>
        <v>29</v>
      </c>
      <c r="C38" s="518" t="str">
        <f>[4]ข้อมูลอาคาร63!$B$34</f>
        <v>อาคาร พักเจ้าหน้าที่และนักศึกษา(สุกร)</v>
      </c>
      <c r="D38" s="518">
        <f>[4]ข้อมูลอาคาร63!$C$34</f>
        <v>2526</v>
      </c>
      <c r="E38" s="518">
        <f>[4]ข้อมูลอาคาร63!$D$34</f>
        <v>24</v>
      </c>
      <c r="F38" s="518">
        <f>[4]ข้อมูลอาคาร63!$E$34</f>
        <v>365</v>
      </c>
      <c r="G38" s="520">
        <f>[4]ข้อมูลอาคาร63!$F$34</f>
        <v>0</v>
      </c>
      <c r="H38" s="521">
        <f>[4]ข้อมูลอาคาร63!$G$34</f>
        <v>56.7</v>
      </c>
      <c r="I38" s="520">
        <f t="shared" si="0"/>
        <v>56.7</v>
      </c>
      <c r="J38" s="522">
        <f>[4]ข้อมูลอาคาร63!$I$33</f>
        <v>0</v>
      </c>
      <c r="K38" s="523">
        <f t="shared" si="1"/>
        <v>56.7</v>
      </c>
    </row>
    <row r="39" spans="2:11" ht="22.5" customHeight="1">
      <c r="B39" s="519">
        <f>[4]ข้อมูลอาคาร63!$A$35</f>
        <v>30</v>
      </c>
      <c r="C39" s="518" t="str">
        <f>[4]ข้อมูลอาคาร63!$B$35</f>
        <v>อาคาร โรงสูบน้ำดิบ</v>
      </c>
      <c r="D39" s="518">
        <f>[4]ข้อมูลอาคาร63!$C$35</f>
        <v>2526</v>
      </c>
      <c r="E39" s="518">
        <f>[4]ข้อมูลอาคาร63!$D$35</f>
        <v>6</v>
      </c>
      <c r="F39" s="518">
        <f>[4]ข้อมูลอาคาร63!$E$35</f>
        <v>251</v>
      </c>
      <c r="G39" s="520">
        <f>[4]ข้อมูลอาคาร63!$F$35</f>
        <v>0</v>
      </c>
      <c r="H39" s="521">
        <f>[4]ข้อมูลอาคาร63!$G$35</f>
        <v>21</v>
      </c>
      <c r="I39" s="520">
        <f t="shared" si="0"/>
        <v>21</v>
      </c>
      <c r="J39" s="522">
        <f>[4]ข้อมูลอาคาร63!$I$34</f>
        <v>0</v>
      </c>
      <c r="K39" s="523">
        <f t="shared" si="1"/>
        <v>21</v>
      </c>
    </row>
    <row r="40" spans="2:11" ht="22.5" customHeight="1">
      <c r="B40" s="519">
        <f>[4]ข้อมูลอาคาร63!$A$36</f>
        <v>31</v>
      </c>
      <c r="C40" s="518" t="str">
        <f>[4]ข้อมูลอาคาร63!$B$36</f>
        <v>อาคาร ประปา 1</v>
      </c>
      <c r="D40" s="518">
        <f>[4]ข้อมูลอาคาร63!$C$36</f>
        <v>2537</v>
      </c>
      <c r="E40" s="518">
        <f>[4]ข้อมูลอาคาร63!$D$36</f>
        <v>17</v>
      </c>
      <c r="F40" s="518">
        <f>[4]ข้อมูลอาคาร63!$E$36</f>
        <v>365</v>
      </c>
      <c r="G40" s="520">
        <f>[4]ข้อมูลอาคาร63!$F$36</f>
        <v>0</v>
      </c>
      <c r="H40" s="521">
        <f>[4]ข้อมูลอาคาร63!$G$36</f>
        <v>168.35</v>
      </c>
      <c r="I40" s="520">
        <f t="shared" si="0"/>
        <v>168.35</v>
      </c>
      <c r="J40" s="522">
        <f>[4]ข้อมูลอาคาร63!$I$35</f>
        <v>0</v>
      </c>
      <c r="K40" s="523">
        <f t="shared" si="1"/>
        <v>168.35</v>
      </c>
    </row>
    <row r="41" spans="2:11" ht="22.5" customHeight="1">
      <c r="B41" s="519">
        <f>[4]ข้อมูลอาคาร63!$A$37</f>
        <v>32</v>
      </c>
      <c r="C41" s="518" t="str">
        <f>[4]ข้อมูลอาคาร63!$B$37</f>
        <v>อาคาร ประปา 2</v>
      </c>
      <c r="D41" s="518">
        <f>[4]ข้อมูลอาคาร63!$C$37</f>
        <v>2529</v>
      </c>
      <c r="E41" s="518">
        <f>[4]ข้อมูลอาคาร63!$D$37</f>
        <v>17</v>
      </c>
      <c r="F41" s="518">
        <f>[4]ข้อมูลอาคาร63!$E$37</f>
        <v>365</v>
      </c>
      <c r="G41" s="520">
        <f>[4]ข้อมูลอาคาร63!$F$37</f>
        <v>0</v>
      </c>
      <c r="H41" s="521">
        <f>[4]ข้อมูลอาคาร63!$G$37</f>
        <v>26.88</v>
      </c>
      <c r="I41" s="520">
        <f t="shared" si="0"/>
        <v>26.88</v>
      </c>
      <c r="J41" s="522">
        <f>[4]ข้อมูลอาคาร63!$I$36</f>
        <v>0</v>
      </c>
      <c r="K41" s="523">
        <f t="shared" si="1"/>
        <v>26.88</v>
      </c>
    </row>
    <row r="42" spans="2:11" ht="22.5" customHeight="1">
      <c r="B42" s="519">
        <f>[4]ข้อมูลอาคาร63!$A$38</f>
        <v>33</v>
      </c>
      <c r="C42" s="518" t="str">
        <f>[4]ข้อมูลอาคาร63!$B$38</f>
        <v>อาคาร โรงสูบน้ำ</v>
      </c>
      <c r="D42" s="518">
        <f>[4]ข้อมูลอาคาร63!$C$38</f>
        <v>2537</v>
      </c>
      <c r="E42" s="518">
        <f>[4]ข้อมูลอาคาร63!$D$38</f>
        <v>6</v>
      </c>
      <c r="F42" s="518">
        <f>[4]ข้อมูลอาคาร63!$E$38</f>
        <v>365</v>
      </c>
      <c r="G42" s="520">
        <f>[4]ข้อมูลอาคาร63!$F$38</f>
        <v>0</v>
      </c>
      <c r="H42" s="521">
        <f>[4]ข้อมูลอาคาร63!$G$38</f>
        <v>48</v>
      </c>
      <c r="I42" s="520">
        <f t="shared" si="0"/>
        <v>48</v>
      </c>
      <c r="J42" s="522">
        <f>[4]ข้อมูลอาคาร63!$I$37</f>
        <v>0</v>
      </c>
      <c r="K42" s="523">
        <f t="shared" si="1"/>
        <v>48</v>
      </c>
    </row>
    <row r="43" spans="2:11" ht="22.5" customHeight="1">
      <c r="B43" s="519">
        <f>[4]ข้อมูลอาคาร63!$A$39</f>
        <v>34</v>
      </c>
      <c r="C43" s="518" t="str">
        <f>[4]ข้อมูลอาคาร63!$B$39</f>
        <v>อาคาร สำนักงานโคนม-เนื้อ</v>
      </c>
      <c r="D43" s="518">
        <f>[4]ข้อมูลอาคาร63!$C$39</f>
        <v>2532</v>
      </c>
      <c r="E43" s="518">
        <f>[4]ข้อมูลอาคาร63!$D$39</f>
        <v>6</v>
      </c>
      <c r="F43" s="518">
        <f>[4]ข้อมูลอาคาร63!$E$39</f>
        <v>251</v>
      </c>
      <c r="G43" s="520">
        <f>[4]ข้อมูลอาคาร63!$F$39</f>
        <v>0</v>
      </c>
      <c r="H43" s="521">
        <f>[4]ข้อมูลอาคาร63!$G$39</f>
        <v>81</v>
      </c>
      <c r="I43" s="520">
        <f t="shared" si="0"/>
        <v>81</v>
      </c>
      <c r="J43" s="522">
        <f>[4]ข้อมูลอาคาร63!$I$38</f>
        <v>0</v>
      </c>
      <c r="K43" s="523">
        <f t="shared" si="1"/>
        <v>81</v>
      </c>
    </row>
    <row r="44" spans="2:11" ht="22.5" customHeight="1">
      <c r="B44" s="519">
        <f>[4]ข้อมูลอาคาร63!$A$40</f>
        <v>35</v>
      </c>
      <c r="C44" s="518" t="str">
        <f>[4]ข้อมูลอาคาร63!$B$40</f>
        <v>อาคาร เลี้ยงโค 1</v>
      </c>
      <c r="D44" s="518">
        <f>[4]ข้อมูลอาคาร63!$C$40</f>
        <v>2532</v>
      </c>
      <c r="E44" s="518">
        <f>[4]ข้อมูลอาคาร63!$D$40</f>
        <v>24</v>
      </c>
      <c r="F44" s="518">
        <f>[4]ข้อมูลอาคาร63!$E$40</f>
        <v>365</v>
      </c>
      <c r="G44" s="520">
        <f>[4]ข้อมูลอาคาร63!$F$40</f>
        <v>0</v>
      </c>
      <c r="H44" s="521">
        <f>[4]ข้อมูลอาคาร63!$G$40</f>
        <v>259</v>
      </c>
      <c r="I44" s="520">
        <f t="shared" si="0"/>
        <v>259</v>
      </c>
      <c r="J44" s="522">
        <f>[4]ข้อมูลอาคาร63!$I$39</f>
        <v>0</v>
      </c>
      <c r="K44" s="523">
        <f t="shared" si="1"/>
        <v>259</v>
      </c>
    </row>
    <row r="45" spans="2:11" ht="22.5" customHeight="1">
      <c r="B45" s="519">
        <f>[4]ข้อมูลอาคาร63!$A$41</f>
        <v>36</v>
      </c>
      <c r="C45" s="518" t="str">
        <f>[4]ข้อมูลอาคาร63!$B$41</f>
        <v>อาคาร เลี้ยงโค 2</v>
      </c>
      <c r="D45" s="518">
        <f>[4]ข้อมูลอาคาร63!$C$41</f>
        <v>2532</v>
      </c>
      <c r="E45" s="518">
        <f>[4]ข้อมูลอาคาร63!$D$41</f>
        <v>24</v>
      </c>
      <c r="F45" s="518">
        <f>[4]ข้อมูลอาคาร63!$E$41</f>
        <v>365</v>
      </c>
      <c r="G45" s="520">
        <f>[4]ข้อมูลอาคาร63!$F$41</f>
        <v>0</v>
      </c>
      <c r="H45" s="521">
        <f>[4]ข้อมูลอาคาร63!$G$41</f>
        <v>536</v>
      </c>
      <c r="I45" s="520">
        <f t="shared" si="0"/>
        <v>536</v>
      </c>
      <c r="J45" s="522">
        <f>[4]ข้อมูลอาคาร63!$I$40</f>
        <v>0</v>
      </c>
      <c r="K45" s="523">
        <f t="shared" si="1"/>
        <v>536</v>
      </c>
    </row>
    <row r="46" spans="2:11" ht="22.5" customHeight="1">
      <c r="B46" s="519">
        <f>[4]ข้อมูลอาคาร63!$A$42</f>
        <v>37</v>
      </c>
      <c r="C46" s="518" t="str">
        <f>[4]ข้อมูลอาคาร63!$B$42</f>
        <v>อาคาร เลี้ยงโค 3</v>
      </c>
      <c r="D46" s="518">
        <f>[4]ข้อมูลอาคาร63!$C$42</f>
        <v>2532</v>
      </c>
      <c r="E46" s="518">
        <f>[4]ข้อมูลอาคาร63!$D$42</f>
        <v>24</v>
      </c>
      <c r="F46" s="518">
        <f>[4]ข้อมูลอาคาร63!$E$42</f>
        <v>365</v>
      </c>
      <c r="G46" s="520">
        <f>[4]ข้อมูลอาคาร63!$F$42</f>
        <v>0</v>
      </c>
      <c r="H46" s="521">
        <f>[4]ข้อมูลอาคาร63!$G$42</f>
        <v>48</v>
      </c>
      <c r="I46" s="520">
        <f t="shared" si="0"/>
        <v>48</v>
      </c>
      <c r="J46" s="522">
        <f>[4]ข้อมูลอาคาร63!$I$41</f>
        <v>0</v>
      </c>
      <c r="K46" s="523">
        <f t="shared" si="1"/>
        <v>48</v>
      </c>
    </row>
    <row r="47" spans="2:11" ht="22.5" customHeight="1">
      <c r="B47" s="519">
        <f>[4]ข้อมูลอาคาร63!$A$43</f>
        <v>38</v>
      </c>
      <c r="C47" s="518" t="str">
        <f>[4]ข้อมูลอาคาร63!$B$43</f>
        <v>อาคาร เลี้ยงโค 4 (โคนม)</v>
      </c>
      <c r="D47" s="518">
        <f>[4]ข้อมูลอาคาร63!$C$43</f>
        <v>2532</v>
      </c>
      <c r="E47" s="518">
        <f>[4]ข้อมูลอาคาร63!$D$43</f>
        <v>24</v>
      </c>
      <c r="F47" s="518">
        <f>[4]ข้อมูลอาคาร63!$E$43</f>
        <v>365</v>
      </c>
      <c r="G47" s="520">
        <f>[4]ข้อมูลอาคาร63!$F$43</f>
        <v>0</v>
      </c>
      <c r="H47" s="521">
        <f>[4]ข้อมูลอาคาร63!$G$43</f>
        <v>210</v>
      </c>
      <c r="I47" s="520">
        <f t="shared" si="0"/>
        <v>210</v>
      </c>
      <c r="J47" s="522">
        <f>[4]ข้อมูลอาคาร63!$I$42</f>
        <v>0</v>
      </c>
      <c r="K47" s="523">
        <f t="shared" si="1"/>
        <v>210</v>
      </c>
    </row>
    <row r="48" spans="2:11" ht="22.5" customHeight="1">
      <c r="B48" s="519">
        <f>[4]ข้อมูลอาคาร63!$A$44</f>
        <v>39</v>
      </c>
      <c r="C48" s="518" t="str">
        <f>[4]ข้อมูลอาคาร63!$B$44</f>
        <v>อาคาร เลี้ยงแกะ</v>
      </c>
      <c r="D48" s="518">
        <f>[4]ข้อมูลอาคาร63!$C$44</f>
        <v>2532</v>
      </c>
      <c r="E48" s="518">
        <f>[4]ข้อมูลอาคาร63!$D$44</f>
        <v>24</v>
      </c>
      <c r="F48" s="518">
        <f>[4]ข้อมูลอาคาร63!$E$44</f>
        <v>365</v>
      </c>
      <c r="G48" s="520">
        <f>[4]ข้อมูลอาคาร63!$F$44</f>
        <v>0</v>
      </c>
      <c r="H48" s="521">
        <f>[4]ข้อมูลอาคาร63!$G$44</f>
        <v>384</v>
      </c>
      <c r="I48" s="520">
        <f t="shared" si="0"/>
        <v>384</v>
      </c>
      <c r="J48" s="522">
        <f>[4]ข้อมูลอาคาร63!$I$43</f>
        <v>0</v>
      </c>
      <c r="K48" s="523">
        <f t="shared" si="1"/>
        <v>384</v>
      </c>
    </row>
    <row r="49" spans="2:13" ht="22.5" customHeight="1">
      <c r="B49" s="519">
        <f>[4]ข้อมูลอาคาร63!$A$45</f>
        <v>40</v>
      </c>
      <c r="C49" s="518" t="str">
        <f>[4]ข้อมูลอาคาร63!$B$45</f>
        <v>อาคารเก็บฟาง (โคนม-เนื้อ)</v>
      </c>
      <c r="D49" s="518">
        <f>[4]ข้อมูลอาคาร63!$C$45</f>
        <v>2532</v>
      </c>
      <c r="E49" s="518">
        <f>[4]ข้อมูลอาคาร63!$D$45</f>
        <v>7</v>
      </c>
      <c r="F49" s="518">
        <f>[4]ข้อมูลอาคาร63!$E$45</f>
        <v>251</v>
      </c>
      <c r="G49" s="520">
        <f>[4]ข้อมูลอาคาร63!$F$45</f>
        <v>0</v>
      </c>
      <c r="H49" s="521">
        <f>[4]ข้อมูลอาคาร63!$G$45</f>
        <v>40</v>
      </c>
      <c r="I49" s="520">
        <f t="shared" si="0"/>
        <v>40</v>
      </c>
      <c r="J49" s="522">
        <f>[4]ข้อมูลอาคาร63!$I$44</f>
        <v>0</v>
      </c>
      <c r="K49" s="523">
        <f t="shared" si="1"/>
        <v>40</v>
      </c>
    </row>
    <row r="50" spans="2:13" ht="22.5" customHeight="1">
      <c r="B50" s="519">
        <f>[4]ข้อมูลอาคาร63!$A$46</f>
        <v>41</v>
      </c>
      <c r="C50" s="518" t="str">
        <f>[4]ข้อมูลอาคาร63!$B$46</f>
        <v>อาคาร เก็บเครื่องจักร (โคนม-เนื้อ)</v>
      </c>
      <c r="D50" s="518">
        <f>[4]ข้อมูลอาคาร63!$C$46</f>
        <v>2540</v>
      </c>
      <c r="E50" s="518">
        <f>[4]ข้อมูลอาคาร63!$D$46</f>
        <v>7</v>
      </c>
      <c r="F50" s="518">
        <f>[4]ข้อมูลอาคาร63!$E$46</f>
        <v>251</v>
      </c>
      <c r="G50" s="520">
        <f>[4]ข้อมูลอาคาร63!$F$46</f>
        <v>0</v>
      </c>
      <c r="H50" s="521">
        <f>[4]ข้อมูลอาคาร63!$G$46</f>
        <v>128</v>
      </c>
      <c r="I50" s="520">
        <f t="shared" si="0"/>
        <v>128</v>
      </c>
      <c r="J50" s="522">
        <f>[4]ข้อมูลอาคาร63!$I$45</f>
        <v>0</v>
      </c>
      <c r="K50" s="523">
        <f t="shared" si="1"/>
        <v>128</v>
      </c>
    </row>
    <row r="51" spans="2:13" ht="22.5" customHeight="1">
      <c r="B51" s="519">
        <f>[4]ข้อมูลอาคาร63!$A$47</f>
        <v>42</v>
      </c>
      <c r="C51" s="518" t="str">
        <f>[4]ข้อมูลอาคาร63!$B$47</f>
        <v>อาคาร พักเจ้าหน้าที่และโรงผสม(อาหารสัตว์)</v>
      </c>
      <c r="D51" s="518">
        <f>[4]ข้อมูลอาคาร63!$C$47</f>
        <v>2532</v>
      </c>
      <c r="E51" s="518">
        <f>[4]ข้อมูลอาคาร63!$D$47</f>
        <v>24</v>
      </c>
      <c r="F51" s="518">
        <f>[4]ข้อมูลอาคาร63!$E$47</f>
        <v>365</v>
      </c>
      <c r="G51" s="520">
        <f>[4]ข้อมูลอาคาร63!$F$47</f>
        <v>0</v>
      </c>
      <c r="H51" s="521">
        <f>[4]ข้อมูลอาคาร63!$G$47</f>
        <v>150</v>
      </c>
      <c r="I51" s="520">
        <f t="shared" si="0"/>
        <v>150</v>
      </c>
      <c r="J51" s="522">
        <f>[4]ข้อมูลอาคาร63!$I$46</f>
        <v>0</v>
      </c>
      <c r="K51" s="523">
        <f t="shared" si="1"/>
        <v>150</v>
      </c>
    </row>
    <row r="52" spans="2:13" ht="22.5" customHeight="1">
      <c r="B52" s="519">
        <f>[4]ข้อมูลอาคาร63!$A$48</f>
        <v>43</v>
      </c>
      <c r="C52" s="518" t="str">
        <f>[4]ข้อมูลอาคาร63!$B$48</f>
        <v>โรงเรือนพักโคหยุดรีดนม</v>
      </c>
      <c r="D52" s="518">
        <f>[4]ข้อมูลอาคาร63!$C$48</f>
        <v>2552</v>
      </c>
      <c r="E52" s="518">
        <f>[4]ข้อมูลอาคาร63!$D$48</f>
        <v>24</v>
      </c>
      <c r="F52" s="518">
        <f>[4]ข้อมูลอาคาร63!$E$48</f>
        <v>365</v>
      </c>
      <c r="G52" s="520">
        <f>[4]ข้อมูลอาคาร63!$F$48</f>
        <v>0</v>
      </c>
      <c r="H52" s="521">
        <f>[4]ข้อมูลอาคาร63!$G$48</f>
        <v>36</v>
      </c>
      <c r="I52" s="520">
        <f t="shared" si="0"/>
        <v>36</v>
      </c>
      <c r="J52" s="522">
        <f>[4]ข้อมูลอาคาร63!$I$47</f>
        <v>0</v>
      </c>
      <c r="K52" s="523">
        <f t="shared" si="1"/>
        <v>36</v>
      </c>
    </row>
    <row r="53" spans="2:13" ht="22.5" customHeight="1">
      <c r="B53" s="519">
        <f>[4]ข้อมูลอาคาร63!$A$49</f>
        <v>44</v>
      </c>
      <c r="C53" s="518" t="str">
        <f>[4]ข้อมูลอาคาร63!$B$49</f>
        <v>อาคาร โรงจอดรถคณะฯ</v>
      </c>
      <c r="D53" s="518">
        <f>[4]ข้อมูลอาคาร63!$C$49</f>
        <v>2552</v>
      </c>
      <c r="E53" s="518">
        <f>[4]ข้อมูลอาคาร63!$D$49</f>
        <v>8</v>
      </c>
      <c r="F53" s="518">
        <f>[4]ข้อมูลอาคาร63!$E$49</f>
        <v>365</v>
      </c>
      <c r="G53" s="520">
        <f>[4]ข้อมูลอาคาร63!$F$49</f>
        <v>0</v>
      </c>
      <c r="H53" s="521">
        <f>[4]ข้อมูลอาคาร63!$G$49</f>
        <v>256</v>
      </c>
      <c r="I53" s="520">
        <f t="shared" si="0"/>
        <v>256</v>
      </c>
      <c r="J53" s="522">
        <f>[4]ข้อมูลอาคาร63!$I$48</f>
        <v>0</v>
      </c>
      <c r="K53" s="523">
        <f t="shared" si="1"/>
        <v>256</v>
      </c>
    </row>
    <row r="54" spans="2:13" ht="22.5" customHeight="1">
      <c r="B54" s="665">
        <f>[4]ข้อมูลอาคาร63!$A$50</f>
        <v>45</v>
      </c>
      <c r="C54" s="518" t="str">
        <f>[4]ข้อมูลอาคาร63!$B$50</f>
        <v>โรงเรือนเลี้ยงไก่กระดูกดำ</v>
      </c>
      <c r="D54" s="518">
        <f>[4]ข้อมูลอาคาร63!$C$50</f>
        <v>2556</v>
      </c>
      <c r="E54" s="518">
        <f>[4]ข้อมูลอาคาร63!$D$650</f>
        <v>0</v>
      </c>
      <c r="F54" s="518">
        <f>[4]ข้อมูลอาคาร63!$E$50</f>
        <v>365</v>
      </c>
      <c r="G54" s="520">
        <f>[4]ข้อมูลอาคาร63!$F$50</f>
        <v>0</v>
      </c>
      <c r="H54" s="521">
        <f>[4]ข้อมูลอาคาร63!$G$50</f>
        <v>247.5</v>
      </c>
      <c r="I54" s="520">
        <f t="shared" si="0"/>
        <v>247.5</v>
      </c>
      <c r="J54" s="522">
        <f>[4]ข้อมูลอาคาร63!$I$49</f>
        <v>0</v>
      </c>
      <c r="K54" s="520">
        <f t="shared" si="1"/>
        <v>247.5</v>
      </c>
    </row>
    <row r="55" spans="2:13" ht="22.5" customHeight="1">
      <c r="B55" s="665">
        <f>[4]ข้อมูลอาคาร63!$A$51</f>
        <v>46</v>
      </c>
      <c r="C55" s="518" t="str">
        <f>[4]ข้อมูลอาคาร63!$B$51</f>
        <v>โรงเรือนเลี้ยงไก่กระดูกดำ_2</v>
      </c>
      <c r="D55" s="518">
        <f>[4]ข้อมูลอาคาร63!$C$51</f>
        <v>2557</v>
      </c>
      <c r="E55" s="518">
        <f>[4]ข้อมูลอาคาร63!$D$51</f>
        <v>24</v>
      </c>
      <c r="F55" s="518">
        <f>[4]ข้อมูลอาคาร63!$E$51</f>
        <v>365</v>
      </c>
      <c r="G55" s="520">
        <f>[4]ข้อมูลอาคาร63!$F$51</f>
        <v>0</v>
      </c>
      <c r="H55" s="521">
        <f>[4]ข้อมูลอาคาร63!$G$51</f>
        <v>120</v>
      </c>
      <c r="I55" s="520">
        <f t="shared" si="0"/>
        <v>120</v>
      </c>
      <c r="J55" s="522">
        <f>[4]ข้อมูลอาคาร63!$I$50</f>
        <v>0</v>
      </c>
      <c r="K55" s="520">
        <f t="shared" si="1"/>
        <v>120</v>
      </c>
    </row>
    <row r="56" spans="2:13" ht="22.5" customHeight="1">
      <c r="B56" s="665">
        <f>[4]ข้อมูลอาคาร63!$A$52</f>
        <v>47</v>
      </c>
      <c r="C56" s="518" t="str">
        <f>[4]ข้อมูลอาคาร63!$B$52</f>
        <v>โรงเรือนเลี้ยงไก่กระดูกดำ_3</v>
      </c>
      <c r="D56" s="518">
        <f>[4]ข้อมูลอาคาร63!$C$52</f>
        <v>2557</v>
      </c>
      <c r="E56" s="518">
        <f>[4]ข้อมูลอาคาร63!$D$52</f>
        <v>24</v>
      </c>
      <c r="F56" s="518">
        <f>[4]ข้อมูลอาคาร63!$E$52</f>
        <v>365</v>
      </c>
      <c r="G56" s="520">
        <f>[4]ข้อมูลอาคาร63!$F$52</f>
        <v>0</v>
      </c>
      <c r="H56" s="521">
        <f>[4]ข้อมูลอาคาร63!$G$52</f>
        <v>120</v>
      </c>
      <c r="I56" s="520">
        <f t="shared" si="0"/>
        <v>120</v>
      </c>
      <c r="J56" s="522">
        <f>[4]ข้อมูลอาคาร63!$I$51</f>
        <v>0</v>
      </c>
      <c r="K56" s="520">
        <f t="shared" si="1"/>
        <v>120</v>
      </c>
    </row>
    <row r="57" spans="2:13" ht="22.5" customHeight="1">
      <c r="B57" s="665">
        <f>[4]ข้อมูลอาคาร63!$A$53</f>
        <v>48</v>
      </c>
      <c r="C57" s="518" t="str">
        <f>[4]ข้อมูลอาคาร63!$B$53</f>
        <v>โรงเรือนเลี้ยงไก่กระดูกดำ_4</v>
      </c>
      <c r="D57" s="518">
        <f>[4]ข้อมูลอาคาร63!$C$53</f>
        <v>2557</v>
      </c>
      <c r="E57" s="518">
        <f>[4]ข้อมูลอาคาร63!$D$53</f>
        <v>24</v>
      </c>
      <c r="F57" s="518">
        <f>[4]ข้อมูลอาคาร63!$E$53</f>
        <v>365</v>
      </c>
      <c r="G57" s="520">
        <f>[4]ข้อมูลอาคาร63!$F$53</f>
        <v>0</v>
      </c>
      <c r="H57" s="521">
        <f>[4]ข้อมูลอาคาร63!$G$53</f>
        <v>120</v>
      </c>
      <c r="I57" s="520">
        <f t="shared" si="0"/>
        <v>120</v>
      </c>
      <c r="J57" s="522">
        <f>[4]ข้อมูลอาคาร63!$I$52</f>
        <v>0</v>
      </c>
      <c r="K57" s="520">
        <f t="shared" si="1"/>
        <v>120</v>
      </c>
    </row>
    <row r="58" spans="2:13" ht="22.5" customHeight="1">
      <c r="B58" s="542">
        <v>49</v>
      </c>
      <c r="C58" s="542" t="s">
        <v>611</v>
      </c>
      <c r="D58" s="542">
        <v>2563</v>
      </c>
      <c r="E58" s="542">
        <v>6</v>
      </c>
      <c r="F58" s="542">
        <v>144</v>
      </c>
      <c r="G58" s="542">
        <v>0</v>
      </c>
      <c r="H58" s="542">
        <v>420</v>
      </c>
      <c r="I58" s="543">
        <v>420</v>
      </c>
      <c r="J58" s="544">
        <v>0</v>
      </c>
      <c r="K58" s="545">
        <v>420</v>
      </c>
    </row>
    <row r="59" spans="2:13" s="258" customFormat="1">
      <c r="B59" s="803" t="s">
        <v>94</v>
      </c>
      <c r="C59" s="804"/>
      <c r="D59" s="804"/>
      <c r="E59" s="804"/>
      <c r="F59" s="805"/>
      <c r="G59" s="480">
        <f>SUM(G6:G57)</f>
        <v>4462.4180000000006</v>
      </c>
      <c r="H59" s="480">
        <f>SUM(H6:H58)</f>
        <v>25123.919999999995</v>
      </c>
      <c r="I59" s="480">
        <f>SUM(I6:I58)</f>
        <v>29586.338</v>
      </c>
      <c r="J59" s="480">
        <f>SUM(J6:J57)</f>
        <v>4660.4400000000005</v>
      </c>
      <c r="K59" s="480">
        <f>SUM(K6:K58)</f>
        <v>34246.778000000006</v>
      </c>
      <c r="M59" s="524">
        <f>I59+J59</f>
        <v>34246.777999999998</v>
      </c>
    </row>
    <row r="61" spans="2:13" ht="12.75" customHeight="1"/>
    <row r="62" spans="2:13">
      <c r="B62" s="496" t="s">
        <v>342</v>
      </c>
      <c r="C62" s="497" t="s">
        <v>341</v>
      </c>
      <c r="D62" s="497"/>
      <c r="E62" s="497"/>
      <c r="F62" s="497"/>
      <c r="G62" s="485"/>
      <c r="H62" s="485"/>
      <c r="I62" s="485"/>
      <c r="J62" s="485"/>
      <c r="K62" s="488"/>
    </row>
    <row r="63" spans="2:13">
      <c r="B63" s="498"/>
      <c r="C63" s="499" t="s">
        <v>577</v>
      </c>
      <c r="D63" s="499"/>
      <c r="E63" s="499"/>
      <c r="F63" s="499"/>
      <c r="G63" s="486"/>
      <c r="H63" s="486"/>
      <c r="I63" s="486"/>
      <c r="J63" s="486"/>
      <c r="K63" s="489"/>
    </row>
    <row r="64" spans="2:13">
      <c r="B64" s="498"/>
      <c r="C64" s="499" t="s">
        <v>578</v>
      </c>
      <c r="D64" s="499"/>
      <c r="E64" s="499"/>
      <c r="F64" s="499"/>
      <c r="G64" s="486"/>
      <c r="H64" s="486"/>
      <c r="I64" s="486"/>
      <c r="J64" s="486"/>
      <c r="K64" s="489"/>
    </row>
    <row r="65" spans="2:11">
      <c r="B65" s="498"/>
      <c r="C65" s="499" t="s">
        <v>579</v>
      </c>
      <c r="D65" s="499"/>
      <c r="E65" s="499"/>
      <c r="F65" s="499"/>
      <c r="G65" s="486"/>
      <c r="H65" s="486"/>
      <c r="I65" s="486"/>
      <c r="J65" s="486"/>
      <c r="K65" s="489"/>
    </row>
    <row r="66" spans="2:11">
      <c r="B66" s="498"/>
      <c r="C66" s="499" t="s">
        <v>580</v>
      </c>
      <c r="D66" s="499"/>
      <c r="E66" s="499"/>
      <c r="F66" s="499"/>
      <c r="G66" s="486"/>
      <c r="H66" s="486"/>
      <c r="I66" s="486"/>
      <c r="J66" s="486"/>
      <c r="K66" s="489"/>
    </row>
    <row r="67" spans="2:11">
      <c r="B67" s="498"/>
      <c r="C67" s="499" t="s">
        <v>581</v>
      </c>
      <c r="D67" s="499"/>
      <c r="E67" s="499"/>
      <c r="F67" s="499"/>
      <c r="G67" s="486"/>
      <c r="H67" s="486"/>
      <c r="I67" s="486"/>
      <c r="J67" s="486"/>
      <c r="K67" s="489"/>
    </row>
    <row r="68" spans="2:11">
      <c r="B68" s="500"/>
      <c r="C68" s="501" t="s">
        <v>576</v>
      </c>
      <c r="D68" s="501"/>
      <c r="E68" s="501"/>
      <c r="F68" s="501"/>
      <c r="G68" s="487"/>
      <c r="H68" s="487"/>
      <c r="I68" s="487"/>
      <c r="J68" s="487"/>
      <c r="K68" s="490"/>
    </row>
  </sheetData>
  <mergeCells count="10">
    <mergeCell ref="B59:F59"/>
    <mergeCell ref="B7:B9"/>
    <mergeCell ref="C7:C9"/>
    <mergeCell ref="D7:D9"/>
    <mergeCell ref="E7:F8"/>
    <mergeCell ref="B5:K5"/>
    <mergeCell ref="G7:K7"/>
    <mergeCell ref="G8:I8"/>
    <mergeCell ref="J8:J9"/>
    <mergeCell ref="K8:K9"/>
  </mergeCells>
  <pageMargins left="0.78740157480314965" right="0.59055118110236227" top="0.78740157480314965" bottom="0.59055118110236227" header="0.31496062992125984" footer="0.31496062992125984"/>
  <pageSetup paperSize="9" scale="81" firstPageNumber="3" orientation="landscape" r:id="rId1"/>
  <headerFooter differentOddEven="1" differentFirst="1">
    <oddFooter>&amp;C41</oddFooter>
    <evenFooter>&amp;C40</evenFooter>
    <firstFooter>&amp;C39</first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7"/>
  <dimension ref="A1:H21"/>
  <sheetViews>
    <sheetView showGridLines="0" view="pageLayout" zoomScale="40" zoomScaleNormal="100" zoomScaleSheetLayoutView="100" zoomScalePageLayoutView="40" workbookViewId="0">
      <selection activeCell="A35" sqref="A35:G35"/>
    </sheetView>
  </sheetViews>
  <sheetFormatPr defaultRowHeight="21.75"/>
  <cols>
    <col min="1" max="1" width="5.875" style="155" customWidth="1"/>
    <col min="2" max="2" width="11.375" style="155" customWidth="1"/>
    <col min="3" max="3" width="17" style="155" customWidth="1"/>
    <col min="4" max="4" width="19.625" style="155" customWidth="1"/>
    <col min="5" max="5" width="24.75" style="155" customWidth="1"/>
    <col min="6" max="6" width="25.875" style="155" customWidth="1"/>
    <col min="7" max="7" width="17.125" style="155" customWidth="1"/>
    <col min="8" max="8" width="17.25" style="155" customWidth="1"/>
    <col min="9" max="16384" width="9" style="155"/>
  </cols>
  <sheetData>
    <row r="1" spans="1:8" s="195" customFormat="1" ht="24">
      <c r="A1" s="199"/>
      <c r="B1" s="802" t="s">
        <v>542</v>
      </c>
      <c r="C1" s="802"/>
      <c r="D1" s="802"/>
    </row>
    <row r="2" spans="1:8" s="195" customFormat="1" ht="7.5" customHeight="1"/>
    <row r="3" spans="1:8" s="195" customFormat="1" ht="24">
      <c r="B3" s="802" t="s">
        <v>647</v>
      </c>
      <c r="C3" s="802"/>
      <c r="D3" s="802"/>
      <c r="E3" s="802"/>
      <c r="F3" s="802"/>
      <c r="G3" s="802"/>
      <c r="H3" s="802"/>
    </row>
    <row r="4" spans="1:8" ht="7.5" customHeight="1">
      <c r="G4" s="266"/>
      <c r="H4" s="354"/>
    </row>
    <row r="5" spans="1:8">
      <c r="B5" s="819" t="s">
        <v>47</v>
      </c>
      <c r="C5" s="822" t="s">
        <v>248</v>
      </c>
      <c r="D5" s="823"/>
      <c r="E5" s="824"/>
      <c r="F5" s="355" t="s">
        <v>250</v>
      </c>
      <c r="G5" s="822" t="s">
        <v>250</v>
      </c>
      <c r="H5" s="824"/>
    </row>
    <row r="6" spans="1:8">
      <c r="B6" s="820"/>
      <c r="C6" s="825" t="s">
        <v>249</v>
      </c>
      <c r="D6" s="826"/>
      <c r="E6" s="827"/>
      <c r="F6" s="356" t="s">
        <v>251</v>
      </c>
      <c r="G6" s="825" t="s">
        <v>252</v>
      </c>
      <c r="H6" s="827"/>
    </row>
    <row r="7" spans="1:8">
      <c r="B7" s="820"/>
      <c r="C7" s="355" t="s">
        <v>253</v>
      </c>
      <c r="D7" s="355" t="s">
        <v>255</v>
      </c>
      <c r="E7" s="355" t="s">
        <v>94</v>
      </c>
      <c r="F7" s="355" t="s">
        <v>256</v>
      </c>
      <c r="G7" s="355" t="s">
        <v>258</v>
      </c>
      <c r="H7" s="355" t="s">
        <v>260</v>
      </c>
    </row>
    <row r="8" spans="1:8">
      <c r="B8" s="821"/>
      <c r="C8" s="356" t="s">
        <v>254</v>
      </c>
      <c r="D8" s="356" t="s">
        <v>254</v>
      </c>
      <c r="E8" s="356" t="s">
        <v>254</v>
      </c>
      <c r="F8" s="356" t="s">
        <v>257</v>
      </c>
      <c r="G8" s="356" t="s">
        <v>259</v>
      </c>
      <c r="H8" s="356" t="s">
        <v>261</v>
      </c>
    </row>
    <row r="9" spans="1:8">
      <c r="B9" s="357" t="s">
        <v>54</v>
      </c>
      <c r="C9" s="478">
        <f>'6.3.1 ข้อมูลการใช้อาคาร_63'!G59</f>
        <v>4462.4180000000006</v>
      </c>
      <c r="D9" s="478">
        <f>'6.3.1 ข้อมูลการใช้อาคาร_63'!H59</f>
        <v>25123.919999999995</v>
      </c>
      <c r="E9" s="478">
        <f>C9+D9</f>
        <v>29586.337999999996</v>
      </c>
      <c r="F9" s="358"/>
      <c r="G9" s="358"/>
      <c r="H9" s="358"/>
    </row>
    <row r="10" spans="1:8">
      <c r="B10" s="357" t="s">
        <v>55</v>
      </c>
      <c r="C10" s="478">
        <f>C9</f>
        <v>4462.4180000000006</v>
      </c>
      <c r="D10" s="478">
        <f>D9</f>
        <v>25123.919999999995</v>
      </c>
      <c r="E10" s="478">
        <f t="shared" ref="E10:E20" si="0">C10+D10</f>
        <v>29586.337999999996</v>
      </c>
      <c r="F10" s="358"/>
      <c r="G10" s="358"/>
      <c r="H10" s="358"/>
    </row>
    <row r="11" spans="1:8">
      <c r="B11" s="357" t="s">
        <v>56</v>
      </c>
      <c r="C11" s="478">
        <f t="shared" ref="C11:C20" si="1">C10</f>
        <v>4462.4180000000006</v>
      </c>
      <c r="D11" s="478">
        <f t="shared" ref="D11:D20" si="2">D10</f>
        <v>25123.919999999995</v>
      </c>
      <c r="E11" s="478">
        <f t="shared" si="0"/>
        <v>29586.337999999996</v>
      </c>
      <c r="F11" s="358"/>
      <c r="G11" s="358"/>
      <c r="H11" s="358"/>
    </row>
    <row r="12" spans="1:8">
      <c r="B12" s="357" t="s">
        <v>57</v>
      </c>
      <c r="C12" s="478">
        <f t="shared" si="1"/>
        <v>4462.4180000000006</v>
      </c>
      <c r="D12" s="478">
        <f t="shared" si="2"/>
        <v>25123.919999999995</v>
      </c>
      <c r="E12" s="478">
        <f t="shared" si="0"/>
        <v>29586.337999999996</v>
      </c>
      <c r="F12" s="358"/>
      <c r="G12" s="358"/>
      <c r="H12" s="358"/>
    </row>
    <row r="13" spans="1:8">
      <c r="B13" s="357" t="s">
        <v>58</v>
      </c>
      <c r="C13" s="478">
        <f t="shared" si="1"/>
        <v>4462.4180000000006</v>
      </c>
      <c r="D13" s="478">
        <f t="shared" si="2"/>
        <v>25123.919999999995</v>
      </c>
      <c r="E13" s="478">
        <f t="shared" si="0"/>
        <v>29586.337999999996</v>
      </c>
      <c r="F13" s="358"/>
      <c r="G13" s="358"/>
      <c r="H13" s="358"/>
    </row>
    <row r="14" spans="1:8">
      <c r="B14" s="357" t="s">
        <v>59</v>
      </c>
      <c r="C14" s="478">
        <f t="shared" si="1"/>
        <v>4462.4180000000006</v>
      </c>
      <c r="D14" s="478">
        <f t="shared" si="2"/>
        <v>25123.919999999995</v>
      </c>
      <c r="E14" s="478">
        <f t="shared" si="0"/>
        <v>29586.337999999996</v>
      </c>
      <c r="F14" s="358"/>
      <c r="G14" s="358"/>
      <c r="H14" s="358"/>
    </row>
    <row r="15" spans="1:8">
      <c r="B15" s="357" t="s">
        <v>60</v>
      </c>
      <c r="C15" s="478">
        <f t="shared" si="1"/>
        <v>4462.4180000000006</v>
      </c>
      <c r="D15" s="478">
        <f t="shared" si="2"/>
        <v>25123.919999999995</v>
      </c>
      <c r="E15" s="478">
        <f t="shared" si="0"/>
        <v>29586.337999999996</v>
      </c>
      <c r="F15" s="358"/>
      <c r="G15" s="358"/>
      <c r="H15" s="358"/>
    </row>
    <row r="16" spans="1:8">
      <c r="B16" s="357" t="s">
        <v>61</v>
      </c>
      <c r="C16" s="478">
        <f t="shared" si="1"/>
        <v>4462.4180000000006</v>
      </c>
      <c r="D16" s="478">
        <f t="shared" si="2"/>
        <v>25123.919999999995</v>
      </c>
      <c r="E16" s="478">
        <f t="shared" si="0"/>
        <v>29586.337999999996</v>
      </c>
      <c r="F16" s="358"/>
      <c r="G16" s="358"/>
      <c r="H16" s="358"/>
    </row>
    <row r="17" spans="2:8">
      <c r="B17" s="357" t="s">
        <v>62</v>
      </c>
      <c r="C17" s="478">
        <f t="shared" si="1"/>
        <v>4462.4180000000006</v>
      </c>
      <c r="D17" s="478">
        <f t="shared" si="2"/>
        <v>25123.919999999995</v>
      </c>
      <c r="E17" s="478">
        <f t="shared" si="0"/>
        <v>29586.337999999996</v>
      </c>
      <c r="F17" s="358"/>
      <c r="G17" s="358"/>
      <c r="H17" s="358"/>
    </row>
    <row r="18" spans="2:8">
      <c r="B18" s="357" t="s">
        <v>63</v>
      </c>
      <c r="C18" s="478">
        <f t="shared" si="1"/>
        <v>4462.4180000000006</v>
      </c>
      <c r="D18" s="478">
        <f t="shared" si="2"/>
        <v>25123.919999999995</v>
      </c>
      <c r="E18" s="478">
        <f t="shared" si="0"/>
        <v>29586.337999999996</v>
      </c>
      <c r="F18" s="358"/>
      <c r="G18" s="358"/>
      <c r="H18" s="358"/>
    </row>
    <row r="19" spans="2:8">
      <c r="B19" s="205" t="s">
        <v>64</v>
      </c>
      <c r="C19" s="478">
        <f t="shared" si="1"/>
        <v>4462.4180000000006</v>
      </c>
      <c r="D19" s="478">
        <f t="shared" si="2"/>
        <v>25123.919999999995</v>
      </c>
      <c r="E19" s="478">
        <f t="shared" si="0"/>
        <v>29586.337999999996</v>
      </c>
      <c r="F19" s="358"/>
      <c r="G19" s="204"/>
      <c r="H19" s="358"/>
    </row>
    <row r="20" spans="2:8">
      <c r="B20" s="205" t="s">
        <v>65</v>
      </c>
      <c r="C20" s="478">
        <f t="shared" si="1"/>
        <v>4462.4180000000006</v>
      </c>
      <c r="D20" s="478">
        <f t="shared" si="2"/>
        <v>25123.919999999995</v>
      </c>
      <c r="E20" s="478">
        <f t="shared" si="0"/>
        <v>29586.337999999996</v>
      </c>
      <c r="F20" s="358"/>
      <c r="G20" s="359"/>
      <c r="H20" s="358"/>
    </row>
    <row r="21" spans="2:8">
      <c r="B21" s="816" t="s">
        <v>94</v>
      </c>
      <c r="C21" s="817"/>
      <c r="D21" s="817"/>
      <c r="E21" s="818"/>
      <c r="F21" s="479">
        <f>SUM(F9:F20)</f>
        <v>0</v>
      </c>
      <c r="G21" s="479">
        <f>SUM(G9:G20)</f>
        <v>0</v>
      </c>
      <c r="H21" s="479">
        <f>SUM(H9:H20)</f>
        <v>0</v>
      </c>
    </row>
  </sheetData>
  <mergeCells count="8">
    <mergeCell ref="B1:D1"/>
    <mergeCell ref="B21:E21"/>
    <mergeCell ref="C6:E6"/>
    <mergeCell ref="G5:H5"/>
    <mergeCell ref="G6:H6"/>
    <mergeCell ref="B3:H3"/>
    <mergeCell ref="C5:E5"/>
    <mergeCell ref="B5:B8"/>
  </mergeCells>
  <phoneticPr fontId="4" type="noConversion"/>
  <pageMargins left="0.59055118110236227" right="0.78740157480314965" top="0.78740157480314965" bottom="0.59055118110236227" header="0.31496062992125984" footer="0.31496062992125984"/>
  <pageSetup paperSize="9" scale="88" firstPageNumber="4" fitToWidth="2" orientation="landscape" r:id="rId1"/>
  <headerFooter>
    <oddFooter>&amp;C42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P59"/>
  <sheetViews>
    <sheetView showGridLines="0" view="pageBreakPreview" zoomScaleNormal="100" zoomScaleSheetLayoutView="100" workbookViewId="0">
      <selection activeCell="R59" sqref="R59"/>
    </sheetView>
  </sheetViews>
  <sheetFormatPr defaultRowHeight="21.75"/>
  <cols>
    <col min="1" max="1" width="2.5" style="121" customWidth="1"/>
    <col min="2" max="2" width="3.125" style="173" customWidth="1"/>
    <col min="3" max="3" width="5" style="121" customWidth="1"/>
    <col min="4" max="4" width="5.875" style="121" customWidth="1"/>
    <col min="5" max="5" width="5.5" style="121" customWidth="1"/>
    <col min="6" max="6" width="5" style="121" customWidth="1"/>
    <col min="7" max="7" width="7.5" style="121" customWidth="1"/>
    <col min="8" max="8" width="6.125" style="121" customWidth="1"/>
    <col min="9" max="9" width="8.75" style="121" customWidth="1"/>
    <col min="10" max="10" width="5.375" style="121" customWidth="1"/>
    <col min="11" max="11" width="4.125" style="121" customWidth="1"/>
    <col min="12" max="12" width="8.375" style="121" customWidth="1"/>
    <col min="13" max="13" width="8.875" style="121" customWidth="1"/>
    <col min="14" max="14" width="12.125" style="121" customWidth="1"/>
    <col min="15" max="15" width="2.875" style="121" customWidth="1"/>
    <col min="16" max="16384" width="9" style="121"/>
  </cols>
  <sheetData>
    <row r="1" spans="1:16" s="49" customFormat="1" ht="30.75" customHeight="1" thickTop="1" thickBot="1">
      <c r="A1" s="706" t="s">
        <v>12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8"/>
      <c r="O1" s="48"/>
      <c r="P1" s="48"/>
    </row>
    <row r="2" spans="1:16" s="49" customFormat="1" ht="21.75" customHeight="1" thickTop="1">
      <c r="B2" s="50"/>
    </row>
    <row r="3" spans="1:16" s="49" customFormat="1" ht="21.75" customHeight="1">
      <c r="A3" s="713" t="s">
        <v>276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</row>
    <row r="4" spans="1:16" s="46" customFormat="1" ht="21.75" customHeight="1">
      <c r="B4" s="213" t="s">
        <v>448</v>
      </c>
      <c r="C4" s="46" t="s">
        <v>37</v>
      </c>
      <c r="E4" s="51"/>
      <c r="F4" s="714" t="str">
        <f>ปก!F21</f>
        <v>มหาวิทยาลัยแม่โจ้</v>
      </c>
      <c r="G4" s="714"/>
      <c r="H4" s="714"/>
      <c r="I4" s="714"/>
      <c r="J4" s="714"/>
      <c r="K4" s="714"/>
      <c r="L4" s="714"/>
      <c r="M4" s="714"/>
      <c r="N4" s="714"/>
    </row>
    <row r="5" spans="1:16" s="46" customFormat="1" ht="21.75" customHeight="1">
      <c r="B5" s="47"/>
      <c r="C5" s="46" t="s">
        <v>229</v>
      </c>
      <c r="E5" s="51"/>
      <c r="F5" s="714" t="str">
        <f>ปก!F22</f>
        <v>ศูนย์สัตวศาสตร์และเทคโนโลยี คณะสัตวศาสตร์และเทคโนโลยี</v>
      </c>
      <c r="G5" s="714"/>
      <c r="H5" s="714"/>
      <c r="I5" s="714"/>
      <c r="J5" s="714"/>
      <c r="K5" s="714"/>
      <c r="L5" s="714"/>
      <c r="M5" s="714"/>
      <c r="N5" s="714"/>
    </row>
    <row r="6" spans="1:16" s="46" customFormat="1" ht="21.75" customHeight="1">
      <c r="B6" s="47"/>
      <c r="C6" s="46" t="s">
        <v>38</v>
      </c>
      <c r="E6" s="51"/>
      <c r="F6" s="714" t="str">
        <f>ปก!F23</f>
        <v>85302-0098</v>
      </c>
      <c r="G6" s="714"/>
      <c r="H6" s="714"/>
      <c r="I6" s="714"/>
      <c r="J6" s="714"/>
      <c r="K6" s="714"/>
      <c r="L6" s="714"/>
      <c r="M6" s="714"/>
      <c r="N6" s="714"/>
    </row>
    <row r="7" spans="1:16" s="46" customFormat="1" ht="21.75" customHeight="1">
      <c r="B7" s="213" t="s">
        <v>449</v>
      </c>
      <c r="C7" s="46" t="s">
        <v>247</v>
      </c>
    </row>
    <row r="8" spans="1:16" s="49" customFormat="1" ht="21.75" customHeight="1">
      <c r="B8" s="50"/>
      <c r="D8" s="715" t="s">
        <v>507</v>
      </c>
      <c r="E8" s="715"/>
      <c r="F8" s="715"/>
      <c r="G8" s="715"/>
      <c r="H8" s="715"/>
      <c r="I8" s="715"/>
      <c r="J8" s="715"/>
      <c r="K8" s="715"/>
      <c r="L8" s="715"/>
      <c r="M8" s="715"/>
      <c r="N8" s="715"/>
    </row>
    <row r="9" spans="1:16" s="49" customFormat="1" ht="21.75" customHeight="1">
      <c r="B9" s="50"/>
      <c r="D9" s="715"/>
      <c r="E9" s="715"/>
      <c r="F9" s="715"/>
      <c r="G9" s="715"/>
      <c r="H9" s="715"/>
      <c r="I9" s="715"/>
      <c r="J9" s="715"/>
      <c r="K9" s="715"/>
      <c r="L9" s="715"/>
      <c r="M9" s="715"/>
      <c r="N9" s="715"/>
    </row>
    <row r="10" spans="1:16" s="49" customFormat="1" ht="21.75" customHeight="1">
      <c r="B10" s="50"/>
      <c r="D10" s="715"/>
      <c r="E10" s="715"/>
      <c r="F10" s="715"/>
      <c r="G10" s="715"/>
      <c r="H10" s="715"/>
      <c r="I10" s="715"/>
      <c r="J10" s="715"/>
      <c r="K10" s="715"/>
      <c r="L10" s="715"/>
      <c r="M10" s="715"/>
      <c r="N10" s="715"/>
    </row>
    <row r="11" spans="1:16" s="49" customFormat="1" ht="21.75" customHeight="1">
      <c r="B11" s="50"/>
      <c r="D11" s="715" t="s">
        <v>508</v>
      </c>
      <c r="E11" s="715"/>
      <c r="F11" s="715"/>
      <c r="G11" s="715"/>
      <c r="H11" s="715"/>
      <c r="I11" s="715"/>
      <c r="J11" s="715"/>
      <c r="K11" s="715"/>
      <c r="L11" s="715"/>
      <c r="M11" s="715"/>
      <c r="N11" s="715"/>
    </row>
    <row r="12" spans="1:16" s="49" customFormat="1" ht="21.75" customHeight="1">
      <c r="B12" s="50"/>
      <c r="D12" s="715"/>
      <c r="E12" s="715"/>
      <c r="F12" s="715"/>
      <c r="G12" s="715"/>
      <c r="H12" s="715"/>
      <c r="I12" s="715"/>
      <c r="J12" s="715"/>
      <c r="K12" s="715"/>
      <c r="L12" s="715"/>
      <c r="M12" s="715"/>
      <c r="N12" s="715"/>
    </row>
    <row r="13" spans="1:16" s="49" customFormat="1" ht="21.75" customHeight="1">
      <c r="B13" s="50"/>
      <c r="D13" s="715"/>
      <c r="E13" s="715"/>
      <c r="F13" s="715"/>
      <c r="G13" s="715"/>
      <c r="H13" s="715"/>
      <c r="I13" s="715"/>
      <c r="J13" s="715"/>
      <c r="K13" s="715"/>
      <c r="L13" s="715"/>
      <c r="M13" s="715"/>
      <c r="N13" s="715"/>
    </row>
    <row r="14" spans="1:16" s="49" customFormat="1" ht="21.75" customHeight="1">
      <c r="B14" s="50"/>
    </row>
    <row r="15" spans="1:16" s="46" customFormat="1" ht="21.75" customHeight="1">
      <c r="B15" s="213" t="s">
        <v>450</v>
      </c>
      <c r="C15" s="46" t="s">
        <v>230</v>
      </c>
    </row>
    <row r="16" spans="1:16" s="46" customFormat="1" ht="21.75" customHeight="1">
      <c r="B16" s="47"/>
      <c r="C16" s="46" t="s">
        <v>39</v>
      </c>
      <c r="D16" s="52"/>
      <c r="E16" s="53">
        <v>252</v>
      </c>
      <c r="F16" s="53"/>
      <c r="G16" s="47" t="s">
        <v>40</v>
      </c>
      <c r="H16" s="52" t="s">
        <v>598</v>
      </c>
      <c r="I16" s="53"/>
      <c r="K16" s="54" t="s">
        <v>41</v>
      </c>
      <c r="L16" s="514" t="s">
        <v>599</v>
      </c>
      <c r="M16" s="53"/>
      <c r="N16" s="30"/>
    </row>
    <row r="17" spans="2:14" s="46" customFormat="1" ht="21.75" customHeight="1">
      <c r="B17" s="47"/>
      <c r="C17" s="46" t="s">
        <v>42</v>
      </c>
      <c r="D17" s="55" t="s">
        <v>603</v>
      </c>
      <c r="E17" s="56"/>
      <c r="F17" s="56"/>
      <c r="G17" s="47" t="s">
        <v>43</v>
      </c>
      <c r="H17" s="57" t="s">
        <v>600</v>
      </c>
      <c r="I17" s="53"/>
      <c r="K17" s="54" t="s">
        <v>44</v>
      </c>
      <c r="L17" s="515">
        <v>50290</v>
      </c>
      <c r="M17" s="56"/>
      <c r="N17" s="30"/>
    </row>
    <row r="18" spans="2:14" s="46" customFormat="1" ht="21.75" customHeight="1">
      <c r="B18" s="47"/>
      <c r="C18" s="46" t="s">
        <v>45</v>
      </c>
      <c r="D18" s="58" t="s">
        <v>602</v>
      </c>
      <c r="E18" s="56"/>
      <c r="F18" s="56"/>
      <c r="G18" s="47" t="s">
        <v>46</v>
      </c>
      <c r="H18" s="53" t="s">
        <v>601</v>
      </c>
      <c r="I18" s="53"/>
      <c r="K18" s="54" t="s">
        <v>512</v>
      </c>
      <c r="L18" s="56" t="s">
        <v>598</v>
      </c>
      <c r="M18" s="56"/>
      <c r="N18" s="30"/>
    </row>
    <row r="19" spans="2:14" s="49" customFormat="1" ht="21.75" customHeight="1">
      <c r="B19" s="50"/>
    </row>
    <row r="20" spans="2:14" s="46" customFormat="1" ht="21.75" customHeight="1">
      <c r="B20" s="213" t="s">
        <v>451</v>
      </c>
      <c r="C20" s="46" t="s">
        <v>355</v>
      </c>
    </row>
    <row r="21" spans="2:14" s="46" customFormat="1" ht="21.75" customHeight="1">
      <c r="B21" s="47"/>
      <c r="C21" s="46" t="s">
        <v>231</v>
      </c>
      <c r="F21" s="46" t="s">
        <v>232</v>
      </c>
      <c r="H21" s="46" t="s">
        <v>233</v>
      </c>
      <c r="J21" s="46" t="s">
        <v>510</v>
      </c>
    </row>
    <row r="22" spans="2:14" s="46" customFormat="1" ht="21.75" customHeight="1">
      <c r="B22" s="47"/>
      <c r="C22" s="46" t="s">
        <v>357</v>
      </c>
      <c r="F22" s="46" t="s">
        <v>457</v>
      </c>
      <c r="H22" s="30"/>
      <c r="I22" s="30"/>
      <c r="J22" s="30"/>
      <c r="K22" s="30"/>
      <c r="L22" s="30"/>
    </row>
    <row r="23" spans="2:14" s="46" customFormat="1" ht="21.75" customHeight="1">
      <c r="B23" s="213" t="s">
        <v>452</v>
      </c>
      <c r="C23" s="46" t="s">
        <v>604</v>
      </c>
      <c r="G23" s="30"/>
      <c r="H23" s="30"/>
    </row>
    <row r="24" spans="2:14" s="60" customFormat="1" ht="21.75" customHeight="1">
      <c r="B24" s="59"/>
      <c r="C24" s="60" t="s">
        <v>277</v>
      </c>
      <c r="E24" s="61">
        <v>76</v>
      </c>
      <c r="F24" s="61" t="s">
        <v>281</v>
      </c>
      <c r="G24" s="60" t="s">
        <v>483</v>
      </c>
      <c r="H24" s="62"/>
    </row>
    <row r="25" spans="2:14" s="60" customFormat="1" ht="21.75" customHeight="1">
      <c r="B25" s="59"/>
      <c r="C25" s="60" t="s">
        <v>87</v>
      </c>
      <c r="D25" s="516">
        <v>8</v>
      </c>
      <c r="E25" s="60" t="s">
        <v>370</v>
      </c>
      <c r="G25" s="62"/>
    </row>
    <row r="26" spans="2:14" s="46" customFormat="1" ht="13.5" customHeight="1">
      <c r="B26" s="47"/>
      <c r="D26" s="30"/>
      <c r="G26" s="30"/>
    </row>
    <row r="27" spans="2:14" s="46" customFormat="1" ht="25.5" customHeight="1">
      <c r="B27" s="214" t="s">
        <v>453</v>
      </c>
      <c r="C27" s="60" t="s">
        <v>234</v>
      </c>
      <c r="D27" s="60"/>
      <c r="E27" s="60"/>
      <c r="F27" s="517">
        <v>48</v>
      </c>
      <c r="G27" s="62" t="s">
        <v>4</v>
      </c>
      <c r="H27" s="62"/>
      <c r="I27" s="62"/>
      <c r="J27" s="62"/>
      <c r="K27" s="62"/>
      <c r="L27" s="62"/>
      <c r="M27" s="60"/>
    </row>
    <row r="28" spans="2:14" s="46" customFormat="1" ht="13.5" customHeight="1">
      <c r="B28" s="59"/>
      <c r="C28" s="60"/>
      <c r="D28" s="60"/>
      <c r="E28" s="60"/>
      <c r="F28" s="62"/>
      <c r="G28" s="62"/>
      <c r="H28" s="62"/>
      <c r="I28" s="62"/>
      <c r="J28" s="62"/>
      <c r="K28" s="62"/>
      <c r="L28" s="62"/>
      <c r="M28" s="60"/>
    </row>
    <row r="29" spans="2:14" s="46" customFormat="1" ht="21.75" customHeight="1">
      <c r="B29" s="214" t="s">
        <v>454</v>
      </c>
      <c r="C29" s="60" t="s">
        <v>235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</row>
    <row r="30" spans="2:14" s="46" customFormat="1" ht="26.25" customHeight="1">
      <c r="B30" s="59"/>
      <c r="C30" s="60" t="s">
        <v>236</v>
      </c>
      <c r="D30" s="60"/>
      <c r="E30" s="60"/>
      <c r="F30" s="61" t="s">
        <v>598</v>
      </c>
      <c r="G30" s="60" t="s">
        <v>5</v>
      </c>
      <c r="H30" s="63"/>
      <c r="I30" s="60"/>
      <c r="J30" s="60"/>
      <c r="K30" s="60"/>
      <c r="L30" s="60"/>
      <c r="M30" s="60"/>
    </row>
    <row r="31" spans="2:14" s="46" customFormat="1" ht="13.5" customHeight="1">
      <c r="B31" s="59"/>
      <c r="C31" s="60"/>
      <c r="D31" s="60"/>
      <c r="E31" s="60"/>
      <c r="F31" s="62"/>
      <c r="G31" s="60"/>
      <c r="H31" s="63"/>
      <c r="I31" s="60"/>
      <c r="J31" s="60"/>
      <c r="K31" s="60"/>
      <c r="L31" s="60"/>
      <c r="M31" s="60"/>
    </row>
    <row r="32" spans="2:14" s="46" customFormat="1" ht="21.75" customHeight="1">
      <c r="B32" s="214" t="s">
        <v>455</v>
      </c>
      <c r="C32" s="60" t="s">
        <v>237</v>
      </c>
      <c r="D32" s="60"/>
      <c r="E32" s="60"/>
      <c r="F32" s="60"/>
      <c r="G32" s="60"/>
      <c r="H32" s="63"/>
      <c r="I32" s="60"/>
      <c r="J32" s="60"/>
      <c r="K32" s="60"/>
      <c r="L32" s="60"/>
      <c r="M32" s="60"/>
    </row>
    <row r="33" spans="2:14" s="60" customFormat="1" ht="24.75" customHeight="1">
      <c r="B33" s="59"/>
      <c r="C33" s="60" t="s">
        <v>238</v>
      </c>
      <c r="F33" s="62"/>
      <c r="G33" s="61"/>
      <c r="H33" s="64" t="s">
        <v>509</v>
      </c>
    </row>
    <row r="34" spans="2:14" s="46" customFormat="1" ht="24">
      <c r="B34" s="213" t="s">
        <v>456</v>
      </c>
      <c r="C34" s="30" t="s">
        <v>48</v>
      </c>
      <c r="D34" s="30"/>
      <c r="E34" s="30"/>
      <c r="F34" s="30"/>
      <c r="G34" s="30"/>
      <c r="H34" s="30"/>
      <c r="I34" s="30"/>
      <c r="J34" s="30"/>
      <c r="K34" s="30"/>
      <c r="L34" s="30"/>
    </row>
    <row r="35" spans="2:14" s="49" customFormat="1" ht="14.25" customHeight="1">
      <c r="B35" s="50"/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2:14" s="46" customFormat="1" ht="24">
      <c r="B36" s="712" t="s">
        <v>49</v>
      </c>
      <c r="C36" s="712"/>
      <c r="D36" s="712" t="s">
        <v>50</v>
      </c>
      <c r="E36" s="712"/>
      <c r="F36" s="712"/>
      <c r="G36" s="712"/>
      <c r="H36" s="712"/>
      <c r="I36" s="709" t="s">
        <v>51</v>
      </c>
      <c r="J36" s="710"/>
      <c r="K36" s="710"/>
      <c r="L36" s="710"/>
      <c r="M36" s="711"/>
      <c r="N36" s="3" t="s">
        <v>52</v>
      </c>
    </row>
    <row r="37" spans="2:14" s="46" customFormat="1" ht="24">
      <c r="B37" s="733" t="s">
        <v>448</v>
      </c>
      <c r="C37" s="733"/>
      <c r="D37" s="730" t="s">
        <v>605</v>
      </c>
      <c r="E37" s="730"/>
      <c r="F37" s="730"/>
      <c r="G37" s="730"/>
      <c r="H37" s="730"/>
      <c r="I37" s="65" t="s">
        <v>371</v>
      </c>
      <c r="J37" s="66"/>
      <c r="K37" s="66"/>
      <c r="L37" s="67"/>
      <c r="M37" s="68"/>
      <c r="N37" s="730" t="s">
        <v>606</v>
      </c>
    </row>
    <row r="38" spans="2:14" s="46" customFormat="1" ht="24">
      <c r="B38" s="733"/>
      <c r="C38" s="733"/>
      <c r="D38" s="730"/>
      <c r="E38" s="730"/>
      <c r="F38" s="730"/>
      <c r="G38" s="730"/>
      <c r="H38" s="730"/>
      <c r="I38" s="69" t="s">
        <v>372</v>
      </c>
      <c r="J38" s="70"/>
      <c r="K38" s="70"/>
      <c r="L38" s="71"/>
      <c r="M38" s="72"/>
      <c r="N38" s="730"/>
    </row>
    <row r="39" spans="2:14" s="46" customFormat="1" ht="24">
      <c r="B39" s="733" t="s">
        <v>449</v>
      </c>
      <c r="C39" s="733"/>
      <c r="D39" s="730"/>
      <c r="E39" s="730"/>
      <c r="F39" s="730"/>
      <c r="G39" s="730"/>
      <c r="H39" s="730"/>
      <c r="I39" s="73" t="s">
        <v>371</v>
      </c>
      <c r="J39" s="74"/>
      <c r="K39" s="74"/>
      <c r="L39" s="75"/>
      <c r="M39" s="76"/>
      <c r="N39" s="730"/>
    </row>
    <row r="40" spans="2:14" s="46" customFormat="1" ht="24">
      <c r="B40" s="733"/>
      <c r="C40" s="733"/>
      <c r="D40" s="730"/>
      <c r="E40" s="730"/>
      <c r="F40" s="730"/>
      <c r="G40" s="730"/>
      <c r="H40" s="730"/>
      <c r="I40" s="69" t="s">
        <v>372</v>
      </c>
      <c r="J40" s="70"/>
      <c r="K40" s="70"/>
      <c r="L40" s="71"/>
      <c r="M40" s="72"/>
      <c r="N40" s="730"/>
    </row>
    <row r="41" spans="2:14" s="46" customFormat="1" ht="24">
      <c r="B41" s="733" t="s">
        <v>450</v>
      </c>
      <c r="C41" s="733"/>
      <c r="D41" s="730"/>
      <c r="E41" s="730"/>
      <c r="F41" s="730"/>
      <c r="G41" s="730"/>
      <c r="H41" s="730"/>
      <c r="I41" s="73" t="s">
        <v>371</v>
      </c>
      <c r="J41" s="74"/>
      <c r="K41" s="74"/>
      <c r="L41" s="75"/>
      <c r="M41" s="76"/>
      <c r="N41" s="730"/>
    </row>
    <row r="42" spans="2:14" s="46" customFormat="1" ht="24">
      <c r="B42" s="733"/>
      <c r="C42" s="733"/>
      <c r="D42" s="730"/>
      <c r="E42" s="730"/>
      <c r="F42" s="730"/>
      <c r="G42" s="730"/>
      <c r="H42" s="730"/>
      <c r="I42" s="69" t="s">
        <v>372</v>
      </c>
      <c r="J42" s="70"/>
      <c r="K42" s="70"/>
      <c r="L42" s="71"/>
      <c r="M42" s="72"/>
      <c r="N42" s="730"/>
    </row>
    <row r="43" spans="2:14" s="49" customFormat="1">
      <c r="B43" s="50"/>
    </row>
    <row r="44" spans="2:14" s="49" customFormat="1" ht="12" customHeight="1">
      <c r="B44" s="50"/>
    </row>
    <row r="45" spans="2:14" s="49" customFormat="1">
      <c r="B45" s="734" t="s">
        <v>53</v>
      </c>
      <c r="C45" s="735"/>
      <c r="D45" s="735"/>
      <c r="E45" s="735"/>
      <c r="F45" s="735"/>
      <c r="G45" s="77"/>
      <c r="H45" s="77"/>
      <c r="I45" s="77"/>
      <c r="J45" s="77"/>
      <c r="K45" s="77"/>
      <c r="L45" s="77"/>
      <c r="M45" s="77"/>
      <c r="N45" s="78"/>
    </row>
    <row r="46" spans="2:14" s="49" customFormat="1">
      <c r="B46" s="79" t="s">
        <v>373</v>
      </c>
      <c r="C46" s="80"/>
      <c r="D46" s="80"/>
      <c r="E46" s="80"/>
      <c r="F46" s="80"/>
      <c r="G46" s="81"/>
      <c r="H46" s="81"/>
      <c r="I46" s="81"/>
      <c r="J46" s="81"/>
      <c r="K46" s="81"/>
      <c r="L46" s="81"/>
      <c r="M46" s="81"/>
      <c r="N46" s="82"/>
    </row>
    <row r="47" spans="2:14" s="49" customFormat="1">
      <c r="B47" s="728"/>
      <c r="C47" s="729"/>
      <c r="D47" s="83" t="s">
        <v>283</v>
      </c>
      <c r="E47" s="718" t="s">
        <v>348</v>
      </c>
      <c r="F47" s="718"/>
      <c r="G47" s="718"/>
      <c r="H47" s="718"/>
      <c r="I47" s="718"/>
      <c r="J47" s="718"/>
      <c r="K47" s="718"/>
      <c r="L47" s="718"/>
      <c r="M47" s="718"/>
      <c r="N47" s="719"/>
    </row>
    <row r="48" spans="2:14" s="49" customFormat="1">
      <c r="B48" s="726"/>
      <c r="C48" s="727"/>
      <c r="D48" s="83"/>
      <c r="E48" s="718" t="s">
        <v>293</v>
      </c>
      <c r="F48" s="718"/>
      <c r="G48" s="718"/>
      <c r="H48" s="718"/>
      <c r="I48" s="718"/>
      <c r="J48" s="718"/>
      <c r="K48" s="718"/>
      <c r="L48" s="718"/>
      <c r="M48" s="718"/>
      <c r="N48" s="719"/>
    </row>
    <row r="49" spans="2:14" s="49" customFormat="1">
      <c r="B49" s="726"/>
      <c r="C49" s="727"/>
      <c r="D49" s="83" t="s">
        <v>284</v>
      </c>
      <c r="E49" s="720" t="s">
        <v>349</v>
      </c>
      <c r="F49" s="720"/>
      <c r="G49" s="720"/>
      <c r="H49" s="720"/>
      <c r="I49" s="720"/>
      <c r="J49" s="720"/>
      <c r="K49" s="720"/>
      <c r="L49" s="720"/>
      <c r="M49" s="720"/>
      <c r="N49" s="721"/>
    </row>
    <row r="50" spans="2:14" s="49" customFormat="1" ht="15.75" customHeight="1">
      <c r="B50" s="84"/>
      <c r="C50" s="83"/>
      <c r="D50" s="83"/>
      <c r="E50" s="720"/>
      <c r="F50" s="720"/>
      <c r="G50" s="720"/>
      <c r="H50" s="720"/>
      <c r="I50" s="720"/>
      <c r="J50" s="720"/>
      <c r="K50" s="720"/>
      <c r="L50" s="720"/>
      <c r="M50" s="720"/>
      <c r="N50" s="721"/>
    </row>
    <row r="51" spans="2:14" s="49" customFormat="1" ht="18" customHeight="1">
      <c r="B51" s="84"/>
      <c r="C51" s="83"/>
      <c r="D51" s="83" t="s">
        <v>285</v>
      </c>
      <c r="E51" s="724" t="s">
        <v>286</v>
      </c>
      <c r="F51" s="724"/>
      <c r="G51" s="724"/>
      <c r="H51" s="724"/>
      <c r="I51" s="724"/>
      <c r="J51" s="724"/>
      <c r="K51" s="724"/>
      <c r="L51" s="724"/>
      <c r="M51" s="724"/>
      <c r="N51" s="725"/>
    </row>
    <row r="52" spans="2:14" s="49" customFormat="1">
      <c r="B52" s="84"/>
      <c r="C52" s="83"/>
      <c r="D52" s="83" t="s">
        <v>287</v>
      </c>
      <c r="E52" s="85" t="s">
        <v>288</v>
      </c>
      <c r="F52" s="2"/>
      <c r="G52" s="2"/>
      <c r="H52" s="2"/>
      <c r="I52" s="2"/>
      <c r="J52" s="2"/>
      <c r="K52" s="2"/>
      <c r="L52" s="2"/>
      <c r="M52" s="2"/>
      <c r="N52" s="1"/>
    </row>
    <row r="53" spans="2:14" s="49" customFormat="1">
      <c r="B53" s="84"/>
      <c r="C53" s="83"/>
      <c r="D53" s="83" t="s">
        <v>289</v>
      </c>
      <c r="E53" s="718" t="s">
        <v>290</v>
      </c>
      <c r="F53" s="718"/>
      <c r="G53" s="718"/>
      <c r="H53" s="718"/>
      <c r="I53" s="718"/>
      <c r="J53" s="718"/>
      <c r="K53" s="718"/>
      <c r="L53" s="718"/>
      <c r="M53" s="718"/>
      <c r="N53" s="719"/>
    </row>
    <row r="54" spans="2:14" s="49" customFormat="1">
      <c r="B54" s="84"/>
      <c r="C54" s="83"/>
      <c r="D54" s="83"/>
      <c r="E54" s="2" t="s">
        <v>291</v>
      </c>
      <c r="F54" s="2"/>
      <c r="G54" s="2"/>
      <c r="H54" s="2"/>
      <c r="I54" s="2"/>
      <c r="J54" s="2"/>
      <c r="K54" s="2"/>
      <c r="L54" s="2"/>
      <c r="M54" s="2"/>
      <c r="N54" s="1"/>
    </row>
    <row r="55" spans="2:14" s="49" customFormat="1">
      <c r="B55" s="79" t="s">
        <v>374</v>
      </c>
      <c r="C55" s="80"/>
      <c r="D55" s="80"/>
      <c r="E55" s="80"/>
      <c r="F55" s="80"/>
      <c r="G55" s="81"/>
      <c r="H55" s="81"/>
      <c r="I55" s="81"/>
      <c r="J55" s="81"/>
      <c r="K55" s="81"/>
      <c r="L55" s="81"/>
      <c r="M55" s="81"/>
      <c r="N55" s="82"/>
    </row>
    <row r="56" spans="2:14" s="49" customFormat="1">
      <c r="B56" s="731"/>
      <c r="C56" s="732"/>
      <c r="D56" s="83" t="s">
        <v>283</v>
      </c>
      <c r="E56" s="85" t="s">
        <v>288</v>
      </c>
      <c r="F56" s="2"/>
      <c r="G56" s="2"/>
      <c r="H56" s="2"/>
      <c r="I56" s="2"/>
      <c r="J56" s="2"/>
      <c r="K56" s="2"/>
      <c r="L56" s="2"/>
      <c r="M56" s="2"/>
      <c r="N56" s="1"/>
    </row>
    <row r="57" spans="2:14" s="49" customFormat="1">
      <c r="B57" s="716"/>
      <c r="C57" s="717"/>
      <c r="D57" s="83" t="s">
        <v>284</v>
      </c>
      <c r="E57" s="720" t="s">
        <v>292</v>
      </c>
      <c r="F57" s="720"/>
      <c r="G57" s="720"/>
      <c r="H57" s="720"/>
      <c r="I57" s="720"/>
      <c r="J57" s="720"/>
      <c r="K57" s="720"/>
      <c r="L57" s="720"/>
      <c r="M57" s="720"/>
      <c r="N57" s="721"/>
    </row>
    <row r="58" spans="2:14" s="49" customFormat="1">
      <c r="B58" s="86"/>
      <c r="C58" s="87"/>
      <c r="D58" s="87"/>
      <c r="E58" s="722"/>
      <c r="F58" s="722"/>
      <c r="G58" s="722"/>
      <c r="H58" s="722"/>
      <c r="I58" s="722"/>
      <c r="J58" s="722"/>
      <c r="K58" s="722"/>
      <c r="L58" s="722"/>
      <c r="M58" s="722"/>
      <c r="N58" s="723"/>
    </row>
    <row r="59" spans="2:14" s="49" customFormat="1">
      <c r="B59" s="50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</row>
  </sheetData>
  <mergeCells count="31">
    <mergeCell ref="D41:H42"/>
    <mergeCell ref="D11:N13"/>
    <mergeCell ref="B56:C56"/>
    <mergeCell ref="N39:N40"/>
    <mergeCell ref="B48:C48"/>
    <mergeCell ref="N37:N38"/>
    <mergeCell ref="B41:C42"/>
    <mergeCell ref="D37:H38"/>
    <mergeCell ref="B39:C40"/>
    <mergeCell ref="B45:F45"/>
    <mergeCell ref="N41:N42"/>
    <mergeCell ref="D39:H40"/>
    <mergeCell ref="B37:C38"/>
    <mergeCell ref="B57:C57"/>
    <mergeCell ref="E48:N48"/>
    <mergeCell ref="E53:N53"/>
    <mergeCell ref="E47:N47"/>
    <mergeCell ref="E57:N58"/>
    <mergeCell ref="E51:N51"/>
    <mergeCell ref="B49:C49"/>
    <mergeCell ref="E49:N50"/>
    <mergeCell ref="B47:C47"/>
    <mergeCell ref="A1:N1"/>
    <mergeCell ref="I36:M36"/>
    <mergeCell ref="D36:H36"/>
    <mergeCell ref="B36:C36"/>
    <mergeCell ref="A3:N3"/>
    <mergeCell ref="F5:N5"/>
    <mergeCell ref="F4:N4"/>
    <mergeCell ref="D8:N10"/>
    <mergeCell ref="F6:N6"/>
  </mergeCells>
  <phoneticPr fontId="4" type="noConversion"/>
  <pageMargins left="0.59055118110236227" right="0.15748031496062992" top="0.9055118110236221" bottom="0.74803149606299213" header="0.31496062992125984" footer="0.31496062992125984"/>
  <pageSetup paperSize="9" orientation="portrait" r:id="rId1"/>
  <headerFooter>
    <oddFooter>&amp;C &amp;P</oddFooter>
  </headerFooter>
  <rowBreaks count="1" manualBreakCount="1">
    <brk id="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4" name="Check Box 25">
              <controlPr defaultSize="0" autoFill="0" autoLine="0" autoPict="0">
                <anchor moveWithCells="1">
                  <from>
                    <xdr:col>2</xdr:col>
                    <xdr:colOff>85725</xdr:colOff>
                    <xdr:row>7</xdr:row>
                    <xdr:rowOff>9525</xdr:rowOff>
                  </from>
                  <to>
                    <xdr:col>3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Check Box 26">
              <controlPr defaultSize="0" autoFill="0" autoLine="0" autoPict="0">
                <anchor moveWithCells="1">
                  <from>
                    <xdr:col>2</xdr:col>
                    <xdr:colOff>85725</xdr:colOff>
                    <xdr:row>10</xdr:row>
                    <xdr:rowOff>0</xdr:rowOff>
                  </from>
                  <to>
                    <xdr:col>3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6" name="Check Box 36">
              <controlPr defaultSize="0" autoFill="0" autoLine="0" autoPict="0">
                <anchor moveWithCells="1">
                  <from>
                    <xdr:col>8</xdr:col>
                    <xdr:colOff>57150</xdr:colOff>
                    <xdr:row>36</xdr:row>
                    <xdr:rowOff>0</xdr:rowOff>
                  </from>
                  <to>
                    <xdr:col>8</xdr:col>
                    <xdr:colOff>361950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7" name="Check Box 37">
              <controlPr defaultSize="0" autoFill="0" autoLine="0" autoPict="0">
                <anchor moveWithCells="1">
                  <from>
                    <xdr:col>8</xdr:col>
                    <xdr:colOff>57150</xdr:colOff>
                    <xdr:row>37</xdr:row>
                    <xdr:rowOff>0</xdr:rowOff>
                  </from>
                  <to>
                    <xdr:col>8</xdr:col>
                    <xdr:colOff>361950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8" name="Check Box 38">
              <controlPr defaultSize="0" autoFill="0" autoLine="0" autoPict="0">
                <anchor moveWithCells="1">
                  <from>
                    <xdr:col>8</xdr:col>
                    <xdr:colOff>57150</xdr:colOff>
                    <xdr:row>38</xdr:row>
                    <xdr:rowOff>0</xdr:rowOff>
                  </from>
                  <to>
                    <xdr:col>8</xdr:col>
                    <xdr:colOff>361950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9" name="Check Box 39">
              <controlPr defaultSize="0" autoFill="0" autoLine="0" autoPict="0">
                <anchor moveWithCells="1">
                  <from>
                    <xdr:col>8</xdr:col>
                    <xdr:colOff>57150</xdr:colOff>
                    <xdr:row>39</xdr:row>
                    <xdr:rowOff>0</xdr:rowOff>
                  </from>
                  <to>
                    <xdr:col>8</xdr:col>
                    <xdr:colOff>361950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" name="Check Box 40">
              <controlPr defaultSize="0" autoFill="0" autoLine="0" autoPict="0">
                <anchor moveWithCells="1">
                  <from>
                    <xdr:col>8</xdr:col>
                    <xdr:colOff>57150</xdr:colOff>
                    <xdr:row>40</xdr:row>
                    <xdr:rowOff>0</xdr:rowOff>
                  </from>
                  <to>
                    <xdr:col>8</xdr:col>
                    <xdr:colOff>361950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1" name="Check Box 41">
              <controlPr defaultSize="0" autoFill="0" autoLine="0" autoPict="0">
                <anchor moveWithCells="1">
                  <from>
                    <xdr:col>8</xdr:col>
                    <xdr:colOff>57150</xdr:colOff>
                    <xdr:row>41</xdr:row>
                    <xdr:rowOff>0</xdr:rowOff>
                  </from>
                  <to>
                    <xdr:col>8</xdr:col>
                    <xdr:colOff>361950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2" name="Check Box 42">
              <controlPr defaultSize="0" autoFill="0" autoLine="0" autoPict="0">
                <anchor moveWithCells="1">
                  <from>
                    <xdr:col>8</xdr:col>
                    <xdr:colOff>57150</xdr:colOff>
                    <xdr:row>38</xdr:row>
                    <xdr:rowOff>0</xdr:rowOff>
                  </from>
                  <to>
                    <xdr:col>8</xdr:col>
                    <xdr:colOff>361950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3" name="Check Box 43">
              <controlPr defaultSize="0" autoFill="0" autoLine="0" autoPict="0">
                <anchor moveWithCells="1">
                  <from>
                    <xdr:col>8</xdr:col>
                    <xdr:colOff>57150</xdr:colOff>
                    <xdr:row>39</xdr:row>
                    <xdr:rowOff>0</xdr:rowOff>
                  </from>
                  <to>
                    <xdr:col>8</xdr:col>
                    <xdr:colOff>361950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4" name="Check Box 44">
              <controlPr defaultSize="0" autoFill="0" autoLine="0" autoPict="0">
                <anchor moveWithCells="1">
                  <from>
                    <xdr:col>8</xdr:col>
                    <xdr:colOff>57150</xdr:colOff>
                    <xdr:row>40</xdr:row>
                    <xdr:rowOff>0</xdr:rowOff>
                  </from>
                  <to>
                    <xdr:col>8</xdr:col>
                    <xdr:colOff>361950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5" name="Check Box 45">
              <controlPr defaultSize="0" autoFill="0" autoLine="0" autoPict="0">
                <anchor moveWithCells="1">
                  <from>
                    <xdr:col>8</xdr:col>
                    <xdr:colOff>57150</xdr:colOff>
                    <xdr:row>41</xdr:row>
                    <xdr:rowOff>0</xdr:rowOff>
                  </from>
                  <to>
                    <xdr:col>8</xdr:col>
                    <xdr:colOff>361950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6" name="Check Box 46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0</xdr:rowOff>
                  </from>
                  <to>
                    <xdr:col>2</xdr:col>
                    <xdr:colOff>361950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7" name="Check Box 47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9525</xdr:rowOff>
                  </from>
                  <to>
                    <xdr:col>2</xdr:col>
                    <xdr:colOff>361950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8" name="Check Box 49">
              <controlPr defaultSize="0" autoFill="0" autoLine="0" autoPict="0">
                <anchor moveWithCells="1">
                  <from>
                    <xdr:col>5</xdr:col>
                    <xdr:colOff>57150</xdr:colOff>
                    <xdr:row>20</xdr:row>
                    <xdr:rowOff>0</xdr:rowOff>
                  </from>
                  <to>
                    <xdr:col>5</xdr:col>
                    <xdr:colOff>361950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9" name="Check Box 50">
              <controlPr defaultSize="0" autoFill="0" autoLine="0" autoPict="0">
                <anchor moveWithCells="1">
                  <from>
                    <xdr:col>5</xdr:col>
                    <xdr:colOff>57150</xdr:colOff>
                    <xdr:row>21</xdr:row>
                    <xdr:rowOff>0</xdr:rowOff>
                  </from>
                  <to>
                    <xdr:col>5</xdr:col>
                    <xdr:colOff>361950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0" name="Check Box 51">
              <controlPr defaultSize="0" autoFill="0" autoLine="0" autoPict="0">
                <anchor moveWithCells="1">
                  <from>
                    <xdr:col>7</xdr:col>
                    <xdr:colOff>57150</xdr:colOff>
                    <xdr:row>20</xdr:row>
                    <xdr:rowOff>0</xdr:rowOff>
                  </from>
                  <to>
                    <xdr:col>7</xdr:col>
                    <xdr:colOff>361950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1" name="Check Box 58">
              <controlPr defaultSize="0" autoFill="0" autoLine="0" autoPict="0">
                <anchor moveWithCells="1">
                  <from>
                    <xdr:col>9</xdr:col>
                    <xdr:colOff>57150</xdr:colOff>
                    <xdr:row>20</xdr:row>
                    <xdr:rowOff>0</xdr:rowOff>
                  </from>
                  <to>
                    <xdr:col>9</xdr:col>
                    <xdr:colOff>361950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2" name="Check Box 62">
              <controlPr defaultSize="0" autoFill="0" autoLine="0" autoPict="0">
                <anchor moveWithCells="1">
                  <from>
                    <xdr:col>8</xdr:col>
                    <xdr:colOff>57150</xdr:colOff>
                    <xdr:row>38</xdr:row>
                    <xdr:rowOff>0</xdr:rowOff>
                  </from>
                  <to>
                    <xdr:col>8</xdr:col>
                    <xdr:colOff>361950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3" name="Check Box 63">
              <controlPr defaultSize="0" autoFill="0" autoLine="0" autoPict="0">
                <anchor moveWithCells="1">
                  <from>
                    <xdr:col>8</xdr:col>
                    <xdr:colOff>57150</xdr:colOff>
                    <xdr:row>39</xdr:row>
                    <xdr:rowOff>0</xdr:rowOff>
                  </from>
                  <to>
                    <xdr:col>8</xdr:col>
                    <xdr:colOff>361950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4" name="Check Box 64">
              <controlPr defaultSize="0" autoFill="0" autoLine="0" autoPict="0">
                <anchor moveWithCells="1">
                  <from>
                    <xdr:col>8</xdr:col>
                    <xdr:colOff>57150</xdr:colOff>
                    <xdr:row>40</xdr:row>
                    <xdr:rowOff>0</xdr:rowOff>
                  </from>
                  <to>
                    <xdr:col>8</xdr:col>
                    <xdr:colOff>361950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5" name="Check Box 65">
              <controlPr defaultSize="0" autoFill="0" autoLine="0" autoPict="0">
                <anchor moveWithCells="1">
                  <from>
                    <xdr:col>8</xdr:col>
                    <xdr:colOff>57150</xdr:colOff>
                    <xdr:row>41</xdr:row>
                    <xdr:rowOff>0</xdr:rowOff>
                  </from>
                  <to>
                    <xdr:col>8</xdr:col>
                    <xdr:colOff>361950</xdr:colOff>
                    <xdr:row>41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249977111117893"/>
  </sheetPr>
  <dimension ref="A1:O48"/>
  <sheetViews>
    <sheetView showGridLines="0" view="pageLayout" zoomScale="70" zoomScaleNormal="100" zoomScaleSheetLayoutView="100" zoomScalePageLayoutView="70" workbookViewId="0">
      <selection activeCell="A35" sqref="A35:G35"/>
    </sheetView>
  </sheetViews>
  <sheetFormatPr defaultRowHeight="21.75"/>
  <cols>
    <col min="1" max="1" width="6.25" style="155" customWidth="1"/>
    <col min="2" max="4" width="9.625" style="155" customWidth="1"/>
    <col min="5" max="5" width="11.875" style="155" customWidth="1"/>
    <col min="6" max="6" width="13.375" style="155" customWidth="1"/>
    <col min="7" max="7" width="14.375" style="155" customWidth="1"/>
    <col min="8" max="8" width="13.25" style="155" customWidth="1"/>
    <col min="9" max="9" width="16.25" style="155" customWidth="1"/>
    <col min="10" max="10" width="15.25" style="155" customWidth="1"/>
    <col min="11" max="11" width="12.625" style="155" customWidth="1"/>
    <col min="12" max="12" width="14.625" style="155" customWidth="1"/>
    <col min="13" max="16384" width="9" style="155"/>
  </cols>
  <sheetData>
    <row r="1" spans="1:15" ht="24">
      <c r="B1" s="197" t="s">
        <v>739</v>
      </c>
      <c r="C1" s="211"/>
    </row>
    <row r="2" spans="1:15" ht="24">
      <c r="A2" s="802" t="s">
        <v>646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</row>
    <row r="3" spans="1:15">
      <c r="B3" s="206" t="s">
        <v>212</v>
      </c>
      <c r="C3" s="567">
        <f>หม้อแปลงปัจจุบัน!D5</f>
        <v>3224</v>
      </c>
      <c r="E3" s="206" t="s">
        <v>210</v>
      </c>
      <c r="F3" s="851" t="str">
        <f>หม้อแปลงปัจจุบัน!B5</f>
        <v>9805-020004553162</v>
      </c>
      <c r="G3" s="851"/>
      <c r="H3" s="481"/>
      <c r="I3" s="206" t="s">
        <v>211</v>
      </c>
      <c r="J3" s="851">
        <f>หม้อแปลงปัจจุบัน!C5</f>
        <v>23055970</v>
      </c>
      <c r="K3" s="851"/>
      <c r="L3" s="851"/>
    </row>
    <row r="4" spans="1:15" ht="10.5" customHeight="1"/>
    <row r="5" spans="1:15" ht="19.5" customHeight="1">
      <c r="A5" s="849" t="s">
        <v>47</v>
      </c>
      <c r="B5" s="850" t="s">
        <v>95</v>
      </c>
      <c r="C5" s="850"/>
      <c r="D5" s="850"/>
      <c r="E5" s="850"/>
      <c r="F5" s="850" t="s">
        <v>102</v>
      </c>
      <c r="G5" s="850"/>
      <c r="H5" s="852" t="s">
        <v>568</v>
      </c>
      <c r="I5" s="849" t="s">
        <v>263</v>
      </c>
      <c r="J5" s="849" t="s">
        <v>264</v>
      </c>
      <c r="K5" s="855" t="s">
        <v>582</v>
      </c>
      <c r="L5" s="849" t="s">
        <v>105</v>
      </c>
    </row>
    <row r="6" spans="1:15" ht="19.5" customHeight="1">
      <c r="A6" s="849"/>
      <c r="B6" s="336" t="s">
        <v>96</v>
      </c>
      <c r="C6" s="336" t="s">
        <v>98</v>
      </c>
      <c r="D6" s="336" t="s">
        <v>99</v>
      </c>
      <c r="E6" s="336" t="s">
        <v>100</v>
      </c>
      <c r="F6" s="336" t="s">
        <v>103</v>
      </c>
      <c r="G6" s="336" t="s">
        <v>100</v>
      </c>
      <c r="H6" s="853"/>
      <c r="I6" s="849"/>
      <c r="J6" s="849"/>
      <c r="K6" s="856"/>
      <c r="L6" s="849"/>
    </row>
    <row r="7" spans="1:15" ht="19.5" customHeight="1">
      <c r="A7" s="849"/>
      <c r="B7" s="337" t="s">
        <v>97</v>
      </c>
      <c r="C7" s="337" t="s">
        <v>97</v>
      </c>
      <c r="D7" s="337" t="s">
        <v>97</v>
      </c>
      <c r="E7" s="337" t="s">
        <v>101</v>
      </c>
      <c r="F7" s="337" t="s">
        <v>104</v>
      </c>
      <c r="G7" s="337" t="s">
        <v>101</v>
      </c>
      <c r="H7" s="854"/>
      <c r="I7" s="849"/>
      <c r="J7" s="849"/>
      <c r="K7" s="857"/>
      <c r="L7" s="849"/>
      <c r="M7" s="378" t="s">
        <v>209</v>
      </c>
    </row>
    <row r="8" spans="1:15" ht="21.75" customHeight="1">
      <c r="A8" s="566" t="s">
        <v>54</v>
      </c>
      <c r="B8" s="529">
        <v>118.65</v>
      </c>
      <c r="C8" s="529">
        <v>89.61</v>
      </c>
      <c r="D8" s="529">
        <v>103.72</v>
      </c>
      <c r="E8" s="245">
        <v>15772.14</v>
      </c>
      <c r="F8" s="245">
        <v>43512</v>
      </c>
      <c r="G8" s="245">
        <v>161041.29</v>
      </c>
      <c r="H8" s="246">
        <v>57.25</v>
      </c>
      <c r="I8" s="246">
        <v>166890.71</v>
      </c>
      <c r="J8" s="507">
        <f>+F8*100/(MAX(B8:D8)*24*M8)</f>
        <v>49.291083832905123</v>
      </c>
      <c r="K8" s="507">
        <f>MAX(B8:D8)/(SQRT((MAX(B8:D8)^2+(H8)^2)))</f>
        <v>0.90063872489183794</v>
      </c>
      <c r="L8" s="507">
        <f>+I8/F8</f>
        <v>3.8355099742599741</v>
      </c>
      <c r="M8" s="155">
        <v>31</v>
      </c>
      <c r="O8" s="379">
        <f>E8+G8</f>
        <v>176813.43</v>
      </c>
    </row>
    <row r="9" spans="1:15" ht="21.75" customHeight="1">
      <c r="A9" s="566" t="s">
        <v>55</v>
      </c>
      <c r="B9" s="529">
        <v>169.11</v>
      </c>
      <c r="C9" s="529">
        <v>117.64</v>
      </c>
      <c r="D9" s="529">
        <v>142.85</v>
      </c>
      <c r="E9" s="245">
        <v>22479.79</v>
      </c>
      <c r="F9" s="245">
        <v>57308.01</v>
      </c>
      <c r="G9" s="245">
        <v>222379.48</v>
      </c>
      <c r="H9" s="246">
        <v>81.93</v>
      </c>
      <c r="I9" s="246">
        <v>230832.97</v>
      </c>
      <c r="J9" s="507">
        <f t="shared" ref="J9:J19" si="0">+F9*100/(MAX(B9:D9)*24*M9)</f>
        <v>50.428583044003474</v>
      </c>
      <c r="K9" s="507">
        <f>MAX(B9:D9)/(SQRT((MAX(B9:D9)^2+(H9)^2)))</f>
        <v>0.89994510989100773</v>
      </c>
      <c r="L9" s="507">
        <f t="shared" ref="L9:L19" si="1">+I9/F9</f>
        <v>4.0279355364110527</v>
      </c>
      <c r="M9" s="155">
        <v>28</v>
      </c>
    </row>
    <row r="10" spans="1:15" ht="21.75" customHeight="1">
      <c r="A10" s="566" t="s">
        <v>56</v>
      </c>
      <c r="B10" s="529">
        <v>193.11</v>
      </c>
      <c r="C10" s="529">
        <v>146.96</v>
      </c>
      <c r="D10" s="529">
        <v>179.75</v>
      </c>
      <c r="E10" s="245">
        <v>25670.11</v>
      </c>
      <c r="F10" s="245">
        <v>73808</v>
      </c>
      <c r="G10" s="245">
        <v>280818.99</v>
      </c>
      <c r="H10" s="246">
        <v>99.59</v>
      </c>
      <c r="I10" s="246">
        <v>291315.27</v>
      </c>
      <c r="J10" s="507">
        <f t="shared" si="0"/>
        <v>51.371912938360943</v>
      </c>
      <c r="K10" s="507">
        <f t="shared" ref="K10:K19" si="2">MAX(B10:D10)/(SQRT((MAX(B10:D10)^2+(H10)^2)))</f>
        <v>0.88877006506866862</v>
      </c>
      <c r="L10" s="507">
        <f t="shared" si="1"/>
        <v>3.9469335302406248</v>
      </c>
      <c r="M10" s="155">
        <v>31</v>
      </c>
    </row>
    <row r="11" spans="1:15" ht="21.75" customHeight="1">
      <c r="A11" s="566" t="s">
        <v>57</v>
      </c>
      <c r="B11" s="529">
        <v>205.58</v>
      </c>
      <c r="C11" s="529">
        <v>142.24</v>
      </c>
      <c r="D11" s="529">
        <v>173.36</v>
      </c>
      <c r="E11" s="245">
        <v>27327.75</v>
      </c>
      <c r="F11" s="245">
        <v>65376</v>
      </c>
      <c r="G11" s="245">
        <v>246835.11</v>
      </c>
      <c r="H11" s="246">
        <v>104.46</v>
      </c>
      <c r="I11" s="246">
        <v>255784.32000000001</v>
      </c>
      <c r="J11" s="507">
        <f t="shared" si="0"/>
        <v>44.167720595388651</v>
      </c>
      <c r="K11" s="507">
        <f t="shared" si="2"/>
        <v>0.89151159933555735</v>
      </c>
      <c r="L11" s="507">
        <f t="shared" si="1"/>
        <v>3.9125110132158589</v>
      </c>
      <c r="M11" s="155">
        <v>30</v>
      </c>
    </row>
    <row r="12" spans="1:15" ht="21.75" customHeight="1">
      <c r="A12" s="566" t="s">
        <v>58</v>
      </c>
      <c r="B12" s="529">
        <v>163.85</v>
      </c>
      <c r="C12" s="529">
        <v>119.5</v>
      </c>
      <c r="D12" s="530">
        <v>143.03</v>
      </c>
      <c r="E12" s="245">
        <v>21780.58</v>
      </c>
      <c r="F12" s="245">
        <v>53040</v>
      </c>
      <c r="G12" s="245">
        <v>201062.85</v>
      </c>
      <c r="H12" s="246">
        <v>92.34</v>
      </c>
      <c r="I12" s="246">
        <v>208526.9</v>
      </c>
      <c r="J12" s="507">
        <f t="shared" si="0"/>
        <v>43.5095041688405</v>
      </c>
      <c r="K12" s="507">
        <f t="shared" si="2"/>
        <v>0.87117908601007998</v>
      </c>
      <c r="L12" s="507">
        <f t="shared" si="1"/>
        <v>3.9315026395173454</v>
      </c>
      <c r="M12" s="155">
        <v>31</v>
      </c>
    </row>
    <row r="13" spans="1:15" ht="21.75" customHeight="1">
      <c r="A13" s="566" t="s">
        <v>59</v>
      </c>
      <c r="B13" s="529">
        <v>177.26</v>
      </c>
      <c r="C13" s="529">
        <v>125.77</v>
      </c>
      <c r="D13" s="529">
        <v>147.56</v>
      </c>
      <c r="E13" s="245">
        <v>23563.17</v>
      </c>
      <c r="F13" s="245">
        <v>59447.99</v>
      </c>
      <c r="G13" s="245">
        <v>226514.19</v>
      </c>
      <c r="H13" s="246">
        <v>78.23</v>
      </c>
      <c r="I13" s="246">
        <v>234991.5</v>
      </c>
      <c r="J13" s="507">
        <f t="shared" si="0"/>
        <v>46.579404703699524</v>
      </c>
      <c r="K13" s="507">
        <f t="shared" si="2"/>
        <v>0.91486621993362482</v>
      </c>
      <c r="L13" s="507">
        <f t="shared" si="1"/>
        <v>3.952892267678016</v>
      </c>
      <c r="M13" s="155">
        <v>30</v>
      </c>
    </row>
    <row r="14" spans="1:15" ht="21.75" customHeight="1">
      <c r="A14" s="566" t="s">
        <v>60</v>
      </c>
      <c r="B14" s="529">
        <v>180.25</v>
      </c>
      <c r="C14" s="529">
        <v>141.11000000000001</v>
      </c>
      <c r="D14" s="529">
        <v>165.83</v>
      </c>
      <c r="E14" s="245">
        <v>23960.63</v>
      </c>
      <c r="F14" s="245">
        <v>60171.99</v>
      </c>
      <c r="G14" s="245">
        <v>227768.46</v>
      </c>
      <c r="H14" s="246">
        <v>89.61</v>
      </c>
      <c r="I14" s="246">
        <v>236199.61</v>
      </c>
      <c r="J14" s="507">
        <f t="shared" si="0"/>
        <v>44.868976779562438</v>
      </c>
      <c r="K14" s="507">
        <f t="shared" si="2"/>
        <v>0.89544821858926438</v>
      </c>
      <c r="L14" s="507">
        <f t="shared" si="1"/>
        <v>3.9254079846785852</v>
      </c>
      <c r="M14" s="155">
        <v>31</v>
      </c>
    </row>
    <row r="15" spans="1:15" ht="21.75" customHeight="1">
      <c r="A15" s="566" t="s">
        <v>61</v>
      </c>
      <c r="B15" s="529">
        <v>153.81</v>
      </c>
      <c r="C15" s="529">
        <v>117.41</v>
      </c>
      <c r="D15" s="529">
        <v>128.33000000000001</v>
      </c>
      <c r="E15" s="245">
        <v>20445.96</v>
      </c>
      <c r="F15" s="245">
        <v>51532</v>
      </c>
      <c r="G15" s="245">
        <v>197186.37</v>
      </c>
      <c r="H15" s="246">
        <v>91.92</v>
      </c>
      <c r="I15" s="246">
        <v>204593.27</v>
      </c>
      <c r="J15" s="507">
        <f t="shared" si="0"/>
        <v>45.031819036613392</v>
      </c>
      <c r="K15" s="507">
        <f t="shared" si="2"/>
        <v>0.85839275586582819</v>
      </c>
      <c r="L15" s="507">
        <f t="shared" si="1"/>
        <v>3.9702179228440579</v>
      </c>
      <c r="M15" s="155">
        <v>31</v>
      </c>
    </row>
    <row r="16" spans="1:15" ht="21.75" customHeight="1">
      <c r="A16" s="566" t="s">
        <v>62</v>
      </c>
      <c r="B16" s="529">
        <v>171.84</v>
      </c>
      <c r="C16" s="529">
        <v>136.25</v>
      </c>
      <c r="D16" s="529">
        <v>163.69999999999999</v>
      </c>
      <c r="E16" s="245">
        <v>22842.69</v>
      </c>
      <c r="F16" s="245">
        <v>59583.99</v>
      </c>
      <c r="G16" s="245">
        <v>217883.73</v>
      </c>
      <c r="H16" s="246">
        <v>103.71</v>
      </c>
      <c r="I16" s="246">
        <v>225210.86</v>
      </c>
      <c r="J16" s="507">
        <f t="shared" si="0"/>
        <v>48.158485606765986</v>
      </c>
      <c r="K16" s="507">
        <f t="shared" si="2"/>
        <v>0.85615801992596441</v>
      </c>
      <c r="L16" s="507">
        <f t="shared" si="1"/>
        <v>3.7797210290885186</v>
      </c>
      <c r="M16" s="155">
        <v>30</v>
      </c>
    </row>
    <row r="17" spans="1:13" ht="21.75" customHeight="1">
      <c r="A17" s="566" t="s">
        <v>63</v>
      </c>
      <c r="B17" s="529">
        <v>160.86000000000001</v>
      </c>
      <c r="C17" s="529">
        <v>120.65</v>
      </c>
      <c r="D17" s="529">
        <v>139.28</v>
      </c>
      <c r="E17" s="245">
        <v>21383.119999999999</v>
      </c>
      <c r="F17" s="245">
        <v>57792.01</v>
      </c>
      <c r="G17" s="245">
        <v>219271.31</v>
      </c>
      <c r="H17" s="246">
        <v>70.62</v>
      </c>
      <c r="I17" s="246">
        <v>226886.96</v>
      </c>
      <c r="J17" s="507">
        <f>+F17*100/(MAX(B17:D17)*24*M17)</f>
        <v>48.288842966367596</v>
      </c>
      <c r="K17" s="507">
        <f t="shared" si="2"/>
        <v>0.91564709628668772</v>
      </c>
      <c r="L17" s="507">
        <f>+I17/F17</f>
        <v>3.9259226318655465</v>
      </c>
      <c r="M17" s="155">
        <v>31</v>
      </c>
    </row>
    <row r="18" spans="1:13" ht="21.75" customHeight="1">
      <c r="A18" s="566" t="s">
        <v>64</v>
      </c>
      <c r="B18" s="529">
        <v>164.87</v>
      </c>
      <c r="C18" s="529">
        <v>128.22999999999999</v>
      </c>
      <c r="D18" s="529">
        <v>153.69</v>
      </c>
      <c r="E18" s="245">
        <v>21916.17</v>
      </c>
      <c r="F18" s="245">
        <v>58244</v>
      </c>
      <c r="G18" s="245">
        <v>220741.19</v>
      </c>
      <c r="H18" s="246">
        <v>86.51</v>
      </c>
      <c r="I18" s="246">
        <v>228382.55</v>
      </c>
      <c r="J18" s="507">
        <f t="shared" si="0"/>
        <v>49.065593767480095</v>
      </c>
      <c r="K18" s="507">
        <f t="shared" si="2"/>
        <v>0.8855012202360445</v>
      </c>
      <c r="L18" s="507">
        <f t="shared" si="1"/>
        <v>3.9211343657715814</v>
      </c>
      <c r="M18" s="155">
        <v>30</v>
      </c>
    </row>
    <row r="19" spans="1:13" ht="21.75" customHeight="1">
      <c r="A19" s="566" t="s">
        <v>65</v>
      </c>
      <c r="B19" s="531">
        <v>186.94</v>
      </c>
      <c r="C19" s="531">
        <v>128.52000000000001</v>
      </c>
      <c r="D19" s="531">
        <v>157.72999999999999</v>
      </c>
      <c r="E19" s="508">
        <v>24849.93</v>
      </c>
      <c r="F19" s="508">
        <v>63608</v>
      </c>
      <c r="G19" s="508">
        <v>236843.87</v>
      </c>
      <c r="H19" s="246">
        <v>96.98</v>
      </c>
      <c r="I19" s="246">
        <v>244963.02</v>
      </c>
      <c r="J19" s="507">
        <f t="shared" si="0"/>
        <v>45.733724005517274</v>
      </c>
      <c r="K19" s="507">
        <f t="shared" si="2"/>
        <v>0.88766108569172419</v>
      </c>
      <c r="L19" s="507">
        <f t="shared" si="1"/>
        <v>3.8511353917746192</v>
      </c>
      <c r="M19" s="155">
        <v>31</v>
      </c>
    </row>
    <row r="20" spans="1:13" ht="21.75" customHeight="1">
      <c r="A20" s="858" t="s">
        <v>94</v>
      </c>
      <c r="B20" s="858"/>
      <c r="C20" s="858"/>
      <c r="D20" s="858"/>
      <c r="E20" s="447">
        <f>SUM(E8:E19)</f>
        <v>271992.03999999998</v>
      </c>
      <c r="F20" s="447">
        <f>SUM(F8:F19)</f>
        <v>703423.99</v>
      </c>
      <c r="G20" s="447">
        <f>SUM(G8:G19)</f>
        <v>2658346.84</v>
      </c>
      <c r="H20" s="447">
        <f>SUM(H8:H19)</f>
        <v>1053.1500000000001</v>
      </c>
      <c r="I20" s="447">
        <f>SUM(I8:I19)</f>
        <v>2754577.9399999995</v>
      </c>
      <c r="J20" s="247"/>
      <c r="K20" s="247"/>
      <c r="L20" s="247"/>
    </row>
    <row r="21" spans="1:13" ht="21.75" customHeight="1">
      <c r="A21" s="858" t="s">
        <v>106</v>
      </c>
      <c r="B21" s="858"/>
      <c r="C21" s="858"/>
      <c r="D21" s="858"/>
      <c r="E21" s="510">
        <f t="shared" ref="E21:L21" si="3">AVERAGE(E8:E19)</f>
        <v>22666.00333333333</v>
      </c>
      <c r="F21" s="510">
        <f t="shared" si="3"/>
        <v>58618.665833333333</v>
      </c>
      <c r="G21" s="510">
        <f t="shared" si="3"/>
        <v>221528.90333333332</v>
      </c>
      <c r="H21" s="510">
        <f t="shared" si="3"/>
        <v>87.762500000000003</v>
      </c>
      <c r="I21" s="510">
        <f t="shared" si="3"/>
        <v>229548.16166666662</v>
      </c>
      <c r="J21" s="507">
        <f t="shared" si="3"/>
        <v>47.207970953792085</v>
      </c>
      <c r="K21" s="507">
        <f t="shared" si="3"/>
        <v>0.88880993347719073</v>
      </c>
      <c r="L21" s="507">
        <f t="shared" si="3"/>
        <v>3.9150686906121481</v>
      </c>
    </row>
    <row r="22" spans="1:13" s="296" customFormat="1" ht="17.25">
      <c r="A22" s="296" t="s">
        <v>107</v>
      </c>
      <c r="B22" s="296" t="s">
        <v>108</v>
      </c>
    </row>
    <row r="23" spans="1:13" s="296" customFormat="1" ht="17.25">
      <c r="B23" s="296" t="s">
        <v>109</v>
      </c>
    </row>
    <row r="24" spans="1:13" s="296" customFormat="1" ht="17.25">
      <c r="B24" s="296" t="s">
        <v>110</v>
      </c>
    </row>
    <row r="25" spans="1:13" s="296" customFormat="1" ht="17.25">
      <c r="B25" s="296" t="s">
        <v>265</v>
      </c>
    </row>
    <row r="26" spans="1:13" s="316" customFormat="1" ht="18.75">
      <c r="A26" s="222"/>
      <c r="B26" s="251" t="s">
        <v>2</v>
      </c>
      <c r="D26" s="317"/>
      <c r="E26" s="317"/>
      <c r="F26" s="317"/>
      <c r="G26" s="317"/>
      <c r="H26" s="317"/>
      <c r="I26" s="317"/>
      <c r="J26" s="317"/>
      <c r="K26" s="317"/>
      <c r="L26" s="317"/>
    </row>
    <row r="27" spans="1:13" s="316" customFormat="1" ht="18" customHeight="1">
      <c r="C27" s="251" t="s">
        <v>3</v>
      </c>
      <c r="F27" s="318"/>
      <c r="G27" s="318"/>
      <c r="H27" s="318"/>
      <c r="I27" s="318"/>
      <c r="J27" s="318"/>
      <c r="K27" s="318"/>
    </row>
    <row r="28" spans="1:13">
      <c r="B28" s="155" t="s">
        <v>583</v>
      </c>
    </row>
    <row r="29" spans="1:13" ht="24.75">
      <c r="D29" s="155" t="s">
        <v>587</v>
      </c>
    </row>
    <row r="35" spans="7:8">
      <c r="G35" s="380"/>
      <c r="H35" s="380"/>
    </row>
    <row r="36" spans="7:8">
      <c r="G36" s="380"/>
      <c r="H36" s="380"/>
    </row>
    <row r="37" spans="7:8">
      <c r="G37" s="380"/>
      <c r="H37" s="380"/>
    </row>
    <row r="38" spans="7:8">
      <c r="G38" s="380"/>
      <c r="H38" s="380"/>
    </row>
    <row r="39" spans="7:8">
      <c r="G39" s="380"/>
      <c r="H39" s="380"/>
    </row>
    <row r="40" spans="7:8">
      <c r="G40" s="380"/>
      <c r="H40" s="380"/>
    </row>
    <row r="41" spans="7:8">
      <c r="G41" s="380"/>
      <c r="H41" s="380"/>
    </row>
    <row r="42" spans="7:8">
      <c r="G42" s="380"/>
      <c r="H42" s="380"/>
    </row>
    <row r="43" spans="7:8">
      <c r="G43" s="380"/>
      <c r="H43" s="380"/>
    </row>
    <row r="44" spans="7:8">
      <c r="G44" s="380"/>
      <c r="H44" s="380"/>
    </row>
    <row r="45" spans="7:8">
      <c r="G45" s="380"/>
      <c r="H45" s="380"/>
    </row>
    <row r="46" spans="7:8">
      <c r="G46" s="380"/>
      <c r="H46" s="380"/>
    </row>
    <row r="47" spans="7:8">
      <c r="G47" s="380"/>
      <c r="H47" s="380"/>
    </row>
    <row r="48" spans="7:8">
      <c r="G48" s="380"/>
      <c r="H48" s="380"/>
    </row>
  </sheetData>
  <mergeCells count="13">
    <mergeCell ref="A20:D20"/>
    <mergeCell ref="A21:D21"/>
    <mergeCell ref="H5:H7"/>
    <mergeCell ref="K5:K7"/>
    <mergeCell ref="A2:L2"/>
    <mergeCell ref="A5:A7"/>
    <mergeCell ref="B5:E5"/>
    <mergeCell ref="F5:G5"/>
    <mergeCell ref="I5:I7"/>
    <mergeCell ref="J5:J7"/>
    <mergeCell ref="L5:L7"/>
    <mergeCell ref="F3:G3"/>
    <mergeCell ref="J3:L3"/>
  </mergeCells>
  <pageMargins left="0.78740157480314965" right="0.78740157480314965" top="0.78740157480314965" bottom="0.39370078740157483" header="0.31496062992125984" footer="0.31496062992125984"/>
  <pageSetup paperSize="9" scale="80" firstPageNumber="12" orientation="landscape" r:id="rId1"/>
  <headerFooter>
    <oddFooter>&amp;C43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</sheetPr>
  <dimension ref="A1:M31"/>
  <sheetViews>
    <sheetView view="pageLayout" topLeftCell="A25" zoomScaleNormal="100" zoomScaleSheetLayoutView="100" workbookViewId="0">
      <selection activeCell="A35" sqref="A35:G35"/>
    </sheetView>
  </sheetViews>
  <sheetFormatPr defaultRowHeight="24"/>
  <cols>
    <col min="1" max="13" width="6.625" style="397" customWidth="1"/>
    <col min="14" max="14" width="1.5" style="397" customWidth="1"/>
    <col min="15" max="16384" width="9" style="397"/>
  </cols>
  <sheetData>
    <row r="1" spans="1:13">
      <c r="B1" s="417" t="s">
        <v>554</v>
      </c>
    </row>
    <row r="2" spans="1:13" ht="24.75" thickBot="1"/>
    <row r="3" spans="1:13" s="388" customFormat="1">
      <c r="A3" s="407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9"/>
    </row>
    <row r="4" spans="1:13" s="388" customFormat="1">
      <c r="A4" s="410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2"/>
    </row>
    <row r="5" spans="1:13" s="388" customFormat="1">
      <c r="A5" s="410"/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2"/>
    </row>
    <row r="6" spans="1:13" s="388" customFormat="1">
      <c r="A6" s="410"/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2"/>
    </row>
    <row r="7" spans="1:13" s="388" customFormat="1">
      <c r="A7" s="410"/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3" s="388" customFormat="1">
      <c r="A8" s="1091"/>
      <c r="B8" s="1092"/>
      <c r="C8" s="1092"/>
      <c r="D8" s="1092"/>
      <c r="E8" s="1092"/>
      <c r="F8" s="1092"/>
      <c r="G8" s="1092"/>
      <c r="H8" s="1092"/>
      <c r="I8" s="1092"/>
      <c r="J8" s="1092"/>
      <c r="K8" s="1092"/>
      <c r="L8" s="1092"/>
      <c r="M8" s="412"/>
    </row>
    <row r="9" spans="1:13" s="388" customFormat="1">
      <c r="A9" s="410"/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2"/>
    </row>
    <row r="10" spans="1:13" s="388" customFormat="1">
      <c r="A10" s="410"/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2"/>
    </row>
    <row r="11" spans="1:13" s="388" customFormat="1">
      <c r="A11" s="410"/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2"/>
    </row>
    <row r="12" spans="1:13" s="388" customFormat="1">
      <c r="A12" s="410"/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2"/>
    </row>
    <row r="13" spans="1:13" s="388" customFormat="1">
      <c r="A13" s="410"/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2"/>
    </row>
    <row r="14" spans="1:13" s="388" customFormat="1" ht="24.75" thickBot="1">
      <c r="A14" s="413"/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5"/>
    </row>
    <row r="15" spans="1:13" s="388" customFormat="1">
      <c r="A15" s="1093" t="s">
        <v>645</v>
      </c>
      <c r="B15" s="1093"/>
      <c r="C15" s="1093"/>
      <c r="D15" s="1093"/>
      <c r="E15" s="1093"/>
      <c r="F15" s="1093"/>
      <c r="G15" s="1093"/>
      <c r="H15" s="1093"/>
      <c r="I15" s="1093"/>
      <c r="J15" s="1093"/>
      <c r="K15" s="1093"/>
      <c r="L15" s="1093"/>
    </row>
    <row r="17" spans="1:13" s="388" customFormat="1">
      <c r="B17" s="399"/>
      <c r="C17" s="394"/>
      <c r="D17" s="394"/>
      <c r="E17" s="394"/>
      <c r="F17" s="399"/>
      <c r="G17" s="399"/>
      <c r="H17" s="399"/>
      <c r="I17" s="399"/>
      <c r="J17" s="399"/>
      <c r="K17" s="399"/>
      <c r="L17" s="399"/>
      <c r="M17" s="399"/>
    </row>
    <row r="18" spans="1:13" s="388" customFormat="1">
      <c r="A18" s="411"/>
      <c r="B18" s="411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</row>
    <row r="19" spans="1:13" s="388" customFormat="1">
      <c r="A19" s="411"/>
      <c r="B19" s="411"/>
      <c r="C19" s="411"/>
      <c r="D19" s="411"/>
      <c r="E19" s="411"/>
      <c r="F19" s="411"/>
      <c r="G19" s="411"/>
      <c r="H19" s="411"/>
      <c r="I19" s="411"/>
      <c r="J19" s="411"/>
      <c r="K19" s="411"/>
      <c r="L19" s="411"/>
      <c r="M19" s="411"/>
    </row>
    <row r="20" spans="1:13" s="388" customFormat="1">
      <c r="A20" s="411"/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1"/>
      <c r="M20" s="411"/>
    </row>
    <row r="21" spans="1:13" s="388" customFormat="1">
      <c r="A21" s="411"/>
      <c r="B21" s="411"/>
      <c r="C21" s="411"/>
      <c r="D21" s="411"/>
      <c r="E21" s="411"/>
      <c r="F21" s="411"/>
      <c r="G21" s="411"/>
      <c r="H21" s="411"/>
      <c r="I21" s="411"/>
      <c r="J21" s="411"/>
      <c r="K21" s="411"/>
      <c r="L21" s="411"/>
      <c r="M21" s="411"/>
    </row>
    <row r="22" spans="1:13" s="388" customFormat="1">
      <c r="A22" s="411"/>
      <c r="B22" s="411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411"/>
    </row>
    <row r="23" spans="1:13" s="388" customFormat="1">
      <c r="A23" s="1092"/>
      <c r="B23" s="1092"/>
      <c r="C23" s="1092"/>
      <c r="D23" s="1092"/>
      <c r="E23" s="1092"/>
      <c r="F23" s="1092"/>
      <c r="G23" s="1092"/>
      <c r="H23" s="1092"/>
      <c r="I23" s="1092"/>
      <c r="J23" s="1092"/>
      <c r="K23" s="1092"/>
      <c r="L23" s="1092"/>
      <c r="M23" s="411"/>
    </row>
    <row r="24" spans="1:13" s="388" customFormat="1">
      <c r="A24" s="411"/>
      <c r="B24" s="411"/>
      <c r="C24" s="411"/>
      <c r="D24" s="411"/>
      <c r="E24" s="411"/>
      <c r="F24" s="411"/>
      <c r="G24" s="411"/>
      <c r="H24" s="411"/>
      <c r="I24" s="411"/>
      <c r="J24" s="411"/>
      <c r="K24" s="411"/>
      <c r="L24" s="411"/>
      <c r="M24" s="411"/>
    </row>
    <row r="25" spans="1:13" s="388" customFormat="1">
      <c r="A25" s="411"/>
      <c r="B25" s="411"/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411"/>
    </row>
    <row r="26" spans="1:13" s="388" customFormat="1">
      <c r="A26" s="411"/>
      <c r="B26" s="411"/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411"/>
    </row>
    <row r="27" spans="1:13" s="388" customFormat="1">
      <c r="A27" s="411"/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</row>
    <row r="28" spans="1:13" s="388" customFormat="1" ht="26.25" customHeight="1">
      <c r="A28" s="411"/>
      <c r="B28" s="411"/>
      <c r="C28" s="411"/>
      <c r="D28" s="411"/>
      <c r="E28" s="411"/>
      <c r="F28" s="411"/>
      <c r="G28" s="411"/>
      <c r="H28" s="411"/>
      <c r="I28" s="411"/>
      <c r="J28" s="411"/>
      <c r="K28" s="411"/>
      <c r="L28" s="411"/>
      <c r="M28" s="411"/>
    </row>
    <row r="29" spans="1:13" s="388" customFormat="1" ht="26.25" customHeight="1">
      <c r="A29" s="411"/>
      <c r="B29" s="411"/>
      <c r="C29" s="411"/>
      <c r="D29" s="411"/>
      <c r="E29" s="411"/>
      <c r="F29" s="411"/>
      <c r="G29" s="411"/>
      <c r="H29" s="411"/>
      <c r="I29" s="411"/>
      <c r="J29" s="411"/>
      <c r="K29" s="411"/>
      <c r="L29" s="411"/>
      <c r="M29" s="411"/>
    </row>
    <row r="30" spans="1:13" s="388" customFormat="1">
      <c r="A30" s="940"/>
      <c r="B30" s="940"/>
      <c r="C30" s="940"/>
      <c r="D30" s="940"/>
      <c r="E30" s="940"/>
      <c r="F30" s="940"/>
      <c r="G30" s="940"/>
      <c r="H30" s="940"/>
      <c r="I30" s="940"/>
      <c r="J30" s="940"/>
      <c r="K30" s="940"/>
      <c r="L30" s="940"/>
    </row>
    <row r="31" spans="1:13" s="388" customFormat="1">
      <c r="A31" s="1094"/>
      <c r="B31" s="1094"/>
      <c r="C31" s="1094"/>
      <c r="D31" s="1094"/>
      <c r="E31" s="1094"/>
      <c r="F31" s="1094"/>
      <c r="G31" s="1094"/>
      <c r="H31" s="1094"/>
      <c r="I31" s="1094"/>
      <c r="J31" s="1094"/>
      <c r="K31" s="1094"/>
      <c r="L31" s="1094"/>
    </row>
  </sheetData>
  <mergeCells count="5">
    <mergeCell ref="A8:L8"/>
    <mergeCell ref="A15:L15"/>
    <mergeCell ref="A23:L23"/>
    <mergeCell ref="A30:L30"/>
    <mergeCell ref="A31:L31"/>
  </mergeCells>
  <pageMargins left="0.59055118110236227" right="0.31496062992125984" top="0.78740157480314965" bottom="0.59055118110236227" header="0.31496062992125984" footer="0.31496062992125984"/>
  <pageSetup paperSize="9" scale="98" orientation="portrait" r:id="rId1"/>
  <headerFooter>
    <oddFooter>&amp;C44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18"/>
  <sheetViews>
    <sheetView showGridLines="0" view="pageLayout" zoomScale="40" zoomScaleNormal="100" zoomScaleSheetLayoutView="100" zoomScalePageLayoutView="40" workbookViewId="0">
      <selection activeCell="A35" sqref="A35:G35"/>
    </sheetView>
  </sheetViews>
  <sheetFormatPr defaultRowHeight="24"/>
  <cols>
    <col min="1" max="1" width="21.625" style="195" customWidth="1"/>
    <col min="2" max="2" width="17.875" style="195" customWidth="1"/>
    <col min="3" max="3" width="15.625" style="195" customWidth="1"/>
    <col min="4" max="4" width="11.625" style="195" customWidth="1"/>
    <col min="5" max="5" width="12.375" style="195" customWidth="1"/>
    <col min="6" max="6" width="0" style="195" hidden="1" customWidth="1"/>
    <col min="7" max="7" width="8.875" style="195" hidden="1" customWidth="1"/>
    <col min="8" max="16384" width="9" style="195"/>
  </cols>
  <sheetData>
    <row r="1" spans="1:9">
      <c r="A1" s="258" t="s">
        <v>648</v>
      </c>
    </row>
    <row r="2" spans="1:9" s="155" customFormat="1" ht="9.75" customHeight="1"/>
    <row r="3" spans="1:9" s="332" customFormat="1">
      <c r="A3" s="802" t="s">
        <v>649</v>
      </c>
      <c r="B3" s="802"/>
      <c r="C3" s="802"/>
      <c r="D3" s="802"/>
      <c r="E3" s="802"/>
    </row>
    <row r="4" spans="1:9" ht="11.25" customHeight="1"/>
    <row r="5" spans="1:9">
      <c r="A5" s="859" t="s">
        <v>116</v>
      </c>
      <c r="B5" s="859" t="s">
        <v>117</v>
      </c>
      <c r="C5" s="859"/>
      <c r="D5" s="859" t="s">
        <v>338</v>
      </c>
      <c r="E5" s="859"/>
    </row>
    <row r="6" spans="1:9">
      <c r="A6" s="859"/>
      <c r="B6" s="207" t="s">
        <v>118</v>
      </c>
      <c r="C6" s="207" t="s">
        <v>119</v>
      </c>
      <c r="D6" s="381" t="s">
        <v>339</v>
      </c>
      <c r="E6" s="353" t="s">
        <v>340</v>
      </c>
      <c r="G6" s="265"/>
    </row>
    <row r="7" spans="1:9">
      <c r="A7" s="286" t="s">
        <v>266</v>
      </c>
      <c r="B7" s="208"/>
      <c r="C7" s="208">
        <f>B7/B11*100</f>
        <v>0</v>
      </c>
      <c r="D7" s="509" t="s">
        <v>96</v>
      </c>
      <c r="E7" s="210"/>
      <c r="G7" s="382">
        <f>B7</f>
        <v>0</v>
      </c>
      <c r="H7" s="383"/>
    </row>
    <row r="8" spans="1:9">
      <c r="A8" s="286" t="s">
        <v>511</v>
      </c>
      <c r="B8" s="573">
        <v>359416.85</v>
      </c>
      <c r="C8" s="208">
        <f>B8/B11*100</f>
        <v>51.095335830101554</v>
      </c>
      <c r="D8" s="509" t="s">
        <v>96</v>
      </c>
      <c r="E8" s="249"/>
      <c r="G8" s="382">
        <f>B8</f>
        <v>359416.85</v>
      </c>
      <c r="H8" s="383"/>
    </row>
    <row r="9" spans="1:9">
      <c r="A9" s="286" t="s">
        <v>120</v>
      </c>
      <c r="B9" s="572">
        <v>283590.342</v>
      </c>
      <c r="C9" s="208">
        <f>B9/B11*100</f>
        <v>40.315705183725683</v>
      </c>
      <c r="D9" s="509" t="s">
        <v>96</v>
      </c>
      <c r="E9" s="249"/>
      <c r="G9" s="382">
        <f>B9</f>
        <v>283590.342</v>
      </c>
      <c r="H9" s="383"/>
      <c r="I9" s="195">
        <v>282068.77999999997</v>
      </c>
    </row>
    <row r="10" spans="1:9">
      <c r="A10" s="286" t="s">
        <v>121</v>
      </c>
      <c r="B10" s="573">
        <f>B11-B8-B9</f>
        <v>60416.79800000001</v>
      </c>
      <c r="C10" s="208">
        <f>B10/B11*100</f>
        <v>8.5889589861727647</v>
      </c>
      <c r="D10" s="509" t="s">
        <v>96</v>
      </c>
      <c r="E10" s="249"/>
      <c r="G10" s="382">
        <f>B10</f>
        <v>60416.79800000001</v>
      </c>
      <c r="H10" s="383"/>
    </row>
    <row r="11" spans="1:9" ht="24.75" thickBot="1">
      <c r="A11" s="384" t="s">
        <v>94</v>
      </c>
      <c r="B11" s="482">
        <f>'6.3.2) ไฟฟ้าปี 63'!F20</f>
        <v>703423.99</v>
      </c>
      <c r="C11" s="256">
        <f>SUM(C7:C10)</f>
        <v>100</v>
      </c>
      <c r="D11" s="209"/>
      <c r="E11" s="385"/>
      <c r="G11" s="386">
        <f>SUM(G7:G10)</f>
        <v>703423.99</v>
      </c>
    </row>
    <row r="12" spans="1:9">
      <c r="A12" s="272"/>
      <c r="G12" s="265"/>
    </row>
    <row r="13" spans="1:9">
      <c r="B13" s="506"/>
      <c r="G13" s="387"/>
    </row>
    <row r="14" spans="1:9">
      <c r="A14" s="272"/>
      <c r="B14" s="506"/>
      <c r="G14" s="265"/>
    </row>
    <row r="15" spans="1:9">
      <c r="B15" s="506"/>
    </row>
    <row r="16" spans="1:9">
      <c r="B16" s="506"/>
    </row>
    <row r="17" spans="2:2">
      <c r="B17" s="506"/>
    </row>
    <row r="18" spans="2:2">
      <c r="B18" s="506"/>
    </row>
  </sheetData>
  <mergeCells count="4">
    <mergeCell ref="A3:E3"/>
    <mergeCell ref="A5:A6"/>
    <mergeCell ref="B5:C5"/>
    <mergeCell ref="D5:E5"/>
  </mergeCells>
  <pageMargins left="0.78740157480314965" right="0.59055118110236227" top="0.78740157480314965" bottom="0.59055118110236227" header="0.31496062992125984" footer="0.31496062992125984"/>
  <pageSetup paperSize="9" firstPageNumber="15" orientation="portrait" r:id="rId1"/>
  <headerFooter>
    <oddFooter>&amp;C45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Y37"/>
  <sheetViews>
    <sheetView view="pageLayout" zoomScale="55" zoomScaleNormal="100" zoomScaleSheetLayoutView="90" zoomScalePageLayoutView="55" workbookViewId="0">
      <selection activeCell="A35" sqref="A35:G35"/>
    </sheetView>
  </sheetViews>
  <sheetFormatPr defaultRowHeight="15"/>
  <cols>
    <col min="1" max="1" width="1.125" style="393" customWidth="1"/>
    <col min="2" max="2" width="2.875" style="393" customWidth="1"/>
    <col min="3" max="3" width="3.25" style="393" customWidth="1"/>
    <col min="4" max="4" width="10.5" style="393" customWidth="1"/>
    <col min="5" max="5" width="12" style="393" customWidth="1"/>
    <col min="6" max="6" width="9" style="393" customWidth="1"/>
    <col min="7" max="7" width="10.25" style="393" customWidth="1"/>
    <col min="8" max="8" width="5.875" style="393" customWidth="1"/>
    <col min="9" max="9" width="8.125" style="393" customWidth="1"/>
    <col min="10" max="10" width="10" style="393" customWidth="1"/>
    <col min="11" max="11" width="4.75" style="393" customWidth="1"/>
    <col min="12" max="12" width="16" style="393" customWidth="1"/>
    <col min="13" max="13" width="1.625" style="393" customWidth="1"/>
    <col min="14" max="14" width="9" style="393"/>
    <col min="15" max="15" width="12" style="393" customWidth="1"/>
    <col min="16" max="16" width="15.375" style="406" customWidth="1"/>
    <col min="17" max="17" width="12.375" style="393" customWidth="1"/>
    <col min="18" max="18" width="14.75" style="406" customWidth="1"/>
    <col min="19" max="22" width="8.25" style="393" customWidth="1"/>
    <col min="23" max="23" width="14.625" style="393" customWidth="1"/>
    <col min="24" max="27" width="8.25" style="393" customWidth="1"/>
    <col min="28" max="16384" width="9" style="393"/>
  </cols>
  <sheetData>
    <row r="1" spans="2:25" ht="27.75">
      <c r="B1" s="394"/>
      <c r="C1" s="401"/>
      <c r="D1" s="394"/>
      <c r="E1" s="399"/>
      <c r="F1" s="399"/>
      <c r="G1" s="399"/>
      <c r="H1" s="399"/>
      <c r="I1" s="399"/>
      <c r="J1" s="399"/>
      <c r="K1" s="399"/>
      <c r="L1" s="399"/>
    </row>
    <row r="2" spans="2:25" ht="24">
      <c r="B2" s="394"/>
      <c r="C2" s="394"/>
      <c r="D2" s="394"/>
      <c r="E2" s="399"/>
      <c r="F2" s="399"/>
      <c r="G2" s="399"/>
      <c r="H2" s="399"/>
      <c r="I2" s="399"/>
      <c r="J2" s="399"/>
      <c r="K2" s="399"/>
      <c r="L2" s="399"/>
    </row>
    <row r="3" spans="2:25" ht="24">
      <c r="B3" s="394"/>
      <c r="C3" s="394"/>
      <c r="D3" s="394"/>
      <c r="E3" s="399"/>
      <c r="F3" s="399"/>
      <c r="G3" s="399"/>
      <c r="H3" s="399"/>
      <c r="I3" s="399"/>
      <c r="J3" s="399"/>
      <c r="K3" s="399"/>
      <c r="L3" s="399"/>
      <c r="O3" s="441"/>
      <c r="P3" s="406" t="s">
        <v>650</v>
      </c>
      <c r="Q3" s="441"/>
      <c r="R3" s="406" t="s">
        <v>651</v>
      </c>
    </row>
    <row r="4" spans="2:25" ht="24">
      <c r="B4" s="394"/>
      <c r="C4" s="394"/>
      <c r="D4" s="394"/>
      <c r="E4" s="399"/>
      <c r="F4" s="399"/>
      <c r="G4" s="399"/>
      <c r="H4" s="399"/>
      <c r="I4" s="399"/>
      <c r="J4" s="399"/>
      <c r="K4" s="399"/>
      <c r="L4" s="399"/>
      <c r="O4" s="393" t="s">
        <v>547</v>
      </c>
      <c r="P4" s="442">
        <f>'ไฟฟ้าปี 62'!F20*3.6</f>
        <v>2487002.4360000002</v>
      </c>
      <c r="Q4" s="393" t="s">
        <v>547</v>
      </c>
      <c r="R4" s="442">
        <f>'6.3.2) ไฟฟ้าปี 63'!F20*3.6</f>
        <v>2532326.3640000001</v>
      </c>
    </row>
    <row r="5" spans="2:25" ht="24">
      <c r="B5" s="394"/>
      <c r="C5" s="394"/>
      <c r="D5" s="394"/>
      <c r="E5" s="399"/>
      <c r="F5" s="399"/>
      <c r="G5" s="399"/>
      <c r="H5" s="399"/>
      <c r="I5" s="399"/>
      <c r="J5" s="399"/>
      <c r="K5" s="399"/>
      <c r="L5" s="399"/>
      <c r="O5" s="393" t="s">
        <v>548</v>
      </c>
      <c r="P5" s="442" t="e">
        <f>#REF!</f>
        <v>#REF!</v>
      </c>
      <c r="Q5" s="393" t="s">
        <v>548</v>
      </c>
      <c r="R5" s="442" t="e">
        <f>#REF!</f>
        <v>#REF!</v>
      </c>
    </row>
    <row r="6" spans="2:25" ht="24">
      <c r="B6" s="394"/>
      <c r="C6" s="394"/>
      <c r="D6" s="394"/>
      <c r="E6" s="399"/>
      <c r="F6" s="399"/>
      <c r="G6" s="399"/>
      <c r="H6" s="399"/>
      <c r="I6" s="399"/>
      <c r="J6" s="399"/>
      <c r="K6" s="399"/>
      <c r="L6" s="399"/>
      <c r="O6" s="393" t="s">
        <v>557</v>
      </c>
      <c r="P6" s="442" t="e">
        <f>SUM(P4:P5)</f>
        <v>#REF!</v>
      </c>
      <c r="Q6" s="393" t="s">
        <v>557</v>
      </c>
      <c r="R6" s="442" t="e">
        <f>SUM(R4:R5)</f>
        <v>#REF!</v>
      </c>
    </row>
    <row r="7" spans="2:25" ht="24">
      <c r="B7" s="394"/>
      <c r="C7" s="394"/>
      <c r="D7" s="394"/>
      <c r="E7" s="399"/>
      <c r="F7" s="399"/>
      <c r="G7" s="399"/>
      <c r="H7" s="399"/>
      <c r="I7" s="399"/>
      <c r="J7" s="399"/>
      <c r="K7" s="399"/>
      <c r="L7" s="399"/>
    </row>
    <row r="8" spans="2:25" ht="24">
      <c r="B8" s="394"/>
      <c r="C8" s="394"/>
      <c r="D8" s="394"/>
      <c r="E8" s="399"/>
      <c r="F8" s="399"/>
      <c r="G8" s="399"/>
      <c r="H8" s="399"/>
      <c r="I8" s="399"/>
      <c r="J8" s="399"/>
      <c r="K8" s="399"/>
      <c r="L8" s="399"/>
    </row>
    <row r="9" spans="2:25" ht="24">
      <c r="B9" s="394"/>
      <c r="C9" s="394"/>
      <c r="D9" s="394"/>
      <c r="E9" s="399"/>
      <c r="F9" s="399"/>
      <c r="G9" s="399"/>
      <c r="H9" s="399"/>
      <c r="I9" s="399"/>
      <c r="J9" s="399"/>
      <c r="K9" s="399"/>
      <c r="L9" s="399"/>
    </row>
    <row r="10" spans="2:25" ht="24">
      <c r="B10" s="394"/>
      <c r="C10" s="394"/>
      <c r="D10" s="399" t="s">
        <v>659</v>
      </c>
      <c r="E10" s="399"/>
      <c r="F10" s="399"/>
      <c r="G10" s="399"/>
      <c r="H10" s="399"/>
      <c r="I10" s="399" t="s">
        <v>662</v>
      </c>
      <c r="J10" s="399"/>
      <c r="K10" s="399"/>
      <c r="L10" s="399"/>
    </row>
    <row r="11" spans="2:25" ht="11.25" customHeight="1">
      <c r="B11" s="394"/>
      <c r="C11" s="394"/>
      <c r="D11" s="394"/>
      <c r="E11" s="399"/>
      <c r="F11" s="399"/>
      <c r="G11" s="399"/>
      <c r="H11" s="399"/>
      <c r="I11" s="394"/>
      <c r="J11" s="399"/>
      <c r="K11" s="399"/>
      <c r="L11" s="399"/>
    </row>
    <row r="12" spans="2:25" ht="27.75">
      <c r="B12" s="394"/>
      <c r="C12" s="1095" t="s">
        <v>660</v>
      </c>
      <c r="D12" s="1095"/>
      <c r="E12" s="1095"/>
      <c r="F12" s="1095"/>
      <c r="G12" s="1095"/>
      <c r="H12" s="1095"/>
      <c r="I12" s="1095"/>
      <c r="J12" s="1095"/>
      <c r="K12" s="1095"/>
      <c r="L12" s="1095"/>
    </row>
    <row r="14" spans="2:25" ht="24">
      <c r="B14" s="394"/>
      <c r="C14" s="394"/>
      <c r="D14" s="394"/>
      <c r="E14" s="399"/>
      <c r="F14" s="399"/>
      <c r="G14" s="399"/>
      <c r="H14" s="399"/>
      <c r="I14" s="399"/>
      <c r="J14" s="399"/>
      <c r="K14" s="399"/>
      <c r="L14" s="399"/>
      <c r="N14" s="388"/>
      <c r="X14" s="393" t="s">
        <v>650</v>
      </c>
      <c r="Y14" s="393" t="s">
        <v>651</v>
      </c>
    </row>
    <row r="15" spans="2:25" ht="27.75">
      <c r="B15" s="394"/>
      <c r="C15" s="394"/>
      <c r="D15" s="401"/>
      <c r="E15" s="399"/>
      <c r="F15" s="399"/>
      <c r="G15" s="399"/>
      <c r="H15" s="399"/>
      <c r="I15" s="399"/>
      <c r="J15" s="399"/>
      <c r="K15" s="399"/>
      <c r="L15" s="399"/>
      <c r="W15" s="393" t="s">
        <v>120</v>
      </c>
      <c r="X15" s="403">
        <f>'[5]สัดส่วนไฟฟ้า 60'!C8</f>
        <v>0</v>
      </c>
      <c r="Y15" s="393">
        <f>'[5]6.3.5) สัดส่วนไฟฟ้า 61'!C8</f>
        <v>0</v>
      </c>
    </row>
    <row r="16" spans="2:25" ht="24">
      <c r="B16" s="394"/>
      <c r="C16" s="394"/>
      <c r="D16" s="394"/>
      <c r="E16" s="399"/>
      <c r="F16" s="399"/>
      <c r="G16" s="399"/>
      <c r="H16" s="399"/>
      <c r="I16" s="399"/>
      <c r="J16" s="399"/>
      <c r="K16" s="399"/>
      <c r="L16" s="399"/>
      <c r="W16" s="393" t="s">
        <v>549</v>
      </c>
      <c r="X16" s="403">
        <f>'[5]สัดส่วนไฟฟ้า 60'!C9</f>
        <v>0</v>
      </c>
      <c r="Y16" s="393">
        <f>'[5]6.3.5) สัดส่วนไฟฟ้า 61'!C9</f>
        <v>0</v>
      </c>
    </row>
    <row r="17" spans="2:25" ht="24">
      <c r="B17" s="394"/>
      <c r="C17" s="394"/>
      <c r="D17" s="394"/>
      <c r="E17" s="399"/>
      <c r="F17" s="399"/>
      <c r="G17" s="399"/>
      <c r="H17" s="399"/>
      <c r="I17" s="399"/>
      <c r="J17" s="399"/>
      <c r="K17" s="399"/>
      <c r="L17" s="399"/>
      <c r="Q17" s="403"/>
      <c r="R17" s="443"/>
      <c r="S17" s="403"/>
      <c r="T17" s="403"/>
      <c r="U17" s="403"/>
      <c r="V17" s="403"/>
      <c r="W17" s="393" t="s">
        <v>550</v>
      </c>
      <c r="X17" s="403">
        <f>'[5]สัดส่วนไฟฟ้า 60'!C10</f>
        <v>0</v>
      </c>
      <c r="Y17" s="393">
        <f>'[5]6.3.5) สัดส่วนไฟฟ้า 61'!C10</f>
        <v>0</v>
      </c>
    </row>
    <row r="18" spans="2:25" ht="24">
      <c r="B18" s="394"/>
      <c r="C18" s="394"/>
      <c r="D18" s="394"/>
      <c r="E18" s="399"/>
      <c r="F18" s="399"/>
      <c r="G18" s="399"/>
      <c r="H18" s="399"/>
      <c r="I18" s="399"/>
      <c r="J18" s="399"/>
      <c r="K18" s="399"/>
      <c r="L18" s="399"/>
      <c r="W18" s="393" t="s">
        <v>551</v>
      </c>
      <c r="X18" s="403">
        <f>'[5]สัดส่วนไฟฟ้า 60'!C11</f>
        <v>0</v>
      </c>
      <c r="Y18" s="393">
        <f>'[5]6.3.5) สัดส่วนไฟฟ้า 61'!C11</f>
        <v>0</v>
      </c>
    </row>
    <row r="19" spans="2:25" ht="24">
      <c r="B19" s="394"/>
      <c r="C19" s="394"/>
      <c r="D19" s="394"/>
      <c r="E19" s="399"/>
      <c r="F19" s="399"/>
      <c r="G19" s="399"/>
      <c r="H19" s="399"/>
      <c r="I19" s="399"/>
      <c r="J19" s="399"/>
      <c r="K19" s="399"/>
      <c r="L19" s="399"/>
      <c r="W19" s="393" t="s">
        <v>552</v>
      </c>
      <c r="X19" s="403">
        <f>'[5]สัดส่วนไฟฟ้า 60'!C12</f>
        <v>0</v>
      </c>
      <c r="Y19" s="393">
        <f>'[5]6.3.5) สัดส่วนไฟฟ้า 61'!C12</f>
        <v>0</v>
      </c>
    </row>
    <row r="20" spans="2:25" ht="24">
      <c r="B20" s="394"/>
      <c r="C20" s="394"/>
      <c r="D20" s="394"/>
      <c r="E20" s="399"/>
      <c r="F20" s="399"/>
      <c r="G20" s="399"/>
      <c r="H20" s="399"/>
      <c r="I20" s="399"/>
      <c r="J20" s="399"/>
      <c r="K20" s="399"/>
      <c r="L20" s="399"/>
      <c r="W20" s="393" t="s">
        <v>121</v>
      </c>
      <c r="X20" s="403">
        <f>'[5]สัดส่วนไฟฟ้า 60'!C13</f>
        <v>0</v>
      </c>
      <c r="Y20" s="393">
        <f>'[5]6.3.5) สัดส่วนไฟฟ้า 61'!C13</f>
        <v>0</v>
      </c>
    </row>
    <row r="21" spans="2:25" ht="24">
      <c r="B21" s="394"/>
      <c r="C21" s="394"/>
      <c r="D21" s="394"/>
      <c r="E21" s="399"/>
      <c r="F21" s="399"/>
      <c r="G21" s="399"/>
      <c r="H21" s="399"/>
      <c r="I21" s="399"/>
      <c r="J21" s="399"/>
      <c r="K21" s="399"/>
      <c r="L21" s="399"/>
      <c r="W21" s="393" t="s">
        <v>94</v>
      </c>
      <c r="X21" s="403">
        <f>'[5]สัดส่วนไฟฟ้า 60'!C14</f>
        <v>0</v>
      </c>
      <c r="Y21" s="393">
        <f>'[5]6.3.5) สัดส่วนไฟฟ้า 61'!C14</f>
        <v>0</v>
      </c>
    </row>
    <row r="22" spans="2:25" ht="24">
      <c r="B22" s="394"/>
      <c r="C22" s="394"/>
      <c r="D22" s="394"/>
      <c r="E22" s="399"/>
      <c r="F22" s="399"/>
      <c r="G22" s="399"/>
      <c r="H22" s="399"/>
      <c r="I22" s="399"/>
      <c r="J22" s="399"/>
      <c r="K22" s="399"/>
      <c r="L22" s="399"/>
    </row>
    <row r="23" spans="2:25" ht="24">
      <c r="B23" s="394"/>
      <c r="C23" s="394"/>
      <c r="D23" s="394"/>
      <c r="E23" s="399"/>
      <c r="F23" s="399"/>
      <c r="G23" s="399"/>
      <c r="H23" s="399"/>
      <c r="I23" s="399"/>
      <c r="J23" s="399"/>
      <c r="K23" s="399"/>
      <c r="L23" s="399"/>
    </row>
    <row r="24" spans="2:25" ht="24">
      <c r="B24" s="394"/>
      <c r="C24" s="394"/>
      <c r="D24" s="394"/>
      <c r="E24" s="399"/>
      <c r="F24" s="399"/>
      <c r="G24" s="399"/>
      <c r="H24" s="399"/>
      <c r="I24" s="399"/>
      <c r="J24" s="399"/>
      <c r="K24" s="399"/>
      <c r="L24" s="399"/>
    </row>
    <row r="25" spans="2:25" ht="27.75">
      <c r="B25" s="394"/>
      <c r="C25" s="401" t="s">
        <v>652</v>
      </c>
      <c r="D25" s="394"/>
      <c r="E25" s="399"/>
      <c r="F25" s="399"/>
      <c r="G25" s="399"/>
      <c r="H25" s="399"/>
      <c r="I25" s="399"/>
      <c r="J25" s="399"/>
      <c r="K25" s="399"/>
      <c r="L25" s="399"/>
    </row>
    <row r="26" spans="2:25" ht="27.75">
      <c r="B26" s="394"/>
      <c r="C26" s="401"/>
      <c r="D26" s="394"/>
      <c r="E26" s="399"/>
      <c r="F26" s="399"/>
      <c r="G26" s="399"/>
      <c r="H26" s="399"/>
      <c r="I26" s="399"/>
      <c r="J26" s="399"/>
      <c r="K26" s="399"/>
      <c r="L26" s="399"/>
    </row>
    <row r="27" spans="2:25" ht="24">
      <c r="B27" s="394"/>
      <c r="C27" s="394"/>
      <c r="D27" s="394"/>
      <c r="E27" s="399"/>
      <c r="F27" s="399"/>
      <c r="G27" s="399"/>
      <c r="H27" s="399"/>
      <c r="I27" s="399"/>
      <c r="J27" s="399"/>
      <c r="K27" s="399"/>
      <c r="L27" s="399"/>
      <c r="S27" s="404"/>
    </row>
    <row r="28" spans="2:25" ht="27.75">
      <c r="B28" s="394"/>
      <c r="C28" s="394"/>
      <c r="D28" s="401"/>
      <c r="E28" s="399"/>
      <c r="F28" s="399"/>
      <c r="G28" s="399"/>
      <c r="H28" s="399"/>
      <c r="I28" s="399"/>
      <c r="J28" s="399"/>
      <c r="K28" s="399"/>
      <c r="L28" s="399"/>
      <c r="W28" s="393" t="s">
        <v>521</v>
      </c>
      <c r="X28" s="393" t="s">
        <v>553</v>
      </c>
    </row>
    <row r="29" spans="2:25" ht="27.75">
      <c r="B29" s="394"/>
      <c r="C29" s="394"/>
      <c r="D29" s="401"/>
      <c r="E29" s="399"/>
      <c r="F29" s="399"/>
      <c r="G29" s="399"/>
      <c r="H29" s="399"/>
      <c r="I29" s="399"/>
      <c r="J29" s="399"/>
      <c r="K29" s="399"/>
      <c r="L29" s="399"/>
      <c r="Q29" s="403"/>
      <c r="R29" s="443"/>
      <c r="S29" s="403"/>
      <c r="T29" s="403"/>
      <c r="U29" s="403"/>
      <c r="V29" s="403"/>
      <c r="W29" s="393" t="s">
        <v>521</v>
      </c>
      <c r="Y29" s="403"/>
    </row>
    <row r="30" spans="2:25" ht="27.75">
      <c r="B30" s="394"/>
      <c r="C30" s="394"/>
      <c r="D30" s="401"/>
      <c r="E30" s="399"/>
      <c r="F30" s="399"/>
      <c r="G30" s="399"/>
      <c r="H30" s="399"/>
      <c r="I30" s="399"/>
      <c r="J30" s="399"/>
      <c r="K30" s="399"/>
      <c r="L30" s="399"/>
      <c r="Q30" s="403"/>
      <c r="W30" s="393" t="s">
        <v>522</v>
      </c>
      <c r="Y30" s="403"/>
    </row>
    <row r="31" spans="2:25" ht="27.75">
      <c r="B31" s="394"/>
      <c r="C31" s="394"/>
      <c r="D31" s="401"/>
      <c r="E31" s="399"/>
      <c r="F31" s="399"/>
      <c r="G31" s="399"/>
      <c r="H31" s="399"/>
      <c r="I31" s="399"/>
      <c r="J31" s="399"/>
      <c r="K31" s="399"/>
      <c r="L31" s="399"/>
      <c r="W31" s="393">
        <f>'[5]สัดส่วนเชื้อเพลิง 60'!B9</f>
        <v>0</v>
      </c>
      <c r="X31" s="403">
        <f>'[5]สัดส่วนเชื้อเพลิง 60'!E12</f>
        <v>0</v>
      </c>
      <c r="Y31" s="403"/>
    </row>
    <row r="32" spans="2:25" ht="27.75">
      <c r="B32" s="394"/>
      <c r="C32" s="394"/>
      <c r="D32" s="401"/>
      <c r="E32" s="399"/>
      <c r="F32" s="399"/>
      <c r="G32" s="399"/>
      <c r="H32" s="399"/>
      <c r="I32" s="399"/>
      <c r="J32" s="399"/>
      <c r="K32" s="399"/>
      <c r="L32" s="399"/>
      <c r="W32" s="393">
        <f>'[5]สัดส่วนเชื้อเพลิง 60'!B10</f>
        <v>0</v>
      </c>
      <c r="X32" s="403">
        <f>'[5]6.3.6) สัดส่วนเชื้อเพลิง 61'!E12</f>
        <v>0</v>
      </c>
      <c r="Y32" s="403"/>
    </row>
    <row r="33" spans="2:25" ht="27.75">
      <c r="B33" s="394"/>
      <c r="C33" s="394"/>
      <c r="D33" s="401"/>
      <c r="E33" s="399"/>
      <c r="F33" s="399"/>
      <c r="G33" s="399"/>
      <c r="H33" s="399"/>
      <c r="I33" s="399"/>
      <c r="J33" s="399"/>
      <c r="K33" s="399"/>
      <c r="L33" s="399"/>
      <c r="V33" s="393" t="s">
        <v>94</v>
      </c>
      <c r="W33" s="393">
        <f>+'[5]สัดส่วนเชื้อเพลิง 60'!E12</f>
        <v>0</v>
      </c>
      <c r="X33" s="393">
        <f>+'[5]6.3.6) สัดส่วนเชื้อเพลิง 61'!E12</f>
        <v>0</v>
      </c>
      <c r="Y33" s="402"/>
    </row>
    <row r="34" spans="2:25" ht="27.75">
      <c r="B34" s="394"/>
      <c r="C34" s="394"/>
      <c r="D34" s="401"/>
      <c r="E34" s="399"/>
      <c r="F34" s="399"/>
      <c r="G34" s="399"/>
      <c r="H34" s="399"/>
      <c r="I34" s="399"/>
      <c r="J34" s="399"/>
      <c r="K34" s="399"/>
      <c r="L34" s="399"/>
    </row>
    <row r="35" spans="2:25" ht="27.75">
      <c r="B35" s="394"/>
      <c r="C35" s="401"/>
      <c r="D35" s="401"/>
      <c r="E35" s="399"/>
      <c r="F35" s="399"/>
      <c r="G35" s="399"/>
      <c r="H35" s="399"/>
      <c r="I35" s="399"/>
      <c r="J35" s="399"/>
      <c r="K35" s="399"/>
      <c r="L35" s="399"/>
    </row>
    <row r="36" spans="2:25" ht="27.75">
      <c r="B36" s="394"/>
      <c r="C36" s="394"/>
      <c r="D36" s="401"/>
      <c r="E36" s="399"/>
      <c r="F36" s="399"/>
      <c r="G36" s="399"/>
      <c r="H36" s="399"/>
      <c r="I36" s="399"/>
      <c r="J36" s="399"/>
      <c r="K36" s="399"/>
      <c r="L36" s="399"/>
    </row>
    <row r="37" spans="2:25" ht="24">
      <c r="B37" s="394"/>
    </row>
  </sheetData>
  <mergeCells count="1">
    <mergeCell ref="C12:L1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&amp;C46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T25"/>
  <sheetViews>
    <sheetView showGridLines="0" view="pageLayout" topLeftCell="D1" zoomScaleNormal="100" zoomScaleSheetLayoutView="100" workbookViewId="0">
      <selection activeCell="A35" sqref="A35:G35"/>
    </sheetView>
  </sheetViews>
  <sheetFormatPr defaultRowHeight="24"/>
  <cols>
    <col min="1" max="1" width="8.25" style="60" customWidth="1"/>
    <col min="2" max="2" width="11.625" style="60" customWidth="1"/>
    <col min="3" max="3" width="7.375" style="60" customWidth="1"/>
    <col min="4" max="4" width="6.125" style="60" customWidth="1"/>
    <col min="5" max="5" width="14.375" style="60" customWidth="1"/>
    <col min="6" max="6" width="8.125" style="60" customWidth="1"/>
    <col min="7" max="7" width="4.5" style="60" customWidth="1"/>
    <col min="8" max="8" width="6.625" style="60" customWidth="1"/>
    <col min="9" max="9" width="4.625" style="60" customWidth="1"/>
    <col min="10" max="10" width="8.125" style="60" customWidth="1"/>
    <col min="11" max="11" width="10.75" style="60" customWidth="1"/>
    <col min="12" max="13" width="9" style="60"/>
    <col min="14" max="14" width="10.625" style="60" customWidth="1"/>
    <col min="15" max="15" width="4.375" style="60" customWidth="1"/>
    <col min="16" max="16" width="6.75" style="60" customWidth="1"/>
    <col min="17" max="17" width="5.75" style="60" customWidth="1"/>
    <col min="18" max="18" width="6.5" style="60" customWidth="1"/>
    <col min="19" max="16384" width="9" style="60"/>
  </cols>
  <sheetData>
    <row r="1" spans="1:18">
      <c r="A1" s="257" t="s">
        <v>555</v>
      </c>
    </row>
    <row r="2" spans="1:18">
      <c r="A2" s="257" t="s">
        <v>280</v>
      </c>
      <c r="B2" s="141" t="s">
        <v>556</v>
      </c>
    </row>
    <row r="3" spans="1:18" ht="11.25" customHeight="1"/>
    <row r="4" spans="1:18">
      <c r="A4" s="1099" t="s">
        <v>653</v>
      </c>
      <c r="B4" s="1099"/>
      <c r="C4" s="1099"/>
      <c r="D4" s="1099"/>
      <c r="E4" s="1099"/>
      <c r="F4" s="1099"/>
      <c r="G4" s="1099"/>
      <c r="H4" s="1099"/>
      <c r="I4" s="1099"/>
      <c r="J4" s="1099"/>
      <c r="K4" s="1099"/>
    </row>
    <row r="5" spans="1:18" ht="12" customHeight="1">
      <c r="F5" s="62"/>
      <c r="H5" s="62"/>
    </row>
    <row r="6" spans="1:18" ht="27.75" customHeight="1">
      <c r="A6" s="872" t="s">
        <v>47</v>
      </c>
      <c r="B6" s="872" t="s">
        <v>270</v>
      </c>
      <c r="C6" s="873" t="s">
        <v>122</v>
      </c>
      <c r="D6" s="873"/>
      <c r="E6" s="873"/>
      <c r="F6" s="875" t="s">
        <v>125</v>
      </c>
      <c r="G6" s="875"/>
      <c r="H6" s="875"/>
      <c r="I6" s="875"/>
      <c r="J6" s="872" t="s">
        <v>47</v>
      </c>
      <c r="K6" s="872" t="s">
        <v>270</v>
      </c>
      <c r="L6" s="873" t="s">
        <v>122</v>
      </c>
      <c r="M6" s="873"/>
      <c r="N6" s="873"/>
      <c r="O6" s="875" t="s">
        <v>125</v>
      </c>
      <c r="P6" s="875"/>
      <c r="Q6" s="875"/>
      <c r="R6" s="875"/>
    </row>
    <row r="7" spans="1:18">
      <c r="A7" s="872"/>
      <c r="B7" s="872"/>
      <c r="C7" s="875" t="s">
        <v>123</v>
      </c>
      <c r="D7" s="875"/>
      <c r="E7" s="142" t="s">
        <v>124</v>
      </c>
      <c r="F7" s="1097" t="s">
        <v>269</v>
      </c>
      <c r="G7" s="1097"/>
      <c r="H7" s="1097"/>
      <c r="I7" s="1097"/>
      <c r="J7" s="872"/>
      <c r="K7" s="872"/>
      <c r="L7" s="875" t="s">
        <v>123</v>
      </c>
      <c r="M7" s="875"/>
      <c r="N7" s="142" t="s">
        <v>124</v>
      </c>
      <c r="O7" s="1097" t="s">
        <v>269</v>
      </c>
      <c r="P7" s="1097"/>
      <c r="Q7" s="1097"/>
      <c r="R7" s="1097"/>
    </row>
    <row r="8" spans="1:18">
      <c r="A8" s="872"/>
      <c r="B8" s="872"/>
      <c r="C8" s="876" t="s">
        <v>104</v>
      </c>
      <c r="D8" s="876"/>
      <c r="E8" s="143" t="s">
        <v>112</v>
      </c>
      <c r="F8" s="1098"/>
      <c r="G8" s="1098"/>
      <c r="H8" s="1098"/>
      <c r="I8" s="1098"/>
      <c r="J8" s="872"/>
      <c r="K8" s="872"/>
      <c r="L8" s="876" t="s">
        <v>104</v>
      </c>
      <c r="M8" s="876"/>
      <c r="N8" s="143" t="s">
        <v>112</v>
      </c>
      <c r="O8" s="1098"/>
      <c r="P8" s="1098"/>
      <c r="Q8" s="1098"/>
      <c r="R8" s="1098"/>
    </row>
    <row r="9" spans="1:18" ht="20.25" customHeight="1">
      <c r="A9" s="315">
        <v>22647</v>
      </c>
      <c r="B9" s="444">
        <f>'SEC(พื้นที่) 62'!B9</f>
        <v>29166.337999999996</v>
      </c>
      <c r="C9" s="863">
        <f>'SEC(พื้นที่) 62'!C9:D9</f>
        <v>39135.99</v>
      </c>
      <c r="D9" s="864"/>
      <c r="E9" s="445">
        <f>'SEC(พื้นที่) 62'!E9</f>
        <v>140889.56399999998</v>
      </c>
      <c r="F9" s="863">
        <f>E9/B9</f>
        <v>4.8305537705830606</v>
      </c>
      <c r="G9" s="1096"/>
      <c r="H9" s="1096"/>
      <c r="I9" s="864"/>
      <c r="J9" s="315">
        <v>23012</v>
      </c>
      <c r="K9" s="444">
        <f>ข้อมูลการใช้อาคารรายเดือน_63!E9</f>
        <v>29586.337999999996</v>
      </c>
      <c r="L9" s="863">
        <f>'6.3.2) ไฟฟ้าปี 63'!F8</f>
        <v>43512</v>
      </c>
      <c r="M9" s="864"/>
      <c r="N9" s="445">
        <f>3.6*L9</f>
        <v>156643.20000000001</v>
      </c>
      <c r="O9" s="863">
        <f>N9/K9</f>
        <v>5.2944436719407459</v>
      </c>
      <c r="P9" s="1096"/>
      <c r="Q9" s="1096"/>
      <c r="R9" s="864"/>
    </row>
    <row r="10" spans="1:18" ht="20.25" customHeight="1">
      <c r="A10" s="315">
        <v>22678</v>
      </c>
      <c r="B10" s="444">
        <f>'SEC(พื้นที่) 62'!B10</f>
        <v>29166.337999999996</v>
      </c>
      <c r="C10" s="863">
        <f>'SEC(พื้นที่) 62'!C10:D10</f>
        <v>55932.01</v>
      </c>
      <c r="D10" s="864"/>
      <c r="E10" s="445">
        <f>'SEC(พื้นที่) 62'!E10</f>
        <v>201355.236</v>
      </c>
      <c r="F10" s="863">
        <f t="shared" ref="F10:F20" si="0">E10/B10</f>
        <v>6.9036858861061008</v>
      </c>
      <c r="G10" s="1096"/>
      <c r="H10" s="1096"/>
      <c r="I10" s="864"/>
      <c r="J10" s="315">
        <v>23043</v>
      </c>
      <c r="K10" s="444">
        <f>ข้อมูลการใช้อาคารรายเดือน_63!E10</f>
        <v>29586.337999999996</v>
      </c>
      <c r="L10" s="863">
        <f>'6.3.2) ไฟฟ้าปี 63'!F9</f>
        <v>57308.01</v>
      </c>
      <c r="M10" s="864"/>
      <c r="N10" s="445">
        <f t="shared" ref="N10:N20" si="1">3.6*L10</f>
        <v>206308.83600000001</v>
      </c>
      <c r="O10" s="863">
        <f t="shared" ref="O10:O20" si="2">N10/K10</f>
        <v>6.9731115760253948</v>
      </c>
      <c r="P10" s="1096"/>
      <c r="Q10" s="1096"/>
      <c r="R10" s="864"/>
    </row>
    <row r="11" spans="1:18" ht="20.25" customHeight="1">
      <c r="A11" s="315">
        <v>22706</v>
      </c>
      <c r="B11" s="444">
        <f>'SEC(พื้นที่) 62'!B11</f>
        <v>29166.337999999996</v>
      </c>
      <c r="C11" s="863">
        <f>'SEC(พื้นที่) 62'!C11:D11</f>
        <v>65922.009999999995</v>
      </c>
      <c r="D11" s="864"/>
      <c r="E11" s="445">
        <f>'SEC(พื้นที่) 62'!E11</f>
        <v>237319.23599999998</v>
      </c>
      <c r="F11" s="863">
        <f t="shared" si="0"/>
        <v>8.1367512095622025</v>
      </c>
      <c r="G11" s="1096"/>
      <c r="H11" s="1096"/>
      <c r="I11" s="864"/>
      <c r="J11" s="315">
        <v>23071</v>
      </c>
      <c r="K11" s="444">
        <f>ข้อมูลการใช้อาคารรายเดือน_63!E11</f>
        <v>29586.337999999996</v>
      </c>
      <c r="L11" s="863">
        <f>'6.3.2) ไฟฟ้าปี 63'!F10</f>
        <v>73808</v>
      </c>
      <c r="M11" s="864"/>
      <c r="N11" s="445">
        <f t="shared" si="1"/>
        <v>265708.79999999999</v>
      </c>
      <c r="O11" s="863">
        <f t="shared" si="2"/>
        <v>8.9807937704220109</v>
      </c>
      <c r="P11" s="1096"/>
      <c r="Q11" s="1096"/>
      <c r="R11" s="864"/>
    </row>
    <row r="12" spans="1:18" ht="20.25" customHeight="1">
      <c r="A12" s="315">
        <v>22737</v>
      </c>
      <c r="B12" s="444">
        <f>'SEC(พื้นที่) 62'!B12</f>
        <v>29166.337999999996</v>
      </c>
      <c r="C12" s="863">
        <f>'SEC(พื้นที่) 62'!C12:D12</f>
        <v>60536</v>
      </c>
      <c r="D12" s="864"/>
      <c r="E12" s="445">
        <f>'SEC(พื้นที่) 62'!E12</f>
        <v>217929.60000000001</v>
      </c>
      <c r="F12" s="863">
        <f t="shared" si="0"/>
        <v>7.4719561982721325</v>
      </c>
      <c r="G12" s="1096"/>
      <c r="H12" s="1096"/>
      <c r="I12" s="864"/>
      <c r="J12" s="315">
        <v>23102</v>
      </c>
      <c r="K12" s="444">
        <f>ข้อมูลการใช้อาคารรายเดือน_63!E12</f>
        <v>29586.337999999996</v>
      </c>
      <c r="L12" s="863">
        <f>'6.3.2) ไฟฟ้าปี 63'!F11</f>
        <v>65376</v>
      </c>
      <c r="M12" s="864"/>
      <c r="N12" s="445">
        <f t="shared" si="1"/>
        <v>235353.60000000001</v>
      </c>
      <c r="O12" s="863">
        <f t="shared" si="2"/>
        <v>7.954806708420624</v>
      </c>
      <c r="P12" s="1096"/>
      <c r="Q12" s="1096"/>
      <c r="R12" s="864"/>
    </row>
    <row r="13" spans="1:18" ht="20.25" customHeight="1">
      <c r="A13" s="315">
        <v>22767</v>
      </c>
      <c r="B13" s="444">
        <f>'SEC(พื้นที่) 62'!B13</f>
        <v>29166.337999999996</v>
      </c>
      <c r="C13" s="863">
        <f>'SEC(พื้นที่) 62'!C13:D13</f>
        <v>67484</v>
      </c>
      <c r="D13" s="864"/>
      <c r="E13" s="445">
        <f>'SEC(พื้นที่) 62'!E13</f>
        <v>242942.4</v>
      </c>
      <c r="F13" s="863">
        <f t="shared" si="0"/>
        <v>8.3295475763875473</v>
      </c>
      <c r="G13" s="1096"/>
      <c r="H13" s="1096"/>
      <c r="I13" s="864"/>
      <c r="J13" s="315">
        <v>23132</v>
      </c>
      <c r="K13" s="444">
        <f>ข้อมูลการใช้อาคารรายเดือน_63!E13</f>
        <v>29586.337999999996</v>
      </c>
      <c r="L13" s="863">
        <f>'6.3.2) ไฟฟ้าปี 63'!F12</f>
        <v>53040</v>
      </c>
      <c r="M13" s="864"/>
      <c r="N13" s="445">
        <f t="shared" si="1"/>
        <v>190944</v>
      </c>
      <c r="O13" s="863">
        <f t="shared" si="2"/>
        <v>6.4537895835571142</v>
      </c>
      <c r="P13" s="1096"/>
      <c r="Q13" s="1096"/>
      <c r="R13" s="864"/>
    </row>
    <row r="14" spans="1:18" ht="20.25" customHeight="1">
      <c r="A14" s="315">
        <v>22798</v>
      </c>
      <c r="B14" s="444">
        <f>'SEC(พื้นที่) 62'!B14</f>
        <v>29166.337999999996</v>
      </c>
      <c r="C14" s="863">
        <f>'SEC(พื้นที่) 62'!C14:D14</f>
        <v>56680</v>
      </c>
      <c r="D14" s="864"/>
      <c r="E14" s="445">
        <f>'SEC(พื้นที่) 62'!E14</f>
        <v>204048</v>
      </c>
      <c r="F14" s="863">
        <f t="shared" si="0"/>
        <v>6.9960102636128001</v>
      </c>
      <c r="G14" s="1096"/>
      <c r="H14" s="1096"/>
      <c r="I14" s="864"/>
      <c r="J14" s="315">
        <v>23163</v>
      </c>
      <c r="K14" s="444">
        <f>ข้อมูลการใช้อาคารรายเดือน_63!E14</f>
        <v>29586.337999999996</v>
      </c>
      <c r="L14" s="863">
        <f>'6.3.2) ไฟฟ้าปี 63'!F13</f>
        <v>59447.99</v>
      </c>
      <c r="M14" s="864"/>
      <c r="N14" s="445">
        <f t="shared" si="1"/>
        <v>214012.764</v>
      </c>
      <c r="O14" s="863">
        <f t="shared" si="2"/>
        <v>7.2334995970099447</v>
      </c>
      <c r="P14" s="1096"/>
      <c r="Q14" s="1096"/>
      <c r="R14" s="864"/>
    </row>
    <row r="15" spans="1:18" ht="20.25" customHeight="1">
      <c r="A15" s="315">
        <v>22828</v>
      </c>
      <c r="B15" s="444">
        <f>'SEC(พื้นที่) 62'!B15</f>
        <v>29166.337999999996</v>
      </c>
      <c r="C15" s="863">
        <f>'SEC(พื้นที่) 62'!C15:D15</f>
        <v>65984</v>
      </c>
      <c r="D15" s="864"/>
      <c r="E15" s="445">
        <f>'SEC(พื้นที่) 62'!E15</f>
        <v>237542.39999999999</v>
      </c>
      <c r="F15" s="863">
        <f t="shared" si="0"/>
        <v>8.1444026329256705</v>
      </c>
      <c r="G15" s="1096"/>
      <c r="H15" s="1096"/>
      <c r="I15" s="864"/>
      <c r="J15" s="315">
        <v>23193</v>
      </c>
      <c r="K15" s="444">
        <f>ข้อมูลการใช้อาคารรายเดือน_63!E15</f>
        <v>29586.337999999996</v>
      </c>
      <c r="L15" s="863">
        <f>'6.3.2) ไฟฟ้าปี 63'!F14</f>
        <v>60171.99</v>
      </c>
      <c r="M15" s="864"/>
      <c r="N15" s="445">
        <f t="shared" si="1"/>
        <v>216619.16399999999</v>
      </c>
      <c r="O15" s="863">
        <f t="shared" si="2"/>
        <v>7.3215943115366295</v>
      </c>
      <c r="P15" s="1096"/>
      <c r="Q15" s="1096"/>
      <c r="R15" s="864"/>
    </row>
    <row r="16" spans="1:18" ht="20.25" customHeight="1">
      <c r="A16" s="315">
        <v>22859</v>
      </c>
      <c r="B16" s="444">
        <f>'SEC(พื้นที่) 62'!B16</f>
        <v>29166.337999999996</v>
      </c>
      <c r="C16" s="863">
        <f>'SEC(พื้นที่) 62'!C16:D16</f>
        <v>57108</v>
      </c>
      <c r="D16" s="864"/>
      <c r="E16" s="445">
        <f>'SEC(พื้นที่) 62'!E16</f>
        <v>205588.80000000002</v>
      </c>
      <c r="F16" s="863">
        <f t="shared" si="0"/>
        <v>7.0488382874805895</v>
      </c>
      <c r="G16" s="1096"/>
      <c r="H16" s="1096"/>
      <c r="I16" s="864"/>
      <c r="J16" s="315">
        <v>23224</v>
      </c>
      <c r="K16" s="444">
        <f>ข้อมูลการใช้อาคารรายเดือน_63!E16</f>
        <v>29586.337999999996</v>
      </c>
      <c r="L16" s="863">
        <f>'6.3.2) ไฟฟ้าปี 63'!F15</f>
        <v>51532</v>
      </c>
      <c r="M16" s="864"/>
      <c r="N16" s="445">
        <f t="shared" si="1"/>
        <v>185515.2</v>
      </c>
      <c r="O16" s="863">
        <f t="shared" si="2"/>
        <v>6.2702994875540199</v>
      </c>
      <c r="P16" s="1096"/>
      <c r="Q16" s="1096"/>
      <c r="R16" s="864"/>
    </row>
    <row r="17" spans="1:20" ht="20.25" customHeight="1">
      <c r="A17" s="315">
        <v>22890</v>
      </c>
      <c r="B17" s="444">
        <f>'SEC(พื้นที่) 62'!B17</f>
        <v>29166.337999999996</v>
      </c>
      <c r="C17" s="863">
        <f>'SEC(พื้นที่) 62'!C17:D17</f>
        <v>56156</v>
      </c>
      <c r="D17" s="864"/>
      <c r="E17" s="445">
        <f>'SEC(พื้นที่) 62'!E17</f>
        <v>202161.6</v>
      </c>
      <c r="F17" s="863">
        <f t="shared" si="0"/>
        <v>6.9313329633634515</v>
      </c>
      <c r="G17" s="1096"/>
      <c r="H17" s="1096"/>
      <c r="I17" s="864"/>
      <c r="J17" s="315">
        <v>23255</v>
      </c>
      <c r="K17" s="444">
        <f>ข้อมูลการใช้อาคารรายเดือน_63!E17</f>
        <v>29586.337999999996</v>
      </c>
      <c r="L17" s="863">
        <f>'6.3.2) ไฟฟ้าปี 63'!F16</f>
        <v>59583.99</v>
      </c>
      <c r="M17" s="864"/>
      <c r="N17" s="445">
        <f t="shared" si="1"/>
        <v>214502.364</v>
      </c>
      <c r="O17" s="863">
        <f t="shared" si="2"/>
        <v>7.2500477754293229</v>
      </c>
      <c r="P17" s="1096"/>
      <c r="Q17" s="1096"/>
      <c r="R17" s="864"/>
    </row>
    <row r="18" spans="1:20" ht="20.25" customHeight="1">
      <c r="A18" s="315">
        <v>22920</v>
      </c>
      <c r="B18" s="444">
        <f>'SEC(พื้นที่) 62'!B18</f>
        <v>29166.337999999996</v>
      </c>
      <c r="C18" s="863">
        <f>'SEC(พื้นที่) 62'!C18:D18</f>
        <v>55704</v>
      </c>
      <c r="D18" s="864"/>
      <c r="E18" s="445">
        <f>'SEC(พื้นที่) 62'!E18</f>
        <v>200534.39999999999</v>
      </c>
      <c r="F18" s="863">
        <f t="shared" si="0"/>
        <v>6.8755426204002719</v>
      </c>
      <c r="G18" s="1096"/>
      <c r="H18" s="1096"/>
      <c r="I18" s="864"/>
      <c r="J18" s="315">
        <v>23285</v>
      </c>
      <c r="K18" s="444">
        <f>ข้อมูลการใช้อาคารรายเดือน_63!E18</f>
        <v>29586.337999999996</v>
      </c>
      <c r="L18" s="863">
        <f>'6.3.2) ไฟฟ้าปี 63'!F17</f>
        <v>57792.01</v>
      </c>
      <c r="M18" s="864"/>
      <c r="N18" s="445">
        <f t="shared" si="1"/>
        <v>208051.236</v>
      </c>
      <c r="O18" s="863">
        <f t="shared" si="2"/>
        <v>7.0320036227531784</v>
      </c>
      <c r="P18" s="1096"/>
      <c r="Q18" s="1096"/>
      <c r="R18" s="864"/>
    </row>
    <row r="19" spans="1:20" ht="20.25" customHeight="1">
      <c r="A19" s="315">
        <v>22951</v>
      </c>
      <c r="B19" s="444">
        <f>'SEC(พื้นที่) 62'!B19</f>
        <v>29166.337999999996</v>
      </c>
      <c r="C19" s="863">
        <f>'SEC(พื้นที่) 62'!C19:D19</f>
        <v>55720</v>
      </c>
      <c r="D19" s="864"/>
      <c r="E19" s="445">
        <f>'SEC(พื้นที่) 62'!E19</f>
        <v>200592</v>
      </c>
      <c r="F19" s="863">
        <f t="shared" si="0"/>
        <v>6.8775174997971984</v>
      </c>
      <c r="G19" s="1096"/>
      <c r="H19" s="1096"/>
      <c r="I19" s="864"/>
      <c r="J19" s="315">
        <v>23316</v>
      </c>
      <c r="K19" s="444">
        <f>ข้อมูลการใช้อาคารรายเดือน_63!E19</f>
        <v>29586.337999999996</v>
      </c>
      <c r="L19" s="863">
        <f>'6.3.2) ไฟฟ้าปี 63'!F18</f>
        <v>58244</v>
      </c>
      <c r="M19" s="864"/>
      <c r="N19" s="445">
        <f t="shared" si="1"/>
        <v>209678.4</v>
      </c>
      <c r="O19" s="863">
        <f t="shared" si="2"/>
        <v>7.0870007636632835</v>
      </c>
      <c r="P19" s="1096"/>
      <c r="Q19" s="1096"/>
      <c r="R19" s="864"/>
    </row>
    <row r="20" spans="1:20" ht="20.25" customHeight="1">
      <c r="A20" s="315">
        <v>22981</v>
      </c>
      <c r="B20" s="444">
        <f>'SEC(พื้นที่) 62'!B20</f>
        <v>29166.337999999996</v>
      </c>
      <c r="C20" s="863">
        <f>'SEC(พื้นที่) 62'!C20:D20</f>
        <v>54472</v>
      </c>
      <c r="D20" s="864"/>
      <c r="E20" s="445">
        <f>'SEC(พื้นที่) 62'!E20</f>
        <v>196099.20000000001</v>
      </c>
      <c r="F20" s="863">
        <f t="shared" si="0"/>
        <v>6.7234769068369173</v>
      </c>
      <c r="G20" s="1096"/>
      <c r="H20" s="1096"/>
      <c r="I20" s="864"/>
      <c r="J20" s="315">
        <v>23346</v>
      </c>
      <c r="K20" s="444">
        <f>ข้อมูลการใช้อาคารรายเดือน_63!E20</f>
        <v>29586.337999999996</v>
      </c>
      <c r="L20" s="863">
        <f>'6.3.2) ไฟฟ้าปี 63'!F19</f>
        <v>63608</v>
      </c>
      <c r="M20" s="864"/>
      <c r="N20" s="445">
        <f t="shared" si="1"/>
        <v>228988.80000000002</v>
      </c>
      <c r="O20" s="863">
        <f t="shared" si="2"/>
        <v>7.7396803889687211</v>
      </c>
      <c r="P20" s="1096"/>
      <c r="Q20" s="1096"/>
      <c r="R20" s="864"/>
    </row>
    <row r="21" spans="1:20" ht="20.25" customHeight="1">
      <c r="A21" s="285" t="s">
        <v>94</v>
      </c>
      <c r="B21" s="444">
        <f>SUM(B9:B20)</f>
        <v>349996.05599999992</v>
      </c>
      <c r="C21" s="874">
        <f>SUM(C9:D20)</f>
        <v>690834.01</v>
      </c>
      <c r="D21" s="874"/>
      <c r="E21" s="444">
        <f>SUM(E9:E20)</f>
        <v>2487002.4359999998</v>
      </c>
      <c r="F21" s="863"/>
      <c r="G21" s="1096"/>
      <c r="H21" s="1096"/>
      <c r="I21" s="864"/>
      <c r="J21" s="285" t="s">
        <v>94</v>
      </c>
      <c r="K21" s="444">
        <f>SUM(K9:K20)</f>
        <v>355036.05599999992</v>
      </c>
      <c r="L21" s="874">
        <f>SUM(L9:M20)</f>
        <v>703423.99</v>
      </c>
      <c r="M21" s="874"/>
      <c r="N21" s="444">
        <f>SUM(N9:N20)</f>
        <v>2532326.3640000001</v>
      </c>
      <c r="O21" s="863"/>
      <c r="P21" s="1096"/>
      <c r="Q21" s="1096"/>
      <c r="R21" s="864"/>
    </row>
    <row r="22" spans="1:20" ht="20.25" customHeight="1">
      <c r="A22" s="285" t="s">
        <v>106</v>
      </c>
      <c r="B22" s="444">
        <f>AVERAGE(B9:B20)</f>
        <v>29166.337999999992</v>
      </c>
      <c r="C22" s="874">
        <f>AVERAGE(C9:D20)</f>
        <v>57569.500833333332</v>
      </c>
      <c r="D22" s="874"/>
      <c r="E22" s="444">
        <f>AVERAGE(E9:E20)</f>
        <v>207250.20299999998</v>
      </c>
      <c r="F22" s="863">
        <f>AVERAGE(F9:I20)</f>
        <v>7.1058013179439952</v>
      </c>
      <c r="G22" s="1096"/>
      <c r="H22" s="1096"/>
      <c r="I22" s="864"/>
      <c r="J22" s="285" t="s">
        <v>106</v>
      </c>
      <c r="K22" s="444">
        <f>AVERAGE(K9:K20)</f>
        <v>29586.337999999992</v>
      </c>
      <c r="L22" s="874">
        <f>AVERAGE(L9:M20)</f>
        <v>58618.665833333333</v>
      </c>
      <c r="M22" s="874"/>
      <c r="N22" s="444">
        <f>AVERAGE(N9:N20)</f>
        <v>211027.19700000001</v>
      </c>
      <c r="O22" s="863">
        <f>AVERAGE(O9:R20)</f>
        <v>7.1325892714400823</v>
      </c>
      <c r="P22" s="1096"/>
      <c r="Q22" s="1096"/>
      <c r="R22" s="864"/>
      <c r="T22" s="634">
        <f>AVERAGE(O9:R20)</f>
        <v>7.1325892714400823</v>
      </c>
    </row>
    <row r="23" spans="1:20" ht="18" customHeight="1"/>
    <row r="24" spans="1:20" s="316" customFormat="1" ht="18.75">
      <c r="A24" s="222" t="s">
        <v>126</v>
      </c>
      <c r="B24" s="251" t="s">
        <v>352</v>
      </c>
      <c r="D24" s="317"/>
      <c r="E24" s="317"/>
      <c r="F24" s="317"/>
      <c r="G24" s="317"/>
      <c r="H24" s="317"/>
      <c r="I24" s="317"/>
      <c r="J24" s="317"/>
    </row>
    <row r="25" spans="1:20" s="316" customFormat="1" ht="18" customHeight="1">
      <c r="F25" s="318" t="s">
        <v>268</v>
      </c>
      <c r="G25" s="318"/>
      <c r="H25" s="318"/>
      <c r="I25" s="318"/>
    </row>
  </sheetData>
  <mergeCells count="71">
    <mergeCell ref="C21:D21"/>
    <mergeCell ref="C22:D22"/>
    <mergeCell ref="C18:D18"/>
    <mergeCell ref="C19:D19"/>
    <mergeCell ref="C20:D20"/>
    <mergeCell ref="C14:D14"/>
    <mergeCell ref="C15:D15"/>
    <mergeCell ref="C16:D16"/>
    <mergeCell ref="C17:D17"/>
    <mergeCell ref="C9:D9"/>
    <mergeCell ref="C10:D10"/>
    <mergeCell ref="C11:D11"/>
    <mergeCell ref="C12:D12"/>
    <mergeCell ref="C13:D13"/>
    <mergeCell ref="A4:K4"/>
    <mergeCell ref="F6:I6"/>
    <mergeCell ref="J6:J8"/>
    <mergeCell ref="K6:K8"/>
    <mergeCell ref="L6:N6"/>
    <mergeCell ref="A6:A8"/>
    <mergeCell ref="B6:B8"/>
    <mergeCell ref="C6:E6"/>
    <mergeCell ref="C7:D7"/>
    <mergeCell ref="C8:D8"/>
    <mergeCell ref="O6:R6"/>
    <mergeCell ref="F7:I8"/>
    <mergeCell ref="L7:M7"/>
    <mergeCell ref="O7:R8"/>
    <mergeCell ref="L8:M8"/>
    <mergeCell ref="L9:M9"/>
    <mergeCell ref="O9:R9"/>
    <mergeCell ref="F10:I10"/>
    <mergeCell ref="L10:M10"/>
    <mergeCell ref="O10:R10"/>
    <mergeCell ref="F9:I9"/>
    <mergeCell ref="L11:M11"/>
    <mergeCell ref="O11:R11"/>
    <mergeCell ref="L12:M12"/>
    <mergeCell ref="O12:R12"/>
    <mergeCell ref="F13:I13"/>
    <mergeCell ref="L13:M13"/>
    <mergeCell ref="O13:R13"/>
    <mergeCell ref="F11:I11"/>
    <mergeCell ref="F14:I14"/>
    <mergeCell ref="L14:M14"/>
    <mergeCell ref="O14:R14"/>
    <mergeCell ref="F12:I12"/>
    <mergeCell ref="L15:M15"/>
    <mergeCell ref="O15:R15"/>
    <mergeCell ref="F15:I15"/>
    <mergeCell ref="F16:I16"/>
    <mergeCell ref="L16:M16"/>
    <mergeCell ref="O16:R16"/>
    <mergeCell ref="F17:I17"/>
    <mergeCell ref="L17:M17"/>
    <mergeCell ref="O17:R17"/>
    <mergeCell ref="F18:I18"/>
    <mergeCell ref="L18:M18"/>
    <mergeCell ref="O18:R18"/>
    <mergeCell ref="F19:I19"/>
    <mergeCell ref="L19:M19"/>
    <mergeCell ref="O19:R19"/>
    <mergeCell ref="F22:I22"/>
    <mergeCell ref="L22:M22"/>
    <mergeCell ref="O22:R22"/>
    <mergeCell ref="F20:I20"/>
    <mergeCell ref="L20:M20"/>
    <mergeCell ref="O20:R20"/>
    <mergeCell ref="F21:I21"/>
    <mergeCell ref="L21:M21"/>
    <mergeCell ref="O21:R21"/>
  </mergeCells>
  <pageMargins left="0.78740157480314965" right="0.39370078740157483" top="0.78740157480314965" bottom="0.59055118110236227" header="0.31496062992125984" footer="0.31496062992125984"/>
  <pageSetup paperSize="9" scale="88" firstPageNumber="18" orientation="landscape" r:id="rId1"/>
  <headerFooter>
    <oddFooter>&amp;C47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6"/>
  <sheetViews>
    <sheetView view="pageLayout" topLeftCell="D1" zoomScaleNormal="100" zoomScaleSheetLayoutView="100" workbookViewId="0">
      <selection activeCell="A35" sqref="A35:G35"/>
    </sheetView>
  </sheetViews>
  <sheetFormatPr defaultRowHeight="24"/>
  <cols>
    <col min="1" max="1" width="8.25" style="60" customWidth="1"/>
    <col min="2" max="2" width="11.625" style="60" customWidth="1"/>
    <col min="3" max="3" width="7.375" style="60" customWidth="1"/>
    <col min="4" max="4" width="6.125" style="60" customWidth="1"/>
    <col min="5" max="5" width="14.375" style="60" customWidth="1"/>
    <col min="6" max="6" width="8.125" style="60" customWidth="1"/>
    <col min="7" max="7" width="4.5" style="60" customWidth="1"/>
    <col min="8" max="8" width="6.625" style="60" customWidth="1"/>
    <col min="9" max="9" width="4.625" style="60" customWidth="1"/>
    <col min="10" max="10" width="8.125" style="60" customWidth="1"/>
    <col min="11" max="11" width="10.75" style="60" customWidth="1"/>
    <col min="12" max="14" width="9" style="60"/>
    <col min="15" max="15" width="4.375" style="60" customWidth="1"/>
    <col min="16" max="16" width="7.5" style="60" customWidth="1"/>
    <col min="17" max="17" width="6.625" style="60" customWidth="1"/>
    <col min="18" max="18" width="6.5" style="60" customWidth="1"/>
    <col min="19" max="16384" width="9" style="60"/>
  </cols>
  <sheetData>
    <row r="1" spans="1:16">
      <c r="A1" s="62"/>
      <c r="B1" s="62"/>
      <c r="C1" s="62"/>
      <c r="D1" s="62"/>
      <c r="E1" s="62"/>
      <c r="F1" s="62"/>
      <c r="G1" s="62"/>
      <c r="H1" s="62"/>
      <c r="I1" s="62"/>
    </row>
    <row r="2" spans="1:16">
      <c r="A2" s="62"/>
      <c r="B2" s="62"/>
      <c r="C2" s="62"/>
      <c r="D2" s="62"/>
      <c r="E2" s="62"/>
      <c r="F2" s="62"/>
      <c r="G2" s="62"/>
      <c r="H2" s="62"/>
      <c r="I2" s="62"/>
    </row>
    <row r="3" spans="1:16">
      <c r="A3" s="62"/>
      <c r="B3" s="62"/>
      <c r="C3" s="62"/>
      <c r="D3" s="62"/>
      <c r="E3" s="62"/>
      <c r="F3" s="62"/>
      <c r="G3" s="62"/>
      <c r="H3" s="62"/>
      <c r="I3" s="62"/>
    </row>
    <row r="4" spans="1:16">
      <c r="A4" s="62"/>
      <c r="B4" s="62"/>
      <c r="C4" s="62"/>
      <c r="D4" s="62"/>
      <c r="E4" s="62"/>
      <c r="F4" s="62"/>
      <c r="G4" s="62"/>
      <c r="H4" s="62"/>
      <c r="I4" s="62"/>
    </row>
    <row r="5" spans="1:16">
      <c r="A5" s="405"/>
      <c r="B5" s="405"/>
      <c r="C5" s="405"/>
      <c r="D5" s="405"/>
      <c r="E5" s="405"/>
      <c r="F5" s="405"/>
      <c r="G5" s="405"/>
      <c r="H5" s="405"/>
      <c r="I5" s="405"/>
    </row>
    <row r="6" spans="1:16">
      <c r="A6" s="405"/>
      <c r="B6" s="405"/>
      <c r="C6" s="405"/>
      <c r="D6" s="405"/>
      <c r="E6" s="405"/>
      <c r="F6" s="405"/>
      <c r="G6" s="405"/>
      <c r="H6" s="405"/>
      <c r="I6" s="405"/>
    </row>
    <row r="7" spans="1:16">
      <c r="A7" s="62"/>
      <c r="B7" s="62"/>
      <c r="C7" s="62"/>
      <c r="D7" s="62"/>
      <c r="E7" s="62"/>
      <c r="F7" s="62"/>
      <c r="G7" s="62"/>
      <c r="H7" s="62"/>
      <c r="I7" s="62"/>
    </row>
    <row r="8" spans="1:16">
      <c r="A8" s="62"/>
      <c r="B8" s="62"/>
      <c r="C8" s="62"/>
      <c r="D8" s="62"/>
      <c r="E8" s="62"/>
      <c r="F8" s="62"/>
      <c r="G8" s="62"/>
      <c r="H8" s="62"/>
      <c r="I8" s="62"/>
    </row>
    <row r="9" spans="1:16">
      <c r="A9" s="62"/>
      <c r="B9" s="62"/>
      <c r="C9" s="62"/>
      <c r="D9" s="62"/>
      <c r="E9" s="62"/>
      <c r="F9" s="62"/>
      <c r="G9" s="62"/>
      <c r="H9" s="62"/>
      <c r="I9" s="62"/>
    </row>
    <row r="10" spans="1:16">
      <c r="A10" s="62"/>
      <c r="B10" s="62"/>
      <c r="C10" s="62"/>
      <c r="D10" s="62"/>
      <c r="E10" s="62"/>
      <c r="F10" s="62"/>
      <c r="G10" s="62"/>
      <c r="H10" s="62"/>
      <c r="I10" s="62"/>
    </row>
    <row r="11" spans="1:16">
      <c r="A11" s="62"/>
      <c r="B11" s="62"/>
      <c r="C11" s="62"/>
      <c r="D11" s="62"/>
      <c r="E11" s="62"/>
      <c r="F11" s="62"/>
      <c r="G11" s="62"/>
      <c r="H11" s="62"/>
      <c r="I11" s="62"/>
    </row>
    <row r="12" spans="1:16">
      <c r="A12" s="62"/>
      <c r="B12" s="62"/>
      <c r="C12" s="62"/>
      <c r="D12" s="62"/>
      <c r="E12" s="62"/>
      <c r="F12" s="62"/>
      <c r="G12" s="62"/>
      <c r="H12" s="62"/>
      <c r="I12" s="62"/>
    </row>
    <row r="13" spans="1:16">
      <c r="A13" s="62"/>
      <c r="B13" s="62"/>
      <c r="C13" s="62"/>
      <c r="D13" s="62"/>
      <c r="E13" s="62"/>
      <c r="F13" s="62"/>
      <c r="G13" s="62"/>
      <c r="H13" s="62"/>
      <c r="I13" s="62"/>
    </row>
    <row r="14" spans="1:16">
      <c r="A14" s="62"/>
      <c r="B14" s="62"/>
      <c r="C14" s="62"/>
      <c r="D14" s="62"/>
      <c r="E14" s="62"/>
      <c r="F14" s="62"/>
      <c r="G14" s="62"/>
      <c r="H14" s="62"/>
      <c r="I14" s="62"/>
    </row>
    <row r="15" spans="1:16">
      <c r="A15" s="739" t="s">
        <v>654</v>
      </c>
      <c r="B15" s="739"/>
      <c r="C15" s="739"/>
      <c r="D15" s="739"/>
      <c r="E15" s="739"/>
      <c r="F15" s="739"/>
      <c r="G15" s="739"/>
      <c r="H15" s="739"/>
      <c r="I15" s="739"/>
      <c r="J15" s="739"/>
      <c r="K15" s="739"/>
      <c r="L15" s="739"/>
      <c r="M15" s="739"/>
      <c r="N15" s="739"/>
      <c r="O15" s="739"/>
      <c r="P15" s="739"/>
    </row>
    <row r="16" spans="1:16">
      <c r="G16" s="62"/>
    </row>
  </sheetData>
  <mergeCells count="1">
    <mergeCell ref="A15:P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&amp;C48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31"/>
  <dimension ref="A1:L25"/>
  <sheetViews>
    <sheetView showGridLines="0" view="pageLayout" topLeftCell="C23" zoomScale="115" zoomScaleNormal="100" zoomScaleSheetLayoutView="100" zoomScalePageLayoutView="115" workbookViewId="0">
      <selection activeCell="I28" sqref="I28"/>
    </sheetView>
  </sheetViews>
  <sheetFormatPr defaultRowHeight="24"/>
  <cols>
    <col min="1" max="9" width="9" style="46"/>
    <col min="10" max="10" width="3.5" style="46" customWidth="1"/>
    <col min="11" max="16384" width="9" style="46"/>
  </cols>
  <sheetData>
    <row r="1" spans="1:12" s="45" customFormat="1" ht="30.75">
      <c r="A1" s="97" t="s">
        <v>442</v>
      </c>
    </row>
    <row r="2" spans="1:12" s="45" customFormat="1" ht="9.75" customHeight="1">
      <c r="A2" s="97"/>
    </row>
    <row r="3" spans="1:12">
      <c r="A3" s="98" t="s">
        <v>187</v>
      </c>
    </row>
    <row r="4" spans="1:12" ht="22.5" customHeight="1" thickBot="1">
      <c r="B4" s="198" t="s">
        <v>385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31.5" customHeight="1">
      <c r="A5" s="791"/>
      <c r="B5" s="792"/>
      <c r="C5" s="792"/>
      <c r="D5" s="792"/>
      <c r="E5" s="792"/>
      <c r="F5" s="792"/>
      <c r="G5" s="792"/>
      <c r="H5" s="792"/>
      <c r="I5" s="793"/>
    </row>
    <row r="6" spans="1:12" ht="31.5" customHeight="1">
      <c r="A6" s="794"/>
      <c r="B6" s="737"/>
      <c r="C6" s="737"/>
      <c r="D6" s="737"/>
      <c r="E6" s="737"/>
      <c r="F6" s="737"/>
      <c r="G6" s="737"/>
      <c r="H6" s="737"/>
      <c r="I6" s="795"/>
    </row>
    <row r="7" spans="1:12" ht="31.5" customHeight="1">
      <c r="A7" s="794"/>
      <c r="B7" s="737"/>
      <c r="C7" s="737"/>
      <c r="D7" s="737"/>
      <c r="E7" s="737"/>
      <c r="F7" s="737"/>
      <c r="G7" s="737"/>
      <c r="H7" s="737"/>
      <c r="I7" s="795"/>
    </row>
    <row r="8" spans="1:12" ht="31.5" customHeight="1">
      <c r="A8" s="794"/>
      <c r="B8" s="737"/>
      <c r="C8" s="737"/>
      <c r="D8" s="737"/>
      <c r="E8" s="737"/>
      <c r="F8" s="737"/>
      <c r="G8" s="737"/>
      <c r="H8" s="737"/>
      <c r="I8" s="795"/>
    </row>
    <row r="9" spans="1:12" ht="31.5" customHeight="1">
      <c r="A9" s="794"/>
      <c r="B9" s="737"/>
      <c r="C9" s="737"/>
      <c r="D9" s="737"/>
      <c r="E9" s="737"/>
      <c r="F9" s="737"/>
      <c r="G9" s="737"/>
      <c r="H9" s="737"/>
      <c r="I9" s="795"/>
    </row>
    <row r="10" spans="1:12" ht="31.5" customHeight="1">
      <c r="A10" s="794"/>
      <c r="B10" s="737"/>
      <c r="C10" s="737"/>
      <c r="D10" s="737"/>
      <c r="E10" s="737"/>
      <c r="F10" s="737"/>
      <c r="G10" s="737"/>
      <c r="H10" s="737"/>
      <c r="I10" s="795"/>
    </row>
    <row r="11" spans="1:12" ht="31.5" customHeight="1">
      <c r="A11" s="794"/>
      <c r="B11" s="737"/>
      <c r="C11" s="737"/>
      <c r="D11" s="737"/>
      <c r="E11" s="737"/>
      <c r="F11" s="737"/>
      <c r="G11" s="737"/>
      <c r="H11" s="737"/>
      <c r="I11" s="795"/>
    </row>
    <row r="12" spans="1:12" ht="31.5" customHeight="1">
      <c r="A12" s="794"/>
      <c r="B12" s="737"/>
      <c r="C12" s="737"/>
      <c r="D12" s="737"/>
      <c r="E12" s="737"/>
      <c r="F12" s="737"/>
      <c r="G12" s="737"/>
      <c r="H12" s="737"/>
      <c r="I12" s="795"/>
    </row>
    <row r="13" spans="1:12" ht="31.5" customHeight="1">
      <c r="A13" s="794"/>
      <c r="B13" s="737"/>
      <c r="C13" s="737"/>
      <c r="D13" s="737"/>
      <c r="E13" s="737"/>
      <c r="F13" s="737"/>
      <c r="G13" s="737"/>
      <c r="H13" s="737"/>
      <c r="I13" s="795"/>
    </row>
    <row r="14" spans="1:12" ht="31.5" customHeight="1">
      <c r="A14" s="794"/>
      <c r="B14" s="737"/>
      <c r="C14" s="737"/>
      <c r="D14" s="737"/>
      <c r="E14" s="737"/>
      <c r="F14" s="737"/>
      <c r="G14" s="737"/>
      <c r="H14" s="737"/>
      <c r="I14" s="795"/>
    </row>
    <row r="15" spans="1:12" ht="31.5" customHeight="1">
      <c r="A15" s="794"/>
      <c r="B15" s="737"/>
      <c r="C15" s="737"/>
      <c r="D15" s="737"/>
      <c r="E15" s="737"/>
      <c r="F15" s="737"/>
      <c r="G15" s="737"/>
      <c r="H15" s="737"/>
      <c r="I15" s="795"/>
    </row>
    <row r="16" spans="1:12" ht="31.5" customHeight="1">
      <c r="A16" s="794"/>
      <c r="B16" s="737"/>
      <c r="C16" s="737"/>
      <c r="D16" s="737"/>
      <c r="E16" s="737"/>
      <c r="F16" s="737"/>
      <c r="G16" s="737"/>
      <c r="H16" s="737"/>
      <c r="I16" s="795"/>
    </row>
    <row r="17" spans="1:9" ht="31.5" customHeight="1">
      <c r="A17" s="794"/>
      <c r="B17" s="737"/>
      <c r="C17" s="737"/>
      <c r="D17" s="737"/>
      <c r="E17" s="737"/>
      <c r="F17" s="737"/>
      <c r="G17" s="737"/>
      <c r="H17" s="737"/>
      <c r="I17" s="795"/>
    </row>
    <row r="18" spans="1:9" ht="31.5" customHeight="1">
      <c r="A18" s="794"/>
      <c r="B18" s="737"/>
      <c r="C18" s="737"/>
      <c r="D18" s="737"/>
      <c r="E18" s="737"/>
      <c r="F18" s="737"/>
      <c r="G18" s="737"/>
      <c r="H18" s="737"/>
      <c r="I18" s="795"/>
    </row>
    <row r="19" spans="1:9" ht="31.5" customHeight="1">
      <c r="A19" s="794"/>
      <c r="B19" s="737"/>
      <c r="C19" s="737"/>
      <c r="D19" s="737"/>
      <c r="E19" s="737"/>
      <c r="F19" s="737"/>
      <c r="G19" s="737"/>
      <c r="H19" s="737"/>
      <c r="I19" s="795"/>
    </row>
    <row r="20" spans="1:9" ht="31.5" customHeight="1">
      <c r="A20" s="794"/>
      <c r="B20" s="737"/>
      <c r="C20" s="737"/>
      <c r="D20" s="737"/>
      <c r="E20" s="737"/>
      <c r="F20" s="737"/>
      <c r="G20" s="737"/>
      <c r="H20" s="737"/>
      <c r="I20" s="795"/>
    </row>
    <row r="21" spans="1:9" ht="31.5" customHeight="1" thickBot="1">
      <c r="A21" s="796"/>
      <c r="B21" s="797"/>
      <c r="C21" s="797"/>
      <c r="D21" s="797"/>
      <c r="E21" s="797"/>
      <c r="F21" s="797"/>
      <c r="G21" s="797"/>
      <c r="H21" s="797"/>
      <c r="I21" s="798"/>
    </row>
    <row r="22" spans="1:9">
      <c r="A22" s="1100" t="s">
        <v>443</v>
      </c>
      <c r="B22" s="1100"/>
      <c r="C22" s="1100"/>
      <c r="D22" s="1100"/>
      <c r="E22" s="1100"/>
      <c r="F22" s="1100"/>
      <c r="G22" s="1100"/>
      <c r="H22" s="1100"/>
      <c r="I22" s="1100"/>
    </row>
    <row r="23" spans="1:9">
      <c r="A23" s="961" t="s">
        <v>479</v>
      </c>
      <c r="B23" s="961"/>
      <c r="C23" s="961"/>
      <c r="D23" s="961"/>
      <c r="E23" s="961"/>
      <c r="F23" s="961"/>
      <c r="G23" s="961"/>
      <c r="H23" s="961"/>
      <c r="I23" s="961"/>
    </row>
    <row r="24" spans="1:9">
      <c r="A24" s="30"/>
      <c r="B24" s="30"/>
      <c r="C24" s="30"/>
      <c r="D24" s="30"/>
      <c r="E24" s="30"/>
      <c r="F24" s="30"/>
      <c r="G24" s="30"/>
      <c r="H24" s="30"/>
      <c r="I24" s="30"/>
    </row>
    <row r="25" spans="1:9">
      <c r="A25" s="30"/>
      <c r="B25" s="30"/>
      <c r="C25" s="30"/>
      <c r="D25" s="30"/>
      <c r="E25" s="30"/>
      <c r="F25" s="30"/>
      <c r="G25" s="30"/>
      <c r="H25" s="30"/>
      <c r="I25" s="30"/>
    </row>
  </sheetData>
  <mergeCells count="3">
    <mergeCell ref="A5:I21"/>
    <mergeCell ref="A22:I22"/>
    <mergeCell ref="A23:I23"/>
  </mergeCells>
  <phoneticPr fontId="4" type="noConversion"/>
  <pageMargins left="0.78740157480314965" right="0.59055118110236227" top="0.78740157480314965" bottom="0.59055118110236227" header="0.31496062992125984" footer="0.31496062992125984"/>
  <pageSetup paperSize="9" scale="91" firstPageNumber="47" orientation="portrait" r:id="rId1"/>
  <headerFooter>
    <oddFooter>&amp;C49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61"/>
  <dimension ref="A1:J37"/>
  <sheetViews>
    <sheetView showGridLines="0" view="pageLayout" topLeftCell="A27" zoomScale="85" zoomScaleNormal="100" zoomScaleSheetLayoutView="100" zoomScalePageLayoutView="85" workbookViewId="0">
      <selection activeCell="F12" sqref="F12"/>
    </sheetView>
  </sheetViews>
  <sheetFormatPr defaultRowHeight="17.25"/>
  <cols>
    <col min="1" max="1" width="2.875" style="21" customWidth="1"/>
    <col min="2" max="16384" width="9" style="21"/>
  </cols>
  <sheetData>
    <row r="1" spans="1:10" s="98" customFormat="1" ht="24">
      <c r="A1" s="98" t="s">
        <v>226</v>
      </c>
    </row>
    <row r="2" spans="1:10" s="98" customFormat="1" ht="24">
      <c r="B2" s="962" t="s">
        <v>405</v>
      </c>
      <c r="C2" s="778"/>
      <c r="D2" s="778"/>
      <c r="E2" s="778"/>
      <c r="F2" s="778"/>
      <c r="G2" s="778"/>
      <c r="H2" s="778"/>
      <c r="I2" s="778"/>
      <c r="J2" s="778"/>
    </row>
    <row r="3" spans="1:10" s="98" customFormat="1" ht="24">
      <c r="B3" s="778"/>
      <c r="C3" s="778"/>
      <c r="D3" s="778"/>
      <c r="E3" s="778"/>
      <c r="F3" s="778"/>
      <c r="G3" s="778"/>
      <c r="H3" s="778"/>
      <c r="I3" s="778"/>
      <c r="J3" s="778"/>
    </row>
    <row r="4" spans="1:10" s="46" customFormat="1" ht="24">
      <c r="A4" s="46" t="s">
        <v>386</v>
      </c>
    </row>
    <row r="5" spans="1:10" s="46" customFormat="1" ht="24">
      <c r="B5" s="122" t="s">
        <v>294</v>
      </c>
      <c r="C5" s="123" t="s">
        <v>295</v>
      </c>
      <c r="D5" s="123"/>
      <c r="E5" s="124"/>
      <c r="F5" s="105" t="s">
        <v>296</v>
      </c>
      <c r="H5" s="105"/>
      <c r="I5" s="105"/>
    </row>
    <row r="6" spans="1:10" s="46" customFormat="1" ht="24">
      <c r="B6" s="122"/>
      <c r="C6" s="123" t="s">
        <v>736</v>
      </c>
      <c r="D6" s="123"/>
      <c r="E6" s="125"/>
      <c r="F6" s="123" t="s">
        <v>297</v>
      </c>
      <c r="H6" s="105"/>
      <c r="I6" s="105"/>
    </row>
    <row r="7" spans="1:10" s="46" customFormat="1" ht="24">
      <c r="B7" s="125"/>
      <c r="C7" s="123" t="s">
        <v>298</v>
      </c>
      <c r="D7" s="123"/>
      <c r="E7" s="125"/>
      <c r="F7" s="105" t="s">
        <v>299</v>
      </c>
      <c r="H7" s="105"/>
      <c r="I7" s="105"/>
    </row>
    <row r="8" spans="1:10" s="46" customFormat="1" ht="24">
      <c r="B8" s="125"/>
      <c r="C8" s="123" t="s">
        <v>300</v>
      </c>
      <c r="D8" s="123"/>
      <c r="F8" s="123" t="s">
        <v>301</v>
      </c>
      <c r="H8" s="105"/>
      <c r="I8" s="105"/>
    </row>
    <row r="9" spans="1:10" s="46" customFormat="1" ht="24">
      <c r="B9" s="122" t="s">
        <v>302</v>
      </c>
      <c r="C9" s="105" t="s">
        <v>278</v>
      </c>
      <c r="D9" s="105"/>
      <c r="F9" s="105" t="s">
        <v>303</v>
      </c>
      <c r="H9" s="105"/>
      <c r="I9" s="105"/>
    </row>
    <row r="10" spans="1:10" s="46" customFormat="1" ht="24">
      <c r="B10" s="122"/>
      <c r="C10" s="123" t="s">
        <v>304</v>
      </c>
      <c r="D10" s="105"/>
      <c r="E10" s="105"/>
      <c r="F10" s="123" t="s">
        <v>305</v>
      </c>
      <c r="H10" s="105"/>
      <c r="I10" s="105"/>
    </row>
    <row r="11" spans="1:10" s="46" customFormat="1" ht="24">
      <c r="B11" s="122"/>
      <c r="C11" s="123" t="s">
        <v>306</v>
      </c>
      <c r="D11" s="105"/>
      <c r="E11" s="105"/>
      <c r="G11" s="125"/>
      <c r="H11" s="123"/>
      <c r="I11" s="105"/>
      <c r="J11" s="105"/>
    </row>
    <row r="12" spans="1:10" s="46" customFormat="1" ht="24">
      <c r="B12" s="122" t="s">
        <v>302</v>
      </c>
      <c r="C12" s="105" t="s">
        <v>735</v>
      </c>
      <c r="D12" s="105"/>
      <c r="E12" s="105"/>
      <c r="G12" s="125"/>
      <c r="H12" s="743"/>
      <c r="I12" s="743"/>
      <c r="J12" s="743"/>
    </row>
    <row r="13" spans="1:10" s="46" customFormat="1" ht="16.5" customHeight="1">
      <c r="B13" s="1111"/>
      <c r="C13" s="1111"/>
      <c r="D13" s="1111"/>
      <c r="E13" s="1111"/>
      <c r="F13" s="1111"/>
      <c r="G13" s="1111"/>
      <c r="H13" s="1111"/>
      <c r="I13" s="1111"/>
      <c r="J13" s="1111"/>
    </row>
    <row r="14" spans="1:10" s="46" customFormat="1" ht="24">
      <c r="A14" s="60" t="s">
        <v>480</v>
      </c>
      <c r="B14" s="237"/>
      <c r="F14" s="30"/>
      <c r="G14" s="30"/>
    </row>
    <row r="15" spans="1:10" s="46" customFormat="1" ht="12" customHeight="1" thickBot="1">
      <c r="B15" s="137"/>
      <c r="F15" s="30"/>
      <c r="G15" s="30"/>
    </row>
    <row r="16" spans="1:10" ht="17.25" customHeight="1">
      <c r="B16" s="1102"/>
      <c r="C16" s="1103"/>
      <c r="D16" s="1103"/>
      <c r="E16" s="1103"/>
      <c r="F16" s="1103"/>
      <c r="G16" s="1103"/>
      <c r="H16" s="1103"/>
      <c r="I16" s="1103"/>
      <c r="J16" s="1104"/>
    </row>
    <row r="17" spans="2:10" ht="17.25" customHeight="1">
      <c r="B17" s="1105"/>
      <c r="C17" s="1106"/>
      <c r="D17" s="1106"/>
      <c r="E17" s="1106"/>
      <c r="F17" s="1106"/>
      <c r="G17" s="1106"/>
      <c r="H17" s="1106"/>
      <c r="I17" s="1106"/>
      <c r="J17" s="1107"/>
    </row>
    <row r="18" spans="2:10" ht="17.25" customHeight="1">
      <c r="B18" s="1105"/>
      <c r="C18" s="1106"/>
      <c r="D18" s="1106"/>
      <c r="E18" s="1106"/>
      <c r="F18" s="1106"/>
      <c r="G18" s="1106"/>
      <c r="H18" s="1106"/>
      <c r="I18" s="1106"/>
      <c r="J18" s="1107"/>
    </row>
    <row r="19" spans="2:10" ht="17.25" customHeight="1">
      <c r="B19" s="1105"/>
      <c r="C19" s="1106"/>
      <c r="D19" s="1106"/>
      <c r="E19" s="1106"/>
      <c r="F19" s="1106"/>
      <c r="G19" s="1106"/>
      <c r="H19" s="1106"/>
      <c r="I19" s="1106"/>
      <c r="J19" s="1107"/>
    </row>
    <row r="20" spans="2:10" ht="17.25" customHeight="1">
      <c r="B20" s="1105"/>
      <c r="C20" s="1106"/>
      <c r="D20" s="1106"/>
      <c r="E20" s="1106"/>
      <c r="F20" s="1106"/>
      <c r="G20" s="1106"/>
      <c r="H20" s="1106"/>
      <c r="I20" s="1106"/>
      <c r="J20" s="1107"/>
    </row>
    <row r="21" spans="2:10" ht="17.25" customHeight="1">
      <c r="B21" s="1105"/>
      <c r="C21" s="1106"/>
      <c r="D21" s="1106"/>
      <c r="E21" s="1106"/>
      <c r="F21" s="1106"/>
      <c r="G21" s="1106"/>
      <c r="H21" s="1106"/>
      <c r="I21" s="1106"/>
      <c r="J21" s="1107"/>
    </row>
    <row r="22" spans="2:10" ht="17.25" customHeight="1">
      <c r="B22" s="1105"/>
      <c r="C22" s="1106"/>
      <c r="D22" s="1106"/>
      <c r="E22" s="1106"/>
      <c r="F22" s="1106"/>
      <c r="G22" s="1106"/>
      <c r="H22" s="1106"/>
      <c r="I22" s="1106"/>
      <c r="J22" s="1107"/>
    </row>
    <row r="23" spans="2:10" ht="17.25" customHeight="1">
      <c r="B23" s="1105"/>
      <c r="C23" s="1106"/>
      <c r="D23" s="1106"/>
      <c r="E23" s="1106"/>
      <c r="F23" s="1106"/>
      <c r="G23" s="1106"/>
      <c r="H23" s="1106"/>
      <c r="I23" s="1106"/>
      <c r="J23" s="1107"/>
    </row>
    <row r="24" spans="2:10" ht="18" customHeight="1" thickBot="1">
      <c r="B24" s="1108"/>
      <c r="C24" s="1109"/>
      <c r="D24" s="1109"/>
      <c r="E24" s="1109"/>
      <c r="F24" s="1109"/>
      <c r="G24" s="1109"/>
      <c r="H24" s="1109"/>
      <c r="I24" s="1109"/>
      <c r="J24" s="1110"/>
    </row>
    <row r="25" spans="2:10" ht="24.75" thickBot="1">
      <c r="B25" s="955" t="s">
        <v>738</v>
      </c>
      <c r="C25" s="955"/>
      <c r="D25" s="955"/>
      <c r="E25" s="955"/>
      <c r="F25" s="955"/>
      <c r="G25" s="955"/>
      <c r="H25" s="955"/>
      <c r="I25" s="955"/>
      <c r="J25" s="955"/>
    </row>
    <row r="26" spans="2:10">
      <c r="B26" s="1102"/>
      <c r="C26" s="1103"/>
      <c r="D26" s="1103"/>
      <c r="E26" s="1103"/>
      <c r="F26" s="1103"/>
      <c r="G26" s="1103"/>
      <c r="H26" s="1103"/>
      <c r="I26" s="1103"/>
      <c r="J26" s="1104"/>
    </row>
    <row r="27" spans="2:10">
      <c r="B27" s="1105"/>
      <c r="C27" s="1106"/>
      <c r="D27" s="1106"/>
      <c r="E27" s="1106"/>
      <c r="F27" s="1106"/>
      <c r="G27" s="1106"/>
      <c r="H27" s="1106"/>
      <c r="I27" s="1106"/>
      <c r="J27" s="1107"/>
    </row>
    <row r="28" spans="2:10">
      <c r="B28" s="1105"/>
      <c r="C28" s="1106"/>
      <c r="D28" s="1106"/>
      <c r="E28" s="1106"/>
      <c r="F28" s="1106"/>
      <c r="G28" s="1106"/>
      <c r="H28" s="1106"/>
      <c r="I28" s="1106"/>
      <c r="J28" s="1107"/>
    </row>
    <row r="29" spans="2:10">
      <c r="B29" s="1105"/>
      <c r="C29" s="1106"/>
      <c r="D29" s="1106"/>
      <c r="E29" s="1106"/>
      <c r="F29" s="1106"/>
      <c r="G29" s="1106"/>
      <c r="H29" s="1106"/>
      <c r="I29" s="1106"/>
      <c r="J29" s="1107"/>
    </row>
    <row r="30" spans="2:10">
      <c r="B30" s="1105"/>
      <c r="C30" s="1106"/>
      <c r="D30" s="1106"/>
      <c r="E30" s="1106"/>
      <c r="F30" s="1106"/>
      <c r="G30" s="1106"/>
      <c r="H30" s="1106"/>
      <c r="I30" s="1106"/>
      <c r="J30" s="1107"/>
    </row>
    <row r="31" spans="2:10">
      <c r="B31" s="1105"/>
      <c r="C31" s="1106"/>
      <c r="D31" s="1106"/>
      <c r="E31" s="1106"/>
      <c r="F31" s="1106"/>
      <c r="G31" s="1106"/>
      <c r="H31" s="1106"/>
      <c r="I31" s="1106"/>
      <c r="J31" s="1107"/>
    </row>
    <row r="32" spans="2:10">
      <c r="B32" s="1105"/>
      <c r="C32" s="1106"/>
      <c r="D32" s="1106"/>
      <c r="E32" s="1106"/>
      <c r="F32" s="1106"/>
      <c r="G32" s="1106"/>
      <c r="H32" s="1106"/>
      <c r="I32" s="1106"/>
      <c r="J32" s="1107"/>
    </row>
    <row r="33" spans="2:10">
      <c r="B33" s="1105"/>
      <c r="C33" s="1106"/>
      <c r="D33" s="1106"/>
      <c r="E33" s="1106"/>
      <c r="F33" s="1106"/>
      <c r="G33" s="1106"/>
      <c r="H33" s="1106"/>
      <c r="I33" s="1106"/>
      <c r="J33" s="1107"/>
    </row>
    <row r="34" spans="2:10" ht="18" thickBot="1">
      <c r="B34" s="1108"/>
      <c r="C34" s="1109"/>
      <c r="D34" s="1109"/>
      <c r="E34" s="1109"/>
      <c r="F34" s="1109"/>
      <c r="G34" s="1109"/>
      <c r="H34" s="1109"/>
      <c r="I34" s="1109"/>
      <c r="J34" s="1110"/>
    </row>
    <row r="35" spans="2:10" ht="24">
      <c r="B35" s="955" t="s">
        <v>737</v>
      </c>
      <c r="C35" s="955"/>
      <c r="D35" s="955"/>
      <c r="E35" s="955"/>
      <c r="F35" s="955"/>
      <c r="G35" s="955"/>
      <c r="H35" s="955"/>
      <c r="I35" s="955"/>
      <c r="J35" s="955"/>
    </row>
    <row r="36" spans="2:10" s="49" customFormat="1" ht="24">
      <c r="B36" s="955" t="s">
        <v>444</v>
      </c>
      <c r="C36" s="955"/>
      <c r="D36" s="955"/>
      <c r="E36" s="955"/>
      <c r="F36" s="955"/>
      <c r="G36" s="955"/>
      <c r="H36" s="955"/>
      <c r="I36" s="955"/>
      <c r="J36" s="955"/>
    </row>
    <row r="37" spans="2:10" ht="19.5">
      <c r="B37" s="1101" t="s">
        <v>592</v>
      </c>
      <c r="C37" s="1101"/>
      <c r="D37" s="1101"/>
      <c r="E37" s="1101"/>
      <c r="F37" s="1101"/>
      <c r="G37" s="1101"/>
      <c r="H37" s="1101"/>
      <c r="I37" s="1101"/>
      <c r="J37" s="1101"/>
    </row>
  </sheetData>
  <mergeCells count="9">
    <mergeCell ref="B36:J36"/>
    <mergeCell ref="B37:J37"/>
    <mergeCell ref="B25:J25"/>
    <mergeCell ref="B26:J34"/>
    <mergeCell ref="B2:J3"/>
    <mergeCell ref="H12:J12"/>
    <mergeCell ref="B16:J24"/>
    <mergeCell ref="B35:J35"/>
    <mergeCell ref="B13:J13"/>
  </mergeCells>
  <phoneticPr fontId="4" type="noConversion"/>
  <pageMargins left="0.70866141732283472" right="0.19685039370078741" top="0.39370078740157483" bottom="0.31496062992125984" header="0.31496062992125984" footer="0.15748031496062992"/>
  <pageSetup paperSize="9" orientation="portrait" horizontalDpi="300" verticalDpi="300" r:id="rId1"/>
  <headerFooter>
    <oddFooter>&amp;C50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7288" r:id="rId4" name="Check Box 8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19050</xdr:rowOff>
                  </from>
                  <to>
                    <xdr:col>1</xdr:col>
                    <xdr:colOff>657225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289" r:id="rId5" name="Check Box 9">
              <controlPr defaultSize="0" autoFill="0" autoLine="0" autoPict="0">
                <anchor moveWithCells="1">
                  <from>
                    <xdr:col>4</xdr:col>
                    <xdr:colOff>371475</xdr:colOff>
                    <xdr:row>4</xdr:row>
                    <xdr:rowOff>47625</xdr:rowOff>
                  </from>
                  <to>
                    <xdr:col>5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290" r:id="rId6" name="Check Box 10">
              <controlPr defaultSize="0" autoFill="0" autoLine="0" autoPict="0">
                <anchor moveWithCells="1">
                  <from>
                    <xdr:col>4</xdr:col>
                    <xdr:colOff>381000</xdr:colOff>
                    <xdr:row>6</xdr:row>
                    <xdr:rowOff>47625</xdr:rowOff>
                  </from>
                  <to>
                    <xdr:col>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291" r:id="rId7" name="Check Box 11">
              <controlPr defaultSize="0" autoFill="0" autoLine="0" autoPict="0">
                <anchor moveWithCells="1">
                  <from>
                    <xdr:col>1</xdr:col>
                    <xdr:colOff>342900</xdr:colOff>
                    <xdr:row>6</xdr:row>
                    <xdr:rowOff>57150</xdr:rowOff>
                  </from>
                  <to>
                    <xdr:col>1</xdr:col>
                    <xdr:colOff>657225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292" r:id="rId8" name="Check Box 12">
              <controlPr defaultSize="0" autoFill="0" autoLine="0" autoPict="0">
                <anchor moveWithCells="1">
                  <from>
                    <xdr:col>1</xdr:col>
                    <xdr:colOff>361950</xdr:colOff>
                    <xdr:row>10</xdr:row>
                    <xdr:rowOff>276225</xdr:rowOff>
                  </from>
                  <to>
                    <xdr:col>1</xdr:col>
                    <xdr:colOff>666750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293" r:id="rId9" name="Check Box 13">
              <controlPr defaultSize="0" autoFill="0" autoLine="0" autoPict="0">
                <anchor moveWithCells="1">
                  <from>
                    <xdr:col>1</xdr:col>
                    <xdr:colOff>342900</xdr:colOff>
                    <xdr:row>8</xdr:row>
                    <xdr:rowOff>57150</xdr:rowOff>
                  </from>
                  <to>
                    <xdr:col>1</xdr:col>
                    <xdr:colOff>657225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294" r:id="rId10" name="Check Box 14">
              <controlPr defaultSize="0" autoFill="0" autoLine="0" autoPict="0">
                <anchor moveWithCells="1">
                  <from>
                    <xdr:col>4</xdr:col>
                    <xdr:colOff>381000</xdr:colOff>
                    <xdr:row>8</xdr:row>
                    <xdr:rowOff>47625</xdr:rowOff>
                  </from>
                  <to>
                    <xdr:col>5</xdr:col>
                    <xdr:colOff>0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32"/>
  <dimension ref="A1:G20"/>
  <sheetViews>
    <sheetView showGridLines="0" view="pageLayout" zoomScale="70" zoomScaleNormal="100" zoomScaleSheetLayoutView="100" zoomScalePageLayoutView="70" workbookViewId="0">
      <selection activeCell="A3" sqref="A3:G3"/>
    </sheetView>
  </sheetViews>
  <sheetFormatPr defaultRowHeight="21.75"/>
  <cols>
    <col min="1" max="1" width="27.125" style="121" customWidth="1"/>
    <col min="2" max="2" width="44.875" style="121" customWidth="1"/>
    <col min="3" max="4" width="5.875" style="121" customWidth="1"/>
    <col min="5" max="6" width="8" style="121" customWidth="1"/>
    <col min="7" max="7" width="29.125" style="121" customWidth="1"/>
    <col min="8" max="16384" width="9" style="121"/>
  </cols>
  <sheetData>
    <row r="1" spans="1:7" ht="24">
      <c r="A1" s="90" t="s">
        <v>273</v>
      </c>
      <c r="B1" s="10"/>
      <c r="C1" s="10"/>
      <c r="D1" s="10"/>
      <c r="E1" s="10"/>
      <c r="F1" s="10"/>
      <c r="G1" s="10"/>
    </row>
    <row r="2" spans="1:7" ht="8.25" customHeight="1">
      <c r="A2" s="8"/>
      <c r="B2" s="8"/>
      <c r="C2" s="8"/>
      <c r="D2" s="8"/>
      <c r="E2" s="8"/>
      <c r="F2" s="8"/>
      <c r="G2" s="8"/>
    </row>
    <row r="3" spans="1:7" ht="24">
      <c r="A3" s="758"/>
      <c r="B3" s="758"/>
      <c r="C3" s="758"/>
      <c r="D3" s="758"/>
      <c r="E3" s="758"/>
      <c r="F3" s="758"/>
      <c r="G3" s="758"/>
    </row>
    <row r="4" spans="1:7" ht="10.5" customHeight="1">
      <c r="A4" s="8"/>
      <c r="B4" s="8"/>
      <c r="C4" s="8"/>
      <c r="D4" s="8"/>
      <c r="E4" s="8"/>
      <c r="F4" s="8"/>
      <c r="G4" s="8"/>
    </row>
    <row r="5" spans="1:7">
      <c r="A5" s="1112"/>
      <c r="B5" s="1112"/>
      <c r="C5" s="1113"/>
      <c r="D5" s="1113"/>
      <c r="E5" s="1112"/>
      <c r="F5" s="1112"/>
      <c r="G5" s="1112"/>
    </row>
    <row r="6" spans="1:7">
      <c r="A6" s="1112"/>
      <c r="B6" s="1112"/>
      <c r="C6" s="1113"/>
      <c r="D6" s="1113"/>
      <c r="E6" s="1112"/>
      <c r="F6" s="1112"/>
      <c r="G6" s="1114"/>
    </row>
    <row r="7" spans="1:7">
      <c r="A7" s="1112"/>
      <c r="B7" s="1112"/>
      <c r="C7" s="689"/>
      <c r="D7" s="689"/>
      <c r="E7" s="689"/>
      <c r="F7" s="689"/>
      <c r="G7" s="1114"/>
    </row>
    <row r="8" spans="1:7">
      <c r="A8" s="9"/>
      <c r="B8" s="9"/>
      <c r="C8" s="9"/>
      <c r="D8" s="9"/>
      <c r="E8" s="9"/>
      <c r="F8" s="9"/>
      <c r="G8" s="9"/>
    </row>
    <row r="9" spans="1:7">
      <c r="A9" s="9"/>
      <c r="B9" s="9"/>
      <c r="C9" s="9"/>
      <c r="D9" s="9"/>
      <c r="E9" s="9"/>
      <c r="F9" s="9"/>
      <c r="G9" s="9"/>
    </row>
    <row r="10" spans="1:7">
      <c r="A10" s="9"/>
      <c r="B10" s="9"/>
      <c r="C10" s="9"/>
      <c r="D10" s="9"/>
      <c r="E10" s="9"/>
      <c r="F10" s="9"/>
      <c r="G10" s="9"/>
    </row>
    <row r="11" spans="1:7">
      <c r="A11" s="9"/>
      <c r="B11" s="9"/>
      <c r="C11" s="9"/>
      <c r="D11" s="9"/>
      <c r="E11" s="9"/>
      <c r="F11" s="9"/>
      <c r="G11" s="9"/>
    </row>
    <row r="12" spans="1:7">
      <c r="A12" s="9"/>
      <c r="B12" s="9"/>
      <c r="C12" s="9"/>
      <c r="D12" s="9"/>
      <c r="E12" s="9"/>
      <c r="F12" s="9"/>
      <c r="G12" s="9"/>
    </row>
    <row r="13" spans="1:7">
      <c r="A13" s="9"/>
      <c r="B13" s="9"/>
      <c r="C13" s="9"/>
      <c r="D13" s="200"/>
      <c r="E13" s="9"/>
      <c r="F13" s="9"/>
      <c r="G13" s="9"/>
    </row>
    <row r="14" spans="1:7">
      <c r="A14" s="9"/>
      <c r="B14" s="9"/>
      <c r="C14" s="9"/>
      <c r="D14" s="200"/>
      <c r="E14" s="9"/>
      <c r="F14" s="9"/>
      <c r="G14" s="9"/>
    </row>
    <row r="15" spans="1:7">
      <c r="A15" s="9"/>
      <c r="B15" s="9"/>
      <c r="C15" s="9"/>
      <c r="D15" s="9"/>
      <c r="E15" s="9"/>
      <c r="F15" s="9"/>
      <c r="G15" s="9"/>
    </row>
    <row r="16" spans="1:7">
      <c r="A16" s="9"/>
      <c r="B16" s="9"/>
      <c r="C16" s="9"/>
      <c r="D16" s="9"/>
      <c r="E16" s="9"/>
      <c r="F16" s="9"/>
      <c r="G16" s="9"/>
    </row>
    <row r="17" spans="1:7">
      <c r="A17" s="9"/>
      <c r="B17" s="9"/>
      <c r="C17" s="9"/>
      <c r="D17" s="9"/>
      <c r="E17" s="9"/>
      <c r="F17" s="9"/>
      <c r="G17" s="9"/>
    </row>
    <row r="18" spans="1:7">
      <c r="A18" s="9"/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0" spans="1:7">
      <c r="A20" s="9"/>
      <c r="B20" s="9"/>
      <c r="C20" s="9"/>
      <c r="D20" s="9"/>
      <c r="E20" s="9"/>
      <c r="F20" s="9"/>
      <c r="G20" s="9"/>
    </row>
  </sheetData>
  <mergeCells count="7">
    <mergeCell ref="A3:G3"/>
    <mergeCell ref="A5:A7"/>
    <mergeCell ref="C5:D6"/>
    <mergeCell ref="E5:F5"/>
    <mergeCell ref="G5:G7"/>
    <mergeCell ref="B5:B7"/>
    <mergeCell ref="E6:F6"/>
  </mergeCells>
  <phoneticPr fontId="4" type="noConversion"/>
  <pageMargins left="0.47244094488188981" right="0.39370078740157483" top="0.78740157480314965" bottom="0.59055118110236227" header="0.31496062992125984" footer="0.31496062992125984"/>
  <pageSetup paperSize="9" firstPageNumber="48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62"/>
  <dimension ref="A1:G25"/>
  <sheetViews>
    <sheetView showGridLines="0" view="pageLayout" zoomScale="70" zoomScaleNormal="100" zoomScaleSheetLayoutView="100" zoomScalePageLayoutView="70" workbookViewId="0">
      <selection activeCell="A3" sqref="A3:A5"/>
    </sheetView>
  </sheetViews>
  <sheetFormatPr defaultRowHeight="21.75"/>
  <cols>
    <col min="1" max="1" width="27.125" style="121" customWidth="1"/>
    <col min="2" max="2" width="44.875" style="155" customWidth="1"/>
    <col min="3" max="4" width="5.875" style="121" customWidth="1"/>
    <col min="5" max="6" width="8" style="121" customWidth="1"/>
    <col min="7" max="7" width="33" style="121" customWidth="1"/>
    <col min="8" max="16384" width="9" style="121"/>
  </cols>
  <sheetData>
    <row r="1" spans="1:7" ht="24">
      <c r="A1" s="877" t="s">
        <v>445</v>
      </c>
      <c r="B1" s="877"/>
      <c r="C1" s="877"/>
      <c r="D1" s="877"/>
      <c r="E1" s="877"/>
      <c r="F1" s="877"/>
      <c r="G1" s="877"/>
    </row>
    <row r="2" spans="1:7" ht="9.75" customHeight="1"/>
    <row r="3" spans="1:7" ht="21" customHeight="1">
      <c r="A3" s="1112"/>
      <c r="B3" s="1115"/>
      <c r="C3" s="1113"/>
      <c r="D3" s="1113"/>
      <c r="E3" s="1112"/>
      <c r="F3" s="1112"/>
      <c r="G3" s="1112"/>
    </row>
    <row r="4" spans="1:7">
      <c r="A4" s="1112"/>
      <c r="B4" s="1115"/>
      <c r="C4" s="1113"/>
      <c r="D4" s="1113"/>
      <c r="E4" s="1112"/>
      <c r="F4" s="1112"/>
      <c r="G4" s="1114"/>
    </row>
    <row r="5" spans="1:7">
      <c r="A5" s="1112"/>
      <c r="B5" s="1115"/>
      <c r="C5" s="689"/>
      <c r="D5" s="689"/>
      <c r="E5" s="689"/>
      <c r="F5" s="689"/>
      <c r="G5" s="1114"/>
    </row>
    <row r="6" spans="1:7">
      <c r="A6" s="36"/>
      <c r="B6" s="690"/>
      <c r="C6" s="36"/>
      <c r="D6" s="36"/>
      <c r="E6" s="36"/>
      <c r="F6" s="36"/>
      <c r="G6" s="36"/>
    </row>
    <row r="7" spans="1:7">
      <c r="A7" s="36"/>
      <c r="B7" s="690"/>
      <c r="C7" s="36"/>
      <c r="D7" s="36"/>
      <c r="E7" s="36"/>
      <c r="F7" s="36"/>
      <c r="G7" s="36"/>
    </row>
    <row r="8" spans="1:7">
      <c r="A8" s="36"/>
      <c r="B8" s="690"/>
      <c r="C8" s="36"/>
      <c r="D8" s="36"/>
      <c r="E8" s="36"/>
      <c r="F8" s="36"/>
      <c r="G8" s="36"/>
    </row>
    <row r="9" spans="1:7">
      <c r="A9" s="36"/>
      <c r="B9" s="690"/>
      <c r="C9" s="36"/>
      <c r="D9" s="36"/>
      <c r="E9" s="36"/>
      <c r="F9" s="36"/>
      <c r="G9" s="36"/>
    </row>
    <row r="10" spans="1:7">
      <c r="A10" s="36"/>
      <c r="B10" s="690"/>
      <c r="C10" s="36"/>
      <c r="D10" s="36"/>
      <c r="E10" s="36"/>
      <c r="F10" s="36"/>
      <c r="G10" s="36"/>
    </row>
    <row r="11" spans="1:7">
      <c r="A11" s="36"/>
      <c r="B11" s="690"/>
      <c r="C11" s="36"/>
      <c r="D11" s="36"/>
      <c r="E11" s="36"/>
      <c r="F11" s="36"/>
      <c r="G11" s="36"/>
    </row>
    <row r="12" spans="1:7">
      <c r="A12" s="36"/>
      <c r="B12" s="690"/>
      <c r="C12" s="36"/>
      <c r="D12" s="36"/>
      <c r="E12" s="36"/>
      <c r="F12" s="36"/>
      <c r="G12" s="36"/>
    </row>
    <row r="13" spans="1:7" s="220" customFormat="1">
      <c r="A13" s="691"/>
      <c r="B13" s="690"/>
      <c r="C13" s="691"/>
      <c r="D13" s="691"/>
      <c r="E13" s="691"/>
      <c r="F13" s="691"/>
      <c r="G13" s="691"/>
    </row>
    <row r="14" spans="1:7" s="220" customFormat="1">
      <c r="A14" s="691"/>
      <c r="B14" s="690"/>
      <c r="C14" s="691"/>
      <c r="D14" s="691"/>
      <c r="E14" s="691"/>
      <c r="F14" s="691"/>
      <c r="G14" s="691"/>
    </row>
    <row r="15" spans="1:7">
      <c r="A15" s="36"/>
      <c r="B15" s="690"/>
      <c r="C15" s="36"/>
      <c r="D15" s="36"/>
      <c r="E15" s="36"/>
      <c r="F15" s="36"/>
      <c r="G15" s="36"/>
    </row>
    <row r="16" spans="1:7">
      <c r="A16" s="36"/>
      <c r="B16" s="690"/>
      <c r="C16" s="36"/>
      <c r="D16" s="36"/>
      <c r="E16" s="36"/>
      <c r="F16" s="36"/>
      <c r="G16" s="36"/>
    </row>
    <row r="17" spans="1:7">
      <c r="A17" s="692"/>
      <c r="B17" s="693"/>
      <c r="C17" s="36"/>
      <c r="D17" s="36"/>
      <c r="E17" s="36"/>
      <c r="F17" s="36"/>
      <c r="G17" s="36"/>
    </row>
    <row r="18" spans="1:7">
      <c r="A18" s="36"/>
      <c r="B18" s="690"/>
      <c r="C18" s="36"/>
      <c r="D18" s="36"/>
      <c r="E18" s="36"/>
      <c r="F18" s="36"/>
      <c r="G18" s="36"/>
    </row>
    <row r="19" spans="1:7">
      <c r="A19" s="36"/>
      <c r="B19" s="690"/>
      <c r="C19" s="36"/>
      <c r="D19" s="36"/>
      <c r="E19" s="36"/>
      <c r="F19" s="36"/>
      <c r="G19" s="36"/>
    </row>
    <row r="20" spans="1:7">
      <c r="A20" s="36"/>
      <c r="B20" s="690"/>
      <c r="C20" s="36"/>
      <c r="D20" s="36"/>
      <c r="E20" s="36"/>
      <c r="F20" s="36"/>
      <c r="G20" s="36"/>
    </row>
    <row r="21" spans="1:7">
      <c r="A21" s="36"/>
      <c r="B21" s="690"/>
      <c r="C21" s="36"/>
      <c r="D21" s="36"/>
      <c r="E21" s="36"/>
      <c r="F21" s="36"/>
      <c r="G21" s="36"/>
    </row>
    <row r="22" spans="1:7" s="220" customFormat="1">
      <c r="A22" s="691"/>
      <c r="B22" s="690"/>
      <c r="C22" s="691"/>
      <c r="D22" s="691"/>
      <c r="E22" s="691"/>
      <c r="F22" s="691"/>
      <c r="G22" s="691"/>
    </row>
    <row r="23" spans="1:7" s="220" customFormat="1">
      <c r="A23" s="691"/>
      <c r="B23" s="690"/>
      <c r="C23" s="691"/>
      <c r="D23" s="691"/>
      <c r="E23" s="691"/>
      <c r="F23" s="691"/>
      <c r="G23" s="691"/>
    </row>
    <row r="24" spans="1:7" s="220" customFormat="1">
      <c r="A24" s="691"/>
      <c r="B24" s="690"/>
      <c r="C24" s="691"/>
      <c r="D24" s="691"/>
      <c r="E24" s="691"/>
      <c r="F24" s="691"/>
      <c r="G24" s="691"/>
    </row>
    <row r="25" spans="1:7">
      <c r="A25" s="36"/>
      <c r="B25" s="690"/>
      <c r="C25" s="36"/>
      <c r="D25" s="36"/>
      <c r="E25" s="36"/>
      <c r="F25" s="36"/>
      <c r="G25" s="36"/>
    </row>
  </sheetData>
  <mergeCells count="7">
    <mergeCell ref="A1:G1"/>
    <mergeCell ref="A3:A5"/>
    <mergeCell ref="B3:B5"/>
    <mergeCell ref="C3:D4"/>
    <mergeCell ref="E3:F3"/>
    <mergeCell ref="G3:G5"/>
    <mergeCell ref="E4:F4"/>
  </mergeCells>
  <phoneticPr fontId="4" type="noConversion"/>
  <pageMargins left="0.70866141732283472" right="1.0236220472440944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L32"/>
  <sheetViews>
    <sheetView showGridLines="0" view="pageLayout" topLeftCell="C1" zoomScaleNormal="100" zoomScaleSheetLayoutView="100" workbookViewId="0">
      <selection activeCell="Q24" sqref="Q24"/>
    </sheetView>
  </sheetViews>
  <sheetFormatPr defaultRowHeight="24"/>
  <cols>
    <col min="1" max="1" width="4.25" style="10" customWidth="1"/>
    <col min="2" max="2" width="8.5" style="10" customWidth="1"/>
    <col min="3" max="8" width="9" style="10"/>
    <col min="9" max="9" width="12.75" style="10" customWidth="1"/>
    <col min="10" max="10" width="4.625" style="10" customWidth="1"/>
    <col min="11" max="16384" width="9" style="10"/>
  </cols>
  <sheetData>
    <row r="1" spans="1:10" s="45" customFormat="1" ht="32.25" thickTop="1" thickBot="1">
      <c r="A1" s="706" t="s">
        <v>13</v>
      </c>
      <c r="B1" s="707"/>
      <c r="C1" s="707"/>
      <c r="D1" s="707"/>
      <c r="E1" s="707"/>
      <c r="F1" s="707"/>
      <c r="G1" s="707"/>
      <c r="H1" s="707"/>
      <c r="I1" s="707"/>
      <c r="J1" s="708"/>
    </row>
    <row r="2" spans="1:10" s="46" customFormat="1" ht="24.75" thickTop="1"/>
    <row r="3" spans="1:10" s="45" customFormat="1" ht="30.75">
      <c r="A3" s="96" t="s">
        <v>66</v>
      </c>
      <c r="C3" s="97" t="s">
        <v>15</v>
      </c>
    </row>
    <row r="4" spans="1:10" s="46" customFormat="1" ht="15" customHeight="1"/>
    <row r="5" spans="1:10" s="46" customFormat="1">
      <c r="A5" s="98" t="s">
        <v>375</v>
      </c>
    </row>
    <row r="6" spans="1:10" s="46" customFormat="1" ht="15.75" customHeight="1">
      <c r="B6" s="98"/>
    </row>
    <row r="7" spans="1:10" s="46" customFormat="1">
      <c r="A7" s="99"/>
      <c r="B7" s="100"/>
      <c r="C7" s="101"/>
      <c r="D7" s="101"/>
      <c r="E7" s="101"/>
      <c r="F7" s="101"/>
      <c r="G7" s="101"/>
      <c r="H7" s="101"/>
      <c r="I7" s="101"/>
      <c r="J7" s="102"/>
    </row>
    <row r="8" spans="1:10" s="46" customFormat="1">
      <c r="A8" s="103"/>
      <c r="B8" s="104"/>
      <c r="C8" s="30"/>
      <c r="D8" s="30"/>
      <c r="E8" s="30"/>
      <c r="F8" s="30"/>
      <c r="G8" s="30"/>
      <c r="H8" s="30"/>
      <c r="I8" s="30"/>
      <c r="J8" s="106"/>
    </row>
    <row r="9" spans="1:10" s="46" customFormat="1">
      <c r="A9" s="103"/>
      <c r="B9" s="104"/>
      <c r="C9" s="30"/>
      <c r="D9" s="30"/>
      <c r="E9" s="30"/>
      <c r="F9" s="30"/>
      <c r="G9" s="30"/>
      <c r="H9" s="30"/>
      <c r="I9" s="30"/>
      <c r="J9" s="106"/>
    </row>
    <row r="10" spans="1:10" s="46" customFormat="1">
      <c r="A10" s="103"/>
      <c r="B10" s="104"/>
      <c r="C10" s="30"/>
      <c r="D10" s="30"/>
      <c r="E10" s="30"/>
      <c r="F10" s="30"/>
      <c r="G10" s="30"/>
      <c r="H10" s="30"/>
      <c r="I10" s="30"/>
      <c r="J10" s="106"/>
    </row>
    <row r="11" spans="1:10" s="46" customFormat="1">
      <c r="A11" s="103"/>
      <c r="B11" s="104"/>
      <c r="C11" s="30"/>
      <c r="D11" s="30"/>
      <c r="E11" s="30"/>
      <c r="F11" s="30"/>
      <c r="G11" s="30"/>
      <c r="H11" s="30"/>
      <c r="I11" s="30"/>
      <c r="J11" s="106"/>
    </row>
    <row r="12" spans="1:10" s="46" customFormat="1" ht="23.25" customHeight="1">
      <c r="A12" s="103"/>
      <c r="B12" s="107"/>
      <c r="C12" s="108"/>
      <c r="D12" s="108"/>
      <c r="E12" s="108"/>
      <c r="F12" s="108"/>
      <c r="G12" s="108"/>
      <c r="H12" s="108"/>
      <c r="I12" s="30"/>
      <c r="J12" s="106"/>
    </row>
    <row r="13" spans="1:10" s="46" customFormat="1" ht="23.25" customHeight="1">
      <c r="A13" s="103"/>
      <c r="B13" s="108"/>
      <c r="C13" s="108"/>
      <c r="D13" s="108"/>
      <c r="E13" s="108"/>
      <c r="F13" s="108"/>
      <c r="G13" s="108"/>
      <c r="H13" s="108"/>
      <c r="I13" s="30"/>
      <c r="J13" s="106"/>
    </row>
    <row r="14" spans="1:10" s="46" customFormat="1" ht="23.25" customHeight="1">
      <c r="A14" s="103"/>
      <c r="B14" s="108"/>
      <c r="C14" s="108"/>
      <c r="D14" s="108"/>
      <c r="E14" s="108"/>
      <c r="F14" s="108"/>
      <c r="G14" s="108"/>
      <c r="H14" s="108"/>
      <c r="I14" s="30"/>
      <c r="J14" s="106"/>
    </row>
    <row r="15" spans="1:10" s="46" customFormat="1">
      <c r="A15" s="103"/>
      <c r="B15" s="104"/>
      <c r="C15" s="30"/>
      <c r="D15" s="30"/>
      <c r="E15" s="30"/>
      <c r="F15" s="30"/>
      <c r="G15" s="30"/>
      <c r="H15" s="30"/>
      <c r="I15" s="30"/>
      <c r="J15" s="106"/>
    </row>
    <row r="16" spans="1:10" s="46" customFormat="1">
      <c r="A16" s="103"/>
      <c r="B16" s="104"/>
      <c r="C16" s="736" t="s">
        <v>376</v>
      </c>
      <c r="D16" s="737"/>
      <c r="E16" s="737"/>
      <c r="F16" s="737"/>
      <c r="G16" s="737"/>
      <c r="H16" s="737"/>
      <c r="I16" s="737"/>
      <c r="J16" s="106"/>
    </row>
    <row r="17" spans="1:12" s="60" customFormat="1">
      <c r="A17" s="252"/>
      <c r="B17" s="253"/>
      <c r="C17" s="737"/>
      <c r="D17" s="737"/>
      <c r="E17" s="737"/>
      <c r="F17" s="737"/>
      <c r="G17" s="737"/>
      <c r="H17" s="737"/>
      <c r="I17" s="737"/>
      <c r="J17" s="254"/>
    </row>
    <row r="18" spans="1:12" s="46" customFormat="1">
      <c r="A18" s="103"/>
      <c r="B18" s="30"/>
      <c r="C18" s="737"/>
      <c r="D18" s="737"/>
      <c r="E18" s="737"/>
      <c r="F18" s="737"/>
      <c r="G18" s="737"/>
      <c r="H18" s="737"/>
      <c r="I18" s="737"/>
      <c r="J18" s="106"/>
    </row>
    <row r="19" spans="1:12" s="46" customFormat="1">
      <c r="A19" s="103"/>
      <c r="B19" s="30"/>
      <c r="C19" s="30"/>
      <c r="D19" s="30"/>
      <c r="E19" s="30"/>
      <c r="F19" s="30"/>
      <c r="G19" s="30"/>
      <c r="H19" s="30"/>
      <c r="I19" s="30"/>
      <c r="J19" s="106"/>
    </row>
    <row r="20" spans="1:12" s="46" customFormat="1">
      <c r="A20" s="103"/>
      <c r="B20" s="30"/>
      <c r="C20" s="30"/>
      <c r="D20" s="30"/>
      <c r="E20" s="30"/>
      <c r="F20" s="30"/>
      <c r="G20" s="30"/>
      <c r="H20" s="30"/>
      <c r="I20" s="30"/>
      <c r="J20" s="106"/>
    </row>
    <row r="21" spans="1:12" s="46" customFormat="1">
      <c r="A21" s="103"/>
      <c r="B21" s="30"/>
      <c r="C21" s="30"/>
      <c r="D21" s="30"/>
      <c r="E21" s="30"/>
      <c r="F21" s="30"/>
      <c r="G21" s="30"/>
      <c r="H21" s="30"/>
      <c r="I21" s="30"/>
      <c r="J21" s="106"/>
    </row>
    <row r="22" spans="1:12" s="46" customFormat="1">
      <c r="A22" s="103"/>
      <c r="B22" s="30"/>
      <c r="C22" s="30"/>
      <c r="D22" s="30"/>
      <c r="E22" s="30"/>
      <c r="F22" s="30"/>
      <c r="G22" s="30"/>
      <c r="H22" s="30"/>
      <c r="I22" s="30"/>
      <c r="J22" s="106"/>
    </row>
    <row r="23" spans="1:12" s="46" customFormat="1" ht="27.75">
      <c r="A23" s="103"/>
      <c r="B23" s="738"/>
      <c r="C23" s="738"/>
      <c r="D23" s="738"/>
      <c r="E23" s="738"/>
      <c r="F23" s="738"/>
      <c r="G23" s="738"/>
      <c r="H23" s="738"/>
      <c r="I23" s="30"/>
      <c r="J23" s="106"/>
    </row>
    <row r="24" spans="1:12" s="46" customFormat="1">
      <c r="A24" s="103"/>
      <c r="B24" s="30"/>
      <c r="C24" s="30"/>
      <c r="D24" s="30"/>
      <c r="E24" s="30"/>
      <c r="F24" s="30"/>
      <c r="G24" s="30"/>
      <c r="H24" s="30"/>
      <c r="I24" s="30"/>
      <c r="J24" s="106"/>
    </row>
    <row r="25" spans="1:12" s="46" customFormat="1">
      <c r="A25" s="103"/>
      <c r="B25" s="30"/>
      <c r="C25" s="30"/>
      <c r="D25" s="30"/>
      <c r="E25" s="30"/>
      <c r="F25" s="30"/>
      <c r="G25" s="30"/>
      <c r="H25" s="30"/>
      <c r="I25" s="30"/>
      <c r="J25" s="106"/>
    </row>
    <row r="26" spans="1:12" s="46" customFormat="1">
      <c r="A26" s="103"/>
      <c r="B26" s="30"/>
      <c r="C26" s="30"/>
      <c r="D26" s="30"/>
      <c r="E26" s="30"/>
      <c r="F26" s="30"/>
      <c r="G26" s="30"/>
      <c r="H26" s="30"/>
      <c r="I26" s="30"/>
      <c r="J26" s="106"/>
    </row>
    <row r="27" spans="1:12" s="46" customFormat="1" ht="12" customHeight="1">
      <c r="A27" s="103"/>
      <c r="B27" s="30"/>
      <c r="C27" s="30"/>
      <c r="D27" s="30"/>
      <c r="E27" s="30"/>
      <c r="F27" s="30"/>
      <c r="G27" s="30"/>
      <c r="H27" s="30"/>
      <c r="I27" s="30"/>
      <c r="J27" s="106"/>
    </row>
    <row r="28" spans="1:12" s="46" customFormat="1">
      <c r="A28" s="103"/>
      <c r="B28" s="30"/>
      <c r="C28" s="30"/>
      <c r="D28" s="30"/>
      <c r="E28" s="30"/>
      <c r="F28" s="30"/>
      <c r="G28" s="30"/>
      <c r="H28" s="30"/>
      <c r="I28" s="30"/>
      <c r="J28" s="106"/>
    </row>
    <row r="29" spans="1:12" s="46" customFormat="1">
      <c r="A29" s="103"/>
      <c r="B29" s="30"/>
      <c r="C29" s="30"/>
      <c r="D29" s="30"/>
      <c r="E29" s="30"/>
      <c r="F29" s="30"/>
      <c r="G29" s="30"/>
      <c r="H29" s="30"/>
      <c r="I29" s="30"/>
      <c r="J29" s="106"/>
    </row>
    <row r="30" spans="1:12" s="46" customFormat="1" ht="21" customHeight="1">
      <c r="A30" s="109"/>
      <c r="B30" s="110"/>
      <c r="C30" s="110"/>
      <c r="D30" s="110"/>
      <c r="E30" s="111"/>
      <c r="F30" s="111"/>
      <c r="G30" s="111"/>
      <c r="H30" s="111"/>
      <c r="I30" s="111"/>
      <c r="J30" s="112"/>
      <c r="K30" s="113"/>
      <c r="L30" s="113"/>
    </row>
    <row r="31" spans="1:12" s="46" customFormat="1" ht="24" customHeight="1">
      <c r="D31" s="34" t="s">
        <v>431</v>
      </c>
    </row>
    <row r="32" spans="1:12" ht="21" customHeight="1"/>
  </sheetData>
  <mergeCells count="3">
    <mergeCell ref="A1:J1"/>
    <mergeCell ref="C16:I18"/>
    <mergeCell ref="B23:H23"/>
  </mergeCells>
  <phoneticPr fontId="4" type="noConversion"/>
  <pageMargins left="0.78740157480314965" right="0.39370078740157483" top="0.78740157480314965" bottom="0.59055118110236227" header="0.31496062992125984" footer="0.31496062992125984"/>
  <pageSetup paperSize="9" firstPageNumber="5" orientation="portrait" r:id="rId1"/>
  <headerFooter>
    <oddFooter>&amp;C3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63"/>
  <dimension ref="A1:G19"/>
  <sheetViews>
    <sheetView showGridLines="0" view="pageLayout" topLeftCell="A4" zoomScaleNormal="100" zoomScaleSheetLayoutView="100" workbookViewId="0">
      <selection activeCell="J9" sqref="J9"/>
    </sheetView>
  </sheetViews>
  <sheetFormatPr defaultRowHeight="21.75"/>
  <cols>
    <col min="1" max="1" width="27.125" style="121" customWidth="1"/>
    <col min="2" max="2" width="44.875" style="121" customWidth="1"/>
    <col min="3" max="4" width="5.875" style="121" customWidth="1"/>
    <col min="5" max="6" width="8" style="121" customWidth="1"/>
    <col min="7" max="7" width="22.875" style="121" customWidth="1"/>
    <col min="8" max="16384" width="9" style="121"/>
  </cols>
  <sheetData>
    <row r="1" spans="1:7" ht="24">
      <c r="A1" s="877" t="s">
        <v>445</v>
      </c>
      <c r="B1" s="877"/>
      <c r="C1" s="877"/>
      <c r="D1" s="877"/>
      <c r="E1" s="877"/>
      <c r="F1" s="877"/>
      <c r="G1" s="877"/>
    </row>
    <row r="2" spans="1:7" ht="9.75" customHeight="1"/>
    <row r="3" spans="1:7" ht="21" customHeight="1">
      <c r="A3" s="1112"/>
      <c r="B3" s="1112"/>
      <c r="C3" s="1113"/>
      <c r="D3" s="1113"/>
      <c r="E3" s="1112"/>
      <c r="F3" s="1112"/>
      <c r="G3" s="1112"/>
    </row>
    <row r="4" spans="1:7">
      <c r="A4" s="1112"/>
      <c r="B4" s="1112"/>
      <c r="C4" s="1113"/>
      <c r="D4" s="1113"/>
      <c r="E4" s="1112"/>
      <c r="F4" s="1112"/>
      <c r="G4" s="1114"/>
    </row>
    <row r="5" spans="1:7">
      <c r="A5" s="1112"/>
      <c r="B5" s="1112"/>
      <c r="C5" s="689"/>
      <c r="D5" s="689"/>
      <c r="E5" s="689"/>
      <c r="F5" s="689"/>
      <c r="G5" s="1114"/>
    </row>
    <row r="6" spans="1:7">
      <c r="A6" s="36"/>
      <c r="B6" s="36"/>
      <c r="C6" s="36"/>
      <c r="D6" s="36"/>
      <c r="E6" s="36"/>
      <c r="F6" s="36"/>
      <c r="G6" s="36"/>
    </row>
    <row r="7" spans="1:7">
      <c r="A7" s="36"/>
      <c r="B7" s="36"/>
      <c r="C7" s="36"/>
      <c r="D7" s="36"/>
      <c r="E7" s="36"/>
      <c r="F7" s="36"/>
      <c r="G7" s="36"/>
    </row>
    <row r="8" spans="1:7">
      <c r="A8" s="36"/>
      <c r="B8" s="36"/>
      <c r="C8" s="36"/>
      <c r="D8" s="36"/>
      <c r="E8" s="36"/>
      <c r="F8" s="36"/>
      <c r="G8" s="36"/>
    </row>
    <row r="9" spans="1:7">
      <c r="A9" s="36"/>
      <c r="B9" s="36"/>
      <c r="C9" s="36"/>
      <c r="D9" s="36"/>
      <c r="E9" s="36"/>
      <c r="F9" s="36"/>
      <c r="G9" s="36"/>
    </row>
    <row r="10" spans="1:7">
      <c r="A10" s="36"/>
      <c r="B10" s="36"/>
      <c r="C10" s="36"/>
      <c r="D10" s="36"/>
      <c r="E10" s="36"/>
      <c r="F10" s="36"/>
      <c r="G10" s="36"/>
    </row>
    <row r="11" spans="1:7">
      <c r="A11" s="36"/>
      <c r="B11" s="36"/>
      <c r="C11" s="36"/>
      <c r="D11" s="36"/>
      <c r="E11" s="36"/>
      <c r="F11" s="36"/>
      <c r="G11" s="36"/>
    </row>
    <row r="12" spans="1:7">
      <c r="A12" s="36"/>
      <c r="B12" s="36"/>
      <c r="C12" s="36"/>
      <c r="D12" s="36"/>
      <c r="E12" s="36"/>
      <c r="F12" s="36"/>
      <c r="G12" s="36"/>
    </row>
    <row r="13" spans="1:7">
      <c r="A13" s="36"/>
      <c r="B13" s="36"/>
      <c r="C13" s="36"/>
      <c r="D13" s="36"/>
      <c r="E13" s="36"/>
      <c r="F13" s="36"/>
      <c r="G13" s="36"/>
    </row>
    <row r="14" spans="1:7">
      <c r="A14" s="36"/>
      <c r="B14" s="36"/>
      <c r="C14" s="36"/>
      <c r="D14" s="36"/>
      <c r="E14" s="36"/>
      <c r="F14" s="36"/>
      <c r="G14" s="36"/>
    </row>
    <row r="15" spans="1:7" ht="12" customHeight="1">
      <c r="A15" s="36"/>
      <c r="B15" s="36"/>
      <c r="C15" s="36"/>
      <c r="D15" s="36"/>
      <c r="E15" s="36"/>
      <c r="F15" s="36"/>
      <c r="G15" s="36"/>
    </row>
    <row r="16" spans="1:7">
      <c r="A16" s="36"/>
      <c r="B16" s="36"/>
      <c r="C16" s="36"/>
      <c r="D16" s="36"/>
      <c r="E16" s="689"/>
      <c r="F16" s="1116"/>
      <c r="G16" s="1116"/>
    </row>
    <row r="17" spans="1:7">
      <c r="A17" s="36"/>
      <c r="B17" s="36"/>
      <c r="C17" s="36"/>
      <c r="D17" s="36"/>
      <c r="E17" s="692"/>
      <c r="F17" s="1117"/>
      <c r="G17" s="1117"/>
    </row>
    <row r="18" spans="1:7" ht="24">
      <c r="A18" s="36"/>
      <c r="B18" s="36"/>
      <c r="C18" s="36"/>
      <c r="D18" s="790"/>
      <c r="E18" s="790"/>
      <c r="F18" s="790"/>
      <c r="G18" s="790"/>
    </row>
    <row r="19" spans="1:7">
      <c r="A19" s="692"/>
      <c r="B19" s="36"/>
      <c r="C19" s="36"/>
      <c r="D19" s="36"/>
      <c r="E19" s="36"/>
      <c r="F19" s="1116"/>
      <c r="G19" s="1116"/>
    </row>
  </sheetData>
  <mergeCells count="11">
    <mergeCell ref="F16:G16"/>
    <mergeCell ref="F17:G17"/>
    <mergeCell ref="F19:G19"/>
    <mergeCell ref="D18:G18"/>
    <mergeCell ref="A1:G1"/>
    <mergeCell ref="A3:A5"/>
    <mergeCell ref="B3:B5"/>
    <mergeCell ref="C3:D4"/>
    <mergeCell ref="E3:F3"/>
    <mergeCell ref="G3:G5"/>
    <mergeCell ref="E4:F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3"/>
  <dimension ref="A1:M20"/>
  <sheetViews>
    <sheetView showGridLines="0" view="pageLayout" topLeftCell="B1" zoomScale="90" zoomScaleNormal="100" zoomScaleSheetLayoutView="100" zoomScalePageLayoutView="90" workbookViewId="0">
      <selection activeCell="H34" sqref="H34"/>
    </sheetView>
  </sheetViews>
  <sheetFormatPr defaultRowHeight="24"/>
  <cols>
    <col min="1" max="1" width="7.625" style="60" customWidth="1"/>
    <col min="2" max="13" width="6.125" style="60" customWidth="1"/>
    <col min="14" max="16384" width="9" style="60"/>
  </cols>
  <sheetData>
    <row r="1" spans="1:13" s="314" customFormat="1" ht="30.75">
      <c r="A1" s="313" t="s">
        <v>520</v>
      </c>
      <c r="B1" s="313"/>
      <c r="C1" s="313"/>
      <c r="D1" s="313"/>
    </row>
    <row r="2" spans="1:13" ht="33" customHeight="1">
      <c r="A2" s="1118" t="s">
        <v>758</v>
      </c>
      <c r="B2" s="1118"/>
      <c r="C2" s="1118"/>
      <c r="D2" s="1118"/>
      <c r="E2" s="1118"/>
      <c r="F2" s="1118"/>
      <c r="G2" s="1118"/>
      <c r="H2" s="1118"/>
      <c r="I2" s="1118"/>
      <c r="J2" s="1118"/>
      <c r="K2" s="1118"/>
      <c r="L2" s="1118"/>
      <c r="M2" s="1118"/>
    </row>
    <row r="3" spans="1:13">
      <c r="A3" s="1118"/>
      <c r="B3" s="1118"/>
      <c r="C3" s="1118"/>
      <c r="D3" s="1118"/>
      <c r="E3" s="1118"/>
      <c r="F3" s="1118"/>
      <c r="G3" s="1118"/>
      <c r="H3" s="1118"/>
      <c r="I3" s="1118"/>
      <c r="J3" s="1118"/>
      <c r="K3" s="1118"/>
      <c r="L3" s="1118"/>
      <c r="M3" s="1118"/>
    </row>
    <row r="4" spans="1:13" ht="49.5" customHeight="1">
      <c r="A4" s="1118"/>
      <c r="B4" s="1118"/>
      <c r="C4" s="1118"/>
      <c r="D4" s="1118"/>
      <c r="E4" s="1118"/>
      <c r="F4" s="1118"/>
      <c r="G4" s="1118"/>
      <c r="H4" s="1118"/>
      <c r="I4" s="1118"/>
      <c r="J4" s="1118"/>
      <c r="K4" s="1118"/>
      <c r="L4" s="1118"/>
      <c r="M4" s="1118"/>
    </row>
    <row r="5" spans="1:13">
      <c r="A5" s="257" t="s">
        <v>387</v>
      </c>
      <c r="B5" s="257"/>
      <c r="C5" s="257"/>
      <c r="D5" s="257"/>
      <c r="E5" s="215"/>
      <c r="F5" s="215"/>
      <c r="G5" s="215"/>
    </row>
    <row r="6" spans="1:13" s="215" customFormat="1">
      <c r="A6" s="955" t="s">
        <v>655</v>
      </c>
      <c r="B6" s="955"/>
      <c r="C6" s="955"/>
      <c r="D6" s="955"/>
      <c r="E6" s="955"/>
      <c r="F6" s="955"/>
      <c r="G6" s="955"/>
      <c r="H6" s="955"/>
      <c r="I6" s="955"/>
      <c r="J6" s="955"/>
      <c r="K6" s="955"/>
      <c r="L6" s="955"/>
      <c r="M6" s="955"/>
    </row>
    <row r="7" spans="1:13" ht="12.75" customHeight="1"/>
    <row r="8" spans="1:13" ht="24" customHeight="1">
      <c r="A8" s="1120" t="s">
        <v>191</v>
      </c>
      <c r="B8" s="1120" t="s">
        <v>651</v>
      </c>
      <c r="C8" s="1120"/>
      <c r="D8" s="1120"/>
      <c r="E8" s="1120"/>
      <c r="F8" s="1120"/>
      <c r="G8" s="1120"/>
      <c r="H8" s="1120"/>
      <c r="I8" s="1120"/>
      <c r="J8" s="1120"/>
      <c r="K8" s="1120"/>
      <c r="L8" s="1120"/>
      <c r="M8" s="1120"/>
    </row>
    <row r="9" spans="1:13">
      <c r="A9" s="1120"/>
      <c r="B9" s="1120" t="s">
        <v>47</v>
      </c>
      <c r="C9" s="1120"/>
      <c r="D9" s="1120"/>
      <c r="E9" s="1120"/>
      <c r="F9" s="1120"/>
      <c r="G9" s="1120"/>
      <c r="H9" s="1120"/>
      <c r="I9" s="1120"/>
      <c r="J9" s="1120"/>
      <c r="K9" s="1120"/>
      <c r="L9" s="1120"/>
      <c r="M9" s="1120"/>
    </row>
    <row r="10" spans="1:13">
      <c r="A10" s="1120"/>
      <c r="B10" s="201" t="s">
        <v>54</v>
      </c>
      <c r="C10" s="201" t="s">
        <v>55</v>
      </c>
      <c r="D10" s="201" t="s">
        <v>56</v>
      </c>
      <c r="E10" s="201" t="s">
        <v>57</v>
      </c>
      <c r="F10" s="201" t="s">
        <v>58</v>
      </c>
      <c r="G10" s="201" t="s">
        <v>59</v>
      </c>
      <c r="H10" s="201" t="s">
        <v>60</v>
      </c>
      <c r="I10" s="201" t="s">
        <v>61</v>
      </c>
      <c r="J10" s="201" t="s">
        <v>62</v>
      </c>
      <c r="K10" s="201" t="s">
        <v>63</v>
      </c>
      <c r="L10" s="201" t="s">
        <v>64</v>
      </c>
      <c r="M10" s="201" t="s">
        <v>65</v>
      </c>
    </row>
    <row r="11" spans="1:13">
      <c r="A11" s="202">
        <v>2</v>
      </c>
      <c r="B11" s="202"/>
      <c r="C11" s="202"/>
      <c r="D11" s="202">
        <v>20</v>
      </c>
      <c r="E11" s="202"/>
      <c r="F11" s="202"/>
      <c r="G11" s="202"/>
      <c r="H11" s="202"/>
      <c r="I11" s="202"/>
      <c r="J11" s="202"/>
      <c r="K11" s="202"/>
      <c r="L11" s="202"/>
      <c r="M11" s="202"/>
    </row>
    <row r="12" spans="1:13">
      <c r="A12" s="202">
        <v>3</v>
      </c>
      <c r="B12" s="202"/>
      <c r="C12" s="202"/>
      <c r="D12" s="202"/>
      <c r="E12" s="202"/>
      <c r="F12" s="202">
        <v>26</v>
      </c>
      <c r="G12" s="202"/>
      <c r="H12" s="202"/>
      <c r="I12" s="202"/>
      <c r="J12" s="202"/>
      <c r="K12" s="202"/>
      <c r="L12" s="202"/>
      <c r="M12" s="202"/>
    </row>
    <row r="13" spans="1:13">
      <c r="A13" s="202">
        <v>4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>
        <v>27</v>
      </c>
      <c r="M13" s="202"/>
    </row>
    <row r="14" spans="1:13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</row>
    <row r="15" spans="1:13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1:13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</row>
    <row r="17" spans="1:13">
      <c r="A17" s="1119" t="s">
        <v>481</v>
      </c>
      <c r="B17" s="1119"/>
      <c r="C17" s="1119"/>
      <c r="D17" s="1119"/>
      <c r="E17" s="1119"/>
      <c r="F17" s="1119"/>
      <c r="G17" s="1119"/>
      <c r="H17" s="1119"/>
      <c r="I17" s="1119"/>
      <c r="J17" s="1119"/>
      <c r="K17" s="1119"/>
      <c r="L17" s="1119"/>
      <c r="M17" s="1119"/>
    </row>
    <row r="18" spans="1:13" s="215" customFormat="1" ht="21.75">
      <c r="B18" s="273" t="s">
        <v>502</v>
      </c>
      <c r="C18" s="398">
        <v>1</v>
      </c>
      <c r="D18" s="273" t="s">
        <v>47</v>
      </c>
      <c r="E18" s="680">
        <v>44557</v>
      </c>
      <c r="F18" s="274"/>
      <c r="G18" s="273" t="s">
        <v>503</v>
      </c>
      <c r="H18" s="398">
        <v>2562</v>
      </c>
    </row>
    <row r="19" spans="1:13" s="215" customFormat="1" ht="21.75">
      <c r="B19" s="273" t="s">
        <v>502</v>
      </c>
      <c r="C19" s="398">
        <v>1</v>
      </c>
      <c r="D19" s="273" t="s">
        <v>47</v>
      </c>
      <c r="E19" s="681">
        <v>44249</v>
      </c>
      <c r="F19" s="274"/>
      <c r="G19" s="273" t="s">
        <v>503</v>
      </c>
      <c r="H19" s="398">
        <v>2564</v>
      </c>
    </row>
    <row r="20" spans="1:13" s="215" customFormat="1" ht="21.75">
      <c r="B20" s="273" t="s">
        <v>502</v>
      </c>
      <c r="C20" s="274"/>
      <c r="D20" s="273" t="s">
        <v>47</v>
      </c>
      <c r="E20" s="274"/>
      <c r="F20" s="274"/>
      <c r="G20" s="273" t="s">
        <v>503</v>
      </c>
      <c r="H20" s="398"/>
    </row>
  </sheetData>
  <mergeCells count="6">
    <mergeCell ref="A2:M4"/>
    <mergeCell ref="A17:M17"/>
    <mergeCell ref="A6:M6"/>
    <mergeCell ref="A8:A10"/>
    <mergeCell ref="B8:M8"/>
    <mergeCell ref="B9:M9"/>
  </mergeCells>
  <phoneticPr fontId="4" type="noConversion"/>
  <pageMargins left="0.98425196850393704" right="0.39370078740157483" top="0.78740157480314965" bottom="0.59055118110236227" header="0.31496062992125984" footer="0.31496062992125984"/>
  <pageSetup paperSize="9" scale="99" firstPageNumber="49" orientation="portrait" r:id="rId1"/>
  <headerFooter>
    <oddFooter>&amp;C54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41"/>
  <sheetViews>
    <sheetView showGridLines="0" view="pageLayout" zoomScale="98" zoomScaleNormal="100" zoomScaleSheetLayoutView="35" zoomScalePageLayoutView="98" workbookViewId="0">
      <selection sqref="A1:I1343"/>
    </sheetView>
  </sheetViews>
  <sheetFormatPr defaultRowHeight="17.25"/>
  <cols>
    <col min="1" max="16384" width="9" style="5"/>
  </cols>
  <sheetData>
    <row r="1" spans="1:9" ht="18" thickBot="1"/>
    <row r="2" spans="1:9">
      <c r="A2" s="1121" t="s">
        <v>207</v>
      </c>
      <c r="B2" s="1122"/>
      <c r="C2" s="1122"/>
      <c r="D2" s="1122"/>
      <c r="E2" s="1122"/>
      <c r="F2" s="1122"/>
      <c r="G2" s="1122"/>
      <c r="H2" s="1122"/>
      <c r="I2" s="1123"/>
    </row>
    <row r="3" spans="1:9">
      <c r="A3" s="1124"/>
      <c r="B3" s="763"/>
      <c r="C3" s="763"/>
      <c r="D3" s="763"/>
      <c r="E3" s="763"/>
      <c r="F3" s="763"/>
      <c r="G3" s="763"/>
      <c r="H3" s="763"/>
      <c r="I3" s="1125"/>
    </row>
    <row r="4" spans="1:9">
      <c r="A4" s="1124"/>
      <c r="B4" s="763"/>
      <c r="C4" s="763"/>
      <c r="D4" s="763"/>
      <c r="E4" s="763"/>
      <c r="F4" s="763"/>
      <c r="G4" s="763"/>
      <c r="H4" s="763"/>
      <c r="I4" s="1125"/>
    </row>
    <row r="5" spans="1:9">
      <c r="A5" s="1124"/>
      <c r="B5" s="763"/>
      <c r="C5" s="763"/>
      <c r="D5" s="763"/>
      <c r="E5" s="763"/>
      <c r="F5" s="763"/>
      <c r="G5" s="763"/>
      <c r="H5" s="763"/>
      <c r="I5" s="1125"/>
    </row>
    <row r="6" spans="1:9">
      <c r="A6" s="1124"/>
      <c r="B6" s="763"/>
      <c r="C6" s="763"/>
      <c r="D6" s="763"/>
      <c r="E6" s="763"/>
      <c r="F6" s="763"/>
      <c r="G6" s="763"/>
      <c r="H6" s="763"/>
      <c r="I6" s="1125"/>
    </row>
    <row r="7" spans="1:9">
      <c r="A7" s="1124"/>
      <c r="B7" s="763"/>
      <c r="C7" s="763"/>
      <c r="D7" s="763"/>
      <c r="E7" s="763"/>
      <c r="F7" s="763"/>
      <c r="G7" s="763"/>
      <c r="H7" s="763"/>
      <c r="I7" s="1125"/>
    </row>
    <row r="8" spans="1:9">
      <c r="A8" s="1124"/>
      <c r="B8" s="763"/>
      <c r="C8" s="763"/>
      <c r="D8" s="763"/>
      <c r="E8" s="763"/>
      <c r="F8" s="763"/>
      <c r="G8" s="763"/>
      <c r="H8" s="763"/>
      <c r="I8" s="1125"/>
    </row>
    <row r="9" spans="1:9">
      <c r="A9" s="1124"/>
      <c r="B9" s="763"/>
      <c r="C9" s="763"/>
      <c r="D9" s="763"/>
      <c r="E9" s="763"/>
      <c r="F9" s="763"/>
      <c r="G9" s="763"/>
      <c r="H9" s="763"/>
      <c r="I9" s="1125"/>
    </row>
    <row r="10" spans="1:9">
      <c r="A10" s="1124"/>
      <c r="B10" s="763"/>
      <c r="C10" s="763"/>
      <c r="D10" s="763"/>
      <c r="E10" s="763"/>
      <c r="F10" s="763"/>
      <c r="G10" s="763"/>
      <c r="H10" s="763"/>
      <c r="I10" s="1125"/>
    </row>
    <row r="11" spans="1:9">
      <c r="A11" s="1124"/>
      <c r="B11" s="763"/>
      <c r="C11" s="763"/>
      <c r="D11" s="763"/>
      <c r="E11" s="763"/>
      <c r="F11" s="763"/>
      <c r="G11" s="763"/>
      <c r="H11" s="763"/>
      <c r="I11" s="1125"/>
    </row>
    <row r="12" spans="1:9">
      <c r="A12" s="1124"/>
      <c r="B12" s="763"/>
      <c r="C12" s="763"/>
      <c r="D12" s="763"/>
      <c r="E12" s="763"/>
      <c r="F12" s="763"/>
      <c r="G12" s="763"/>
      <c r="H12" s="763"/>
      <c r="I12" s="1125"/>
    </row>
    <row r="13" spans="1:9">
      <c r="A13" s="1124"/>
      <c r="B13" s="763"/>
      <c r="C13" s="763"/>
      <c r="D13" s="763"/>
      <c r="E13" s="763"/>
      <c r="F13" s="763"/>
      <c r="G13" s="763"/>
      <c r="H13" s="763"/>
      <c r="I13" s="1125"/>
    </row>
    <row r="14" spans="1:9">
      <c r="A14" s="1124"/>
      <c r="B14" s="763"/>
      <c r="C14" s="763"/>
      <c r="D14" s="763"/>
      <c r="E14" s="763"/>
      <c r="F14" s="763"/>
      <c r="G14" s="763"/>
      <c r="H14" s="763"/>
      <c r="I14" s="1125"/>
    </row>
    <row r="15" spans="1:9">
      <c r="A15" s="1124"/>
      <c r="B15" s="763"/>
      <c r="C15" s="763"/>
      <c r="D15" s="763"/>
      <c r="E15" s="763"/>
      <c r="F15" s="763"/>
      <c r="G15" s="763"/>
      <c r="H15" s="763"/>
      <c r="I15" s="1125"/>
    </row>
    <row r="16" spans="1:9">
      <c r="A16" s="1124"/>
      <c r="B16" s="763"/>
      <c r="C16" s="763"/>
      <c r="D16" s="763"/>
      <c r="E16" s="763"/>
      <c r="F16" s="763"/>
      <c r="G16" s="763"/>
      <c r="H16" s="763"/>
      <c r="I16" s="1125"/>
    </row>
    <row r="17" spans="1:9">
      <c r="A17" s="1124"/>
      <c r="B17" s="763"/>
      <c r="C17" s="763"/>
      <c r="D17" s="763"/>
      <c r="E17" s="763"/>
      <c r="F17" s="763"/>
      <c r="G17" s="763"/>
      <c r="H17" s="763"/>
      <c r="I17" s="1125"/>
    </row>
    <row r="18" spans="1:9">
      <c r="A18" s="1124"/>
      <c r="B18" s="763"/>
      <c r="C18" s="763"/>
      <c r="D18" s="763"/>
      <c r="E18" s="763"/>
      <c r="F18" s="763"/>
      <c r="G18" s="763"/>
      <c r="H18" s="763"/>
      <c r="I18" s="1125"/>
    </row>
    <row r="19" spans="1:9">
      <c r="A19" s="1124"/>
      <c r="B19" s="763"/>
      <c r="C19" s="763"/>
      <c r="D19" s="763"/>
      <c r="E19" s="763"/>
      <c r="F19" s="763"/>
      <c r="G19" s="763"/>
      <c r="H19" s="763"/>
      <c r="I19" s="1125"/>
    </row>
    <row r="20" spans="1:9">
      <c r="A20" s="1124"/>
      <c r="B20" s="763"/>
      <c r="C20" s="763"/>
      <c r="D20" s="763"/>
      <c r="E20" s="763"/>
      <c r="F20" s="763"/>
      <c r="G20" s="763"/>
      <c r="H20" s="763"/>
      <c r="I20" s="1125"/>
    </row>
    <row r="21" spans="1:9">
      <c r="A21" s="1124"/>
      <c r="B21" s="763"/>
      <c r="C21" s="763"/>
      <c r="D21" s="763"/>
      <c r="E21" s="763"/>
      <c r="F21" s="763"/>
      <c r="G21" s="763"/>
      <c r="H21" s="763"/>
      <c r="I21" s="1125"/>
    </row>
    <row r="22" spans="1:9">
      <c r="A22" s="1124"/>
      <c r="B22" s="763"/>
      <c r="C22" s="763"/>
      <c r="D22" s="763"/>
      <c r="E22" s="763"/>
      <c r="F22" s="763"/>
      <c r="G22" s="763"/>
      <c r="H22" s="763"/>
      <c r="I22" s="1125"/>
    </row>
    <row r="23" spans="1:9">
      <c r="A23" s="1124"/>
      <c r="B23" s="763"/>
      <c r="C23" s="763"/>
      <c r="D23" s="763"/>
      <c r="E23" s="763"/>
      <c r="F23" s="763"/>
      <c r="G23" s="763"/>
      <c r="H23" s="763"/>
      <c r="I23" s="1125"/>
    </row>
    <row r="24" spans="1:9">
      <c r="A24" s="1124"/>
      <c r="B24" s="763"/>
      <c r="C24" s="763"/>
      <c r="D24" s="763"/>
      <c r="E24" s="763"/>
      <c r="F24" s="763"/>
      <c r="G24" s="763"/>
      <c r="H24" s="763"/>
      <c r="I24" s="1125"/>
    </row>
    <row r="25" spans="1:9">
      <c r="A25" s="1124"/>
      <c r="B25" s="763"/>
      <c r="C25" s="763"/>
      <c r="D25" s="763"/>
      <c r="E25" s="763"/>
      <c r="F25" s="763"/>
      <c r="G25" s="763"/>
      <c r="H25" s="763"/>
      <c r="I25" s="1125"/>
    </row>
    <row r="26" spans="1:9">
      <c r="A26" s="1124"/>
      <c r="B26" s="763"/>
      <c r="C26" s="763"/>
      <c r="D26" s="763"/>
      <c r="E26" s="763"/>
      <c r="F26" s="763"/>
      <c r="G26" s="763"/>
      <c r="H26" s="763"/>
      <c r="I26" s="1125"/>
    </row>
    <row r="27" spans="1:9">
      <c r="A27" s="1124"/>
      <c r="B27" s="763"/>
      <c r="C27" s="763"/>
      <c r="D27" s="763"/>
      <c r="E27" s="763"/>
      <c r="F27" s="763"/>
      <c r="G27" s="763"/>
      <c r="H27" s="763"/>
      <c r="I27" s="1125"/>
    </row>
    <row r="28" spans="1:9">
      <c r="A28" s="1124"/>
      <c r="B28" s="763"/>
      <c r="C28" s="763"/>
      <c r="D28" s="763"/>
      <c r="E28" s="763"/>
      <c r="F28" s="763"/>
      <c r="G28" s="763"/>
      <c r="H28" s="763"/>
      <c r="I28" s="1125"/>
    </row>
    <row r="29" spans="1:9">
      <c r="A29" s="1124"/>
      <c r="B29" s="763"/>
      <c r="C29" s="763"/>
      <c r="D29" s="763"/>
      <c r="E29" s="763"/>
      <c r="F29" s="763"/>
      <c r="G29" s="763"/>
      <c r="H29" s="763"/>
      <c r="I29" s="1125"/>
    </row>
    <row r="30" spans="1:9">
      <c r="A30" s="1124"/>
      <c r="B30" s="763"/>
      <c r="C30" s="763"/>
      <c r="D30" s="763"/>
      <c r="E30" s="763"/>
      <c r="F30" s="763"/>
      <c r="G30" s="763"/>
      <c r="H30" s="763"/>
      <c r="I30" s="1125"/>
    </row>
    <row r="31" spans="1:9">
      <c r="A31" s="1124"/>
      <c r="B31" s="763"/>
      <c r="C31" s="763"/>
      <c r="D31" s="763"/>
      <c r="E31" s="763"/>
      <c r="F31" s="763"/>
      <c r="G31" s="763"/>
      <c r="H31" s="763"/>
      <c r="I31" s="1125"/>
    </row>
    <row r="32" spans="1:9">
      <c r="A32" s="1124"/>
      <c r="B32" s="763"/>
      <c r="C32" s="763"/>
      <c r="D32" s="763"/>
      <c r="E32" s="763"/>
      <c r="F32" s="763"/>
      <c r="G32" s="763"/>
      <c r="H32" s="763"/>
      <c r="I32" s="1125"/>
    </row>
    <row r="33" spans="1:9">
      <c r="A33" s="1124"/>
      <c r="B33" s="763"/>
      <c r="C33" s="763"/>
      <c r="D33" s="763"/>
      <c r="E33" s="763"/>
      <c r="F33" s="763"/>
      <c r="G33" s="763"/>
      <c r="H33" s="763"/>
      <c r="I33" s="1125"/>
    </row>
    <row r="34" spans="1:9">
      <c r="A34" s="1124"/>
      <c r="B34" s="763"/>
      <c r="C34" s="763"/>
      <c r="D34" s="763"/>
      <c r="E34" s="763"/>
      <c r="F34" s="763"/>
      <c r="G34" s="763"/>
      <c r="H34" s="763"/>
      <c r="I34" s="1125"/>
    </row>
    <row r="35" spans="1:9">
      <c r="A35" s="1124"/>
      <c r="B35" s="763"/>
      <c r="C35" s="763"/>
      <c r="D35" s="763"/>
      <c r="E35" s="763"/>
      <c r="F35" s="763"/>
      <c r="G35" s="763"/>
      <c r="H35" s="763"/>
      <c r="I35" s="1125"/>
    </row>
    <row r="36" spans="1:9">
      <c r="A36" s="1124"/>
      <c r="B36" s="763"/>
      <c r="C36" s="763"/>
      <c r="D36" s="763"/>
      <c r="E36" s="763"/>
      <c r="F36" s="763"/>
      <c r="G36" s="763"/>
      <c r="H36" s="763"/>
      <c r="I36" s="1125"/>
    </row>
    <row r="37" spans="1:9">
      <c r="A37" s="1124"/>
      <c r="B37" s="763"/>
      <c r="C37" s="763"/>
      <c r="D37" s="763"/>
      <c r="E37" s="763"/>
      <c r="F37" s="763"/>
      <c r="G37" s="763"/>
      <c r="H37" s="763"/>
      <c r="I37" s="1125"/>
    </row>
    <row r="38" spans="1:9">
      <c r="A38" s="1124"/>
      <c r="B38" s="763"/>
      <c r="C38" s="763"/>
      <c r="D38" s="763"/>
      <c r="E38" s="763"/>
      <c r="F38" s="763"/>
      <c r="G38" s="763"/>
      <c r="H38" s="763"/>
      <c r="I38" s="1125"/>
    </row>
    <row r="39" spans="1:9">
      <c r="A39" s="1124"/>
      <c r="B39" s="763"/>
      <c r="C39" s="763"/>
      <c r="D39" s="763"/>
      <c r="E39" s="763"/>
      <c r="F39" s="763"/>
      <c r="G39" s="763"/>
      <c r="H39" s="763"/>
      <c r="I39" s="1125"/>
    </row>
    <row r="40" spans="1:9" ht="33.75" customHeight="1" thickBot="1">
      <c r="A40" s="1126"/>
      <c r="B40" s="1127"/>
      <c r="C40" s="1127"/>
      <c r="D40" s="1127"/>
      <c r="E40" s="1127"/>
      <c r="F40" s="1127"/>
      <c r="G40" s="1127"/>
      <c r="H40" s="1127"/>
      <c r="I40" s="1128"/>
    </row>
    <row r="41" spans="1:9" s="21" customFormat="1" ht="24">
      <c r="C41" s="46" t="s">
        <v>446</v>
      </c>
    </row>
  </sheetData>
  <mergeCells count="1">
    <mergeCell ref="A2:I40"/>
  </mergeCells>
  <pageMargins left="0.70866141732283472" right="0.70866141732283472" top="0.74803149606299213" bottom="0.74803149606299213" header="0.31496062992125984" footer="0.31496062992125984"/>
  <pageSetup paperSize="9" firstPageNumber="55" orientation="portrait" useFirstPageNumber="1" r:id="rId1"/>
  <headerFooter>
    <oddFooter>&amp;C&amp;P</oddFooter>
    <evenFooter>&amp;C56</evenFooter>
    <firstFooter>&amp;C53</first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F11"/>
  <sheetViews>
    <sheetView showGridLines="0" view="pageLayout" zoomScale="80" zoomScaleNormal="100" zoomScaleSheetLayoutView="100" zoomScalePageLayoutView="80" workbookViewId="0">
      <selection activeCell="F14" sqref="F14"/>
    </sheetView>
  </sheetViews>
  <sheetFormatPr defaultRowHeight="24"/>
  <cols>
    <col min="1" max="1" width="41" style="195" customWidth="1"/>
    <col min="2" max="3" width="10.375" style="195" customWidth="1"/>
    <col min="4" max="4" width="23.125" style="195" customWidth="1"/>
    <col min="5" max="5" width="22" style="195" customWidth="1"/>
    <col min="6" max="6" width="16.5" style="195" customWidth="1"/>
    <col min="7" max="16384" width="9" style="195"/>
  </cols>
  <sheetData>
    <row r="1" spans="1:6">
      <c r="A1" s="802" t="s">
        <v>759</v>
      </c>
      <c r="B1" s="802"/>
      <c r="C1" s="802"/>
      <c r="D1" s="802"/>
      <c r="E1" s="802"/>
      <c r="F1" s="802"/>
    </row>
    <row r="2" spans="1:6" ht="11.25" customHeight="1"/>
    <row r="3" spans="1:6">
      <c r="A3" s="840" t="s">
        <v>192</v>
      </c>
      <c r="B3" s="850" t="s">
        <v>193</v>
      </c>
      <c r="C3" s="850"/>
      <c r="D3" s="840" t="s">
        <v>274</v>
      </c>
      <c r="E3" s="840" t="s">
        <v>196</v>
      </c>
      <c r="F3" s="840" t="s">
        <v>114</v>
      </c>
    </row>
    <row r="4" spans="1:6">
      <c r="A4" s="852"/>
      <c r="B4" s="336" t="s">
        <v>194</v>
      </c>
      <c r="C4" s="336" t="s">
        <v>195</v>
      </c>
      <c r="D4" s="852"/>
      <c r="E4" s="852"/>
      <c r="F4" s="852"/>
    </row>
    <row r="5" spans="1:6">
      <c r="A5" s="346" t="s">
        <v>188</v>
      </c>
      <c r="B5" s="682" t="s">
        <v>610</v>
      </c>
      <c r="C5" s="347"/>
      <c r="D5" s="348"/>
      <c r="E5" s="348"/>
      <c r="F5" s="347"/>
    </row>
    <row r="6" spans="1:6" ht="87">
      <c r="A6" s="349" t="s">
        <v>197</v>
      </c>
      <c r="B6" s="683"/>
      <c r="C6" s="683" t="s">
        <v>610</v>
      </c>
      <c r="D6" s="349" t="s">
        <v>767</v>
      </c>
      <c r="E6" s="349" t="s">
        <v>768</v>
      </c>
      <c r="F6" s="350"/>
    </row>
    <row r="7" spans="1:6">
      <c r="A7" s="349" t="s">
        <v>189</v>
      </c>
      <c r="B7" s="683" t="s">
        <v>610</v>
      </c>
      <c r="C7" s="227"/>
      <c r="D7" s="350"/>
      <c r="E7" s="350"/>
      <c r="F7" s="350"/>
    </row>
    <row r="8" spans="1:6">
      <c r="A8" s="349" t="s">
        <v>190</v>
      </c>
      <c r="B8" s="683" t="s">
        <v>610</v>
      </c>
      <c r="C8" s="227"/>
      <c r="D8" s="350"/>
      <c r="E8" s="350"/>
      <c r="F8" s="350"/>
    </row>
    <row r="9" spans="1:6">
      <c r="A9" s="349" t="s">
        <v>198</v>
      </c>
      <c r="B9" s="683" t="s">
        <v>610</v>
      </c>
      <c r="C9" s="227"/>
      <c r="D9" s="350"/>
      <c r="E9" s="350"/>
      <c r="F9" s="350"/>
    </row>
    <row r="10" spans="1:6" ht="44.25" customHeight="1">
      <c r="A10" s="348" t="s">
        <v>227</v>
      </c>
      <c r="B10" s="682" t="s">
        <v>610</v>
      </c>
      <c r="C10" s="347"/>
      <c r="D10" s="351"/>
      <c r="E10" s="351"/>
      <c r="F10" s="351"/>
    </row>
    <row r="11" spans="1:6">
      <c r="A11" s="349" t="s">
        <v>199</v>
      </c>
      <c r="B11" s="683" t="s">
        <v>610</v>
      </c>
      <c r="C11" s="227"/>
      <c r="D11" s="350"/>
      <c r="E11" s="350"/>
      <c r="F11" s="350"/>
    </row>
  </sheetData>
  <mergeCells count="6">
    <mergeCell ref="F3:F4"/>
    <mergeCell ref="A1:F1"/>
    <mergeCell ref="B3:C3"/>
    <mergeCell ref="A3:A4"/>
    <mergeCell ref="D3:D4"/>
    <mergeCell ref="E3:E4"/>
  </mergeCells>
  <phoneticPr fontId="4" type="noConversion"/>
  <pageMargins left="0.59055118110236227" right="0.78740157480314965" top="0.78740157480314965" bottom="0.59055118110236227" header="0.31496062992125984" footer="0.31496062992125984"/>
  <pageSetup paperSize="9" firstPageNumber="50" orientation="landscape" r:id="rId1"/>
  <headerFooter>
    <oddFooter>&amp;C87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0"/>
  <dimension ref="A1:J37"/>
  <sheetViews>
    <sheetView showGridLines="0" view="pageLayout" topLeftCell="A14" zoomScale="70" zoomScaleNormal="100" zoomScaleSheetLayoutView="100" zoomScalePageLayoutView="70" workbookViewId="0">
      <selection activeCell="A14" sqref="A14:I14"/>
    </sheetView>
  </sheetViews>
  <sheetFormatPr defaultRowHeight="24"/>
  <cols>
    <col min="1" max="8" width="9" style="46"/>
    <col min="9" max="9" width="14.75" style="46" customWidth="1"/>
    <col min="10" max="16384" width="9" style="46"/>
  </cols>
  <sheetData>
    <row r="1" spans="1:10">
      <c r="A1" s="98" t="s">
        <v>388</v>
      </c>
    </row>
    <row r="2" spans="1:10">
      <c r="A2" s="1130" t="s">
        <v>462</v>
      </c>
      <c r="B2" s="1129"/>
      <c r="C2" s="1129"/>
      <c r="D2" s="1129"/>
      <c r="E2" s="1129"/>
      <c r="F2" s="1129"/>
      <c r="G2" s="1129"/>
      <c r="H2" s="1129"/>
      <c r="I2" s="1129"/>
    </row>
    <row r="3" spans="1:10">
      <c r="A3" s="1129"/>
      <c r="B3" s="1129"/>
      <c r="C3" s="1129"/>
      <c r="D3" s="1129"/>
      <c r="E3" s="1129"/>
      <c r="F3" s="1129"/>
      <c r="G3" s="1129"/>
      <c r="H3" s="1129"/>
      <c r="I3" s="1129"/>
    </row>
    <row r="4" spans="1:10">
      <c r="A4" s="46" t="s">
        <v>463</v>
      </c>
    </row>
    <row r="5" spans="1:10">
      <c r="B5" s="122" t="s">
        <v>294</v>
      </c>
      <c r="C5" s="123" t="s">
        <v>295</v>
      </c>
      <c r="D5" s="123"/>
      <c r="E5" s="122" t="s">
        <v>294</v>
      </c>
      <c r="F5" s="105" t="s">
        <v>296</v>
      </c>
      <c r="H5" s="105"/>
      <c r="I5" s="105"/>
    </row>
    <row r="6" spans="1:10">
      <c r="B6" s="122"/>
      <c r="C6" s="123" t="s">
        <v>745</v>
      </c>
      <c r="D6" s="123"/>
      <c r="E6" s="122"/>
      <c r="F6" s="123" t="s">
        <v>297</v>
      </c>
      <c r="H6" s="105"/>
      <c r="I6" s="105"/>
    </row>
    <row r="7" spans="1:10">
      <c r="B7" s="125"/>
      <c r="C7" s="123" t="s">
        <v>298</v>
      </c>
      <c r="D7" s="123"/>
      <c r="E7" s="125"/>
      <c r="F7" s="105" t="s">
        <v>299</v>
      </c>
      <c r="H7" s="105"/>
      <c r="I7" s="105"/>
    </row>
    <row r="8" spans="1:10">
      <c r="B8" s="125"/>
      <c r="C8" s="123" t="s">
        <v>300</v>
      </c>
      <c r="D8" s="123"/>
      <c r="E8" s="125"/>
      <c r="F8" s="123" t="s">
        <v>301</v>
      </c>
      <c r="H8" s="105"/>
      <c r="I8" s="105"/>
    </row>
    <row r="9" spans="1:10">
      <c r="B9" s="122" t="s">
        <v>302</v>
      </c>
      <c r="C9" s="105" t="s">
        <v>278</v>
      </c>
      <c r="D9" s="105"/>
      <c r="E9" s="122" t="s">
        <v>302</v>
      </c>
      <c r="F9" s="105" t="s">
        <v>303</v>
      </c>
      <c r="H9" s="105"/>
      <c r="I9" s="105"/>
    </row>
    <row r="10" spans="1:10">
      <c r="B10" s="122"/>
      <c r="C10" s="123" t="s">
        <v>304</v>
      </c>
      <c r="D10" s="105"/>
      <c r="E10" s="105"/>
      <c r="F10" s="123" t="s">
        <v>305</v>
      </c>
      <c r="H10" s="105"/>
      <c r="I10" s="105"/>
    </row>
    <row r="11" spans="1:10">
      <c r="B11" s="122"/>
      <c r="C11" s="123" t="s">
        <v>306</v>
      </c>
      <c r="D11" s="105"/>
      <c r="E11" s="105"/>
      <c r="G11" s="125"/>
      <c r="H11" s="123"/>
      <c r="I11" s="105"/>
      <c r="J11" s="105"/>
    </row>
    <row r="12" spans="1:10">
      <c r="B12" s="122" t="s">
        <v>302</v>
      </c>
      <c r="C12" s="105" t="s">
        <v>735</v>
      </c>
      <c r="D12" s="105"/>
      <c r="E12" s="105"/>
      <c r="G12" s="125"/>
      <c r="H12" s="743"/>
      <c r="I12" s="743"/>
      <c r="J12" s="743"/>
    </row>
    <row r="13" spans="1:10" ht="8.25" customHeight="1">
      <c r="B13" s="174"/>
      <c r="C13" s="174"/>
      <c r="D13" s="174"/>
      <c r="E13" s="174"/>
      <c r="F13" s="174"/>
      <c r="G13" s="174"/>
      <c r="H13" s="174"/>
      <c r="I13" s="174"/>
      <c r="J13" s="174"/>
    </row>
    <row r="14" spans="1:10" s="60" customFormat="1">
      <c r="A14" s="1129" t="s">
        <v>482</v>
      </c>
      <c r="B14" s="1129"/>
      <c r="C14" s="1129"/>
      <c r="D14" s="1129"/>
      <c r="E14" s="1129"/>
      <c r="F14" s="1129"/>
      <c r="G14" s="1129"/>
      <c r="H14" s="1129"/>
      <c r="I14" s="1129"/>
    </row>
    <row r="15" spans="1:10" ht="13.5" customHeight="1" thickBot="1">
      <c r="F15" s="30"/>
      <c r="G15" s="30"/>
    </row>
    <row r="16" spans="1:10">
      <c r="A16" s="1102"/>
      <c r="B16" s="1103"/>
      <c r="C16" s="1103"/>
      <c r="D16" s="1103"/>
      <c r="E16" s="1103"/>
      <c r="F16" s="1103"/>
      <c r="G16" s="1103"/>
      <c r="H16" s="1103"/>
      <c r="I16" s="1104"/>
    </row>
    <row r="17" spans="1:9">
      <c r="A17" s="1105"/>
      <c r="B17" s="1106"/>
      <c r="C17" s="1106"/>
      <c r="D17" s="1106"/>
      <c r="E17" s="1106"/>
      <c r="F17" s="1106"/>
      <c r="G17" s="1106"/>
      <c r="H17" s="1106"/>
      <c r="I17" s="1107"/>
    </row>
    <row r="18" spans="1:9">
      <c r="A18" s="1105"/>
      <c r="B18" s="1106"/>
      <c r="C18" s="1106"/>
      <c r="D18" s="1106"/>
      <c r="E18" s="1106"/>
      <c r="F18" s="1106"/>
      <c r="G18" s="1106"/>
      <c r="H18" s="1106"/>
      <c r="I18" s="1107"/>
    </row>
    <row r="19" spans="1:9" ht="24" customHeight="1">
      <c r="A19" s="1105"/>
      <c r="B19" s="1106"/>
      <c r="C19" s="1106"/>
      <c r="D19" s="1106"/>
      <c r="E19" s="1106"/>
      <c r="F19" s="1106"/>
      <c r="G19" s="1106"/>
      <c r="H19" s="1106"/>
      <c r="I19" s="1107"/>
    </row>
    <row r="20" spans="1:9">
      <c r="A20" s="1105"/>
      <c r="B20" s="1106"/>
      <c r="C20" s="1106"/>
      <c r="D20" s="1106"/>
      <c r="E20" s="1106"/>
      <c r="F20" s="1106"/>
      <c r="G20" s="1106"/>
      <c r="H20" s="1106"/>
      <c r="I20" s="1107"/>
    </row>
    <row r="21" spans="1:9">
      <c r="A21" s="1105"/>
      <c r="B21" s="1106"/>
      <c r="C21" s="1106"/>
      <c r="D21" s="1106"/>
      <c r="E21" s="1106"/>
      <c r="F21" s="1106"/>
      <c r="G21" s="1106"/>
      <c r="H21" s="1106"/>
      <c r="I21" s="1107"/>
    </row>
    <row r="22" spans="1:9">
      <c r="A22" s="1105"/>
      <c r="B22" s="1106"/>
      <c r="C22" s="1106"/>
      <c r="D22" s="1106"/>
      <c r="E22" s="1106"/>
      <c r="F22" s="1106"/>
      <c r="G22" s="1106"/>
      <c r="H22" s="1106"/>
      <c r="I22" s="1107"/>
    </row>
    <row r="23" spans="1:9" ht="24.75" thickBot="1">
      <c r="A23" s="1108"/>
      <c r="B23" s="1109"/>
      <c r="C23" s="1109"/>
      <c r="D23" s="1109"/>
      <c r="E23" s="1109"/>
      <c r="F23" s="1109"/>
      <c r="G23" s="1109"/>
      <c r="H23" s="1109"/>
      <c r="I23" s="1110"/>
    </row>
    <row r="24" spans="1:9" ht="24.75" thickBot="1">
      <c r="A24" s="1131" t="s">
        <v>749</v>
      </c>
      <c r="B24" s="1131"/>
      <c r="C24" s="1131"/>
      <c r="D24" s="1131"/>
      <c r="E24" s="1131"/>
      <c r="F24" s="1131"/>
      <c r="G24" s="1131"/>
      <c r="H24" s="1131"/>
      <c r="I24" s="1131"/>
    </row>
    <row r="25" spans="1:9">
      <c r="A25" s="1102"/>
      <c r="B25" s="1103"/>
      <c r="C25" s="1103"/>
      <c r="D25" s="1103"/>
      <c r="E25" s="1103"/>
      <c r="F25" s="1103"/>
      <c r="G25" s="1103"/>
      <c r="H25" s="1103"/>
      <c r="I25" s="1104"/>
    </row>
    <row r="26" spans="1:9">
      <c r="A26" s="1105"/>
      <c r="B26" s="1106"/>
      <c r="C26" s="1106"/>
      <c r="D26" s="1106"/>
      <c r="E26" s="1106"/>
      <c r="F26" s="1106"/>
      <c r="G26" s="1106"/>
      <c r="H26" s="1106"/>
      <c r="I26" s="1107"/>
    </row>
    <row r="27" spans="1:9">
      <c r="A27" s="1105"/>
      <c r="B27" s="1106"/>
      <c r="C27" s="1106"/>
      <c r="D27" s="1106"/>
      <c r="E27" s="1106"/>
      <c r="F27" s="1106"/>
      <c r="G27" s="1106"/>
      <c r="H27" s="1106"/>
      <c r="I27" s="1107"/>
    </row>
    <row r="28" spans="1:9" ht="24" customHeight="1">
      <c r="A28" s="1105"/>
      <c r="B28" s="1106"/>
      <c r="C28" s="1106"/>
      <c r="D28" s="1106"/>
      <c r="E28" s="1106"/>
      <c r="F28" s="1106"/>
      <c r="G28" s="1106"/>
      <c r="H28" s="1106"/>
      <c r="I28" s="1107"/>
    </row>
    <row r="29" spans="1:9" ht="24" customHeight="1">
      <c r="A29" s="1105"/>
      <c r="B29" s="1106"/>
      <c r="C29" s="1106"/>
      <c r="D29" s="1106"/>
      <c r="E29" s="1106"/>
      <c r="F29" s="1106"/>
      <c r="G29" s="1106"/>
      <c r="H29" s="1106"/>
      <c r="I29" s="1107"/>
    </row>
    <row r="30" spans="1:9">
      <c r="A30" s="1105"/>
      <c r="B30" s="1106"/>
      <c r="C30" s="1106"/>
      <c r="D30" s="1106"/>
      <c r="E30" s="1106"/>
      <c r="F30" s="1106"/>
      <c r="G30" s="1106"/>
      <c r="H30" s="1106"/>
      <c r="I30" s="1107"/>
    </row>
    <row r="31" spans="1:9">
      <c r="A31" s="1105"/>
      <c r="B31" s="1106"/>
      <c r="C31" s="1106"/>
      <c r="D31" s="1106"/>
      <c r="E31" s="1106"/>
      <c r="F31" s="1106"/>
      <c r="G31" s="1106"/>
      <c r="H31" s="1106"/>
      <c r="I31" s="1107"/>
    </row>
    <row r="32" spans="1:9">
      <c r="A32" s="1105"/>
      <c r="B32" s="1106"/>
      <c r="C32" s="1106"/>
      <c r="D32" s="1106"/>
      <c r="E32" s="1106"/>
      <c r="F32" s="1106"/>
      <c r="G32" s="1106"/>
      <c r="H32" s="1106"/>
      <c r="I32" s="1107"/>
    </row>
    <row r="33" spans="1:9" ht="24.75" thickBot="1">
      <c r="A33" s="1108"/>
      <c r="B33" s="1109"/>
      <c r="C33" s="1109"/>
      <c r="D33" s="1109"/>
      <c r="E33" s="1109"/>
      <c r="F33" s="1109"/>
      <c r="G33" s="1109"/>
      <c r="H33" s="1109"/>
      <c r="I33" s="1110"/>
    </row>
    <row r="34" spans="1:9">
      <c r="A34" s="1131" t="s">
        <v>760</v>
      </c>
      <c r="B34" s="1131"/>
      <c r="C34" s="1131"/>
      <c r="D34" s="1131"/>
      <c r="E34" s="1131"/>
      <c r="F34" s="1131"/>
      <c r="G34" s="1131"/>
      <c r="H34" s="1131"/>
      <c r="I34" s="1131"/>
    </row>
    <row r="35" spans="1:9">
      <c r="A35" s="1131" t="s">
        <v>447</v>
      </c>
      <c r="B35" s="1131"/>
      <c r="C35" s="1131"/>
      <c r="D35" s="1131"/>
      <c r="E35" s="1131"/>
      <c r="F35" s="1131"/>
      <c r="G35" s="1131"/>
      <c r="H35" s="1131"/>
      <c r="I35" s="1131"/>
    </row>
    <row r="36" spans="1:9" hidden="1">
      <c r="A36" s="136"/>
    </row>
    <row r="37" spans="1:9">
      <c r="A37" s="961" t="s">
        <v>592</v>
      </c>
      <c r="B37" s="961"/>
      <c r="C37" s="961"/>
      <c r="D37" s="961"/>
      <c r="E37" s="961"/>
      <c r="F37" s="961"/>
      <c r="G37" s="961"/>
      <c r="H37" s="961"/>
      <c r="I37" s="961"/>
    </row>
  </sheetData>
  <mergeCells count="9">
    <mergeCell ref="A37:I37"/>
    <mergeCell ref="A14:I14"/>
    <mergeCell ref="A2:I3"/>
    <mergeCell ref="A35:I35"/>
    <mergeCell ref="A24:I24"/>
    <mergeCell ref="A34:I34"/>
    <mergeCell ref="H12:J12"/>
    <mergeCell ref="A25:I33"/>
    <mergeCell ref="A16:I23"/>
  </mergeCells>
  <phoneticPr fontId="4" type="noConversion"/>
  <pageMargins left="0.78740157480314965" right="0.59055118110236227" top="0.39370078740157483" bottom="0.23622047244094491" header="0.31496062992125984" footer="0.19685039370078741"/>
  <pageSetup paperSize="9" scale="90" firstPageNumber="51" fitToHeight="8" orientation="portrait" r:id="rId1"/>
  <headerFooter>
    <oddFooter>&amp;C88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28" r:id="rId4" name="Check Box 16">
              <controlPr defaultSize="0" autoFill="0" autoLine="0" autoPict="0">
                <anchor moveWithCells="1">
                  <from>
                    <xdr:col>1</xdr:col>
                    <xdr:colOff>238125</xdr:colOff>
                    <xdr:row>3</xdr:row>
                    <xdr:rowOff>209550</xdr:rowOff>
                  </from>
                  <to>
                    <xdr:col>1</xdr:col>
                    <xdr:colOff>523875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31" r:id="rId5" name="Check Box 19">
              <controlPr defaultSize="0" autoFill="0" autoLine="0" autoPict="0">
                <anchor moveWithCells="1">
                  <from>
                    <xdr:col>1</xdr:col>
                    <xdr:colOff>238125</xdr:colOff>
                    <xdr:row>5</xdr:row>
                    <xdr:rowOff>171450</xdr:rowOff>
                  </from>
                  <to>
                    <xdr:col>1</xdr:col>
                    <xdr:colOff>523875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32" r:id="rId6" name="Check Box 20">
              <controlPr defaultSize="0" autoFill="0" autoLine="0" autoPict="0">
                <anchor moveWithCells="1">
                  <from>
                    <xdr:col>1</xdr:col>
                    <xdr:colOff>257175</xdr:colOff>
                    <xdr:row>9</xdr:row>
                    <xdr:rowOff>247650</xdr:rowOff>
                  </from>
                  <to>
                    <xdr:col>1</xdr:col>
                    <xdr:colOff>533400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33" r:id="rId7" name="Check Box 21">
              <controlPr defaultSize="0" autoFill="0" autoLine="0" autoPict="0">
                <anchor moveWithCells="1">
                  <from>
                    <xdr:col>1</xdr:col>
                    <xdr:colOff>238125</xdr:colOff>
                    <xdr:row>7</xdr:row>
                    <xdr:rowOff>123825</xdr:rowOff>
                  </from>
                  <to>
                    <xdr:col>1</xdr:col>
                    <xdr:colOff>523875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35" r:id="rId8" name="Check Box 23">
              <controlPr defaultSize="0" autoFill="0" autoLine="0" autoPict="0">
                <anchor moveWithCells="1">
                  <from>
                    <xdr:col>4</xdr:col>
                    <xdr:colOff>38100</xdr:colOff>
                    <xdr:row>3</xdr:row>
                    <xdr:rowOff>209550</xdr:rowOff>
                  </from>
                  <to>
                    <xdr:col>4</xdr:col>
                    <xdr:colOff>323850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36" r:id="rId9" name="Check Box 24">
              <controlPr defaultSize="0" autoFill="0" autoLine="0" autoPict="0">
                <anchor moveWithCells="1">
                  <from>
                    <xdr:col>4</xdr:col>
                    <xdr:colOff>38100</xdr:colOff>
                    <xdr:row>5</xdr:row>
                    <xdr:rowOff>171450</xdr:rowOff>
                  </from>
                  <to>
                    <xdr:col>4</xdr:col>
                    <xdr:colOff>323850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37" r:id="rId10" name="Check Box 25">
              <controlPr defaultSize="0" autoFill="0" autoLine="0" autoPict="0">
                <anchor moveWithCells="1">
                  <from>
                    <xdr:col>4</xdr:col>
                    <xdr:colOff>38100</xdr:colOff>
                    <xdr:row>7</xdr:row>
                    <xdr:rowOff>123825</xdr:rowOff>
                  </from>
                  <to>
                    <xdr:col>4</xdr:col>
                    <xdr:colOff>323850</xdr:colOff>
                    <xdr:row>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5:J17"/>
  <sheetViews>
    <sheetView showGridLines="0" view="pageBreakPreview" zoomScaleNormal="100" zoomScaleSheetLayoutView="100" workbookViewId="0">
      <selection activeCell="N15" sqref="N15"/>
    </sheetView>
  </sheetViews>
  <sheetFormatPr defaultRowHeight="21.75"/>
  <cols>
    <col min="1" max="1" width="5.625" style="121" customWidth="1"/>
    <col min="2" max="2" width="13.125" style="121" customWidth="1"/>
    <col min="3" max="4" width="9.625" style="121" customWidth="1"/>
    <col min="5" max="5" width="11.875" style="121" customWidth="1"/>
    <col min="6" max="6" width="13.375" style="121" customWidth="1"/>
    <col min="7" max="7" width="14.375" style="121" customWidth="1"/>
    <col min="8" max="8" width="15.375" style="121" customWidth="1"/>
    <col min="9" max="9" width="15.25" style="121" customWidth="1"/>
    <col min="10" max="10" width="14.625" style="121" customWidth="1"/>
    <col min="11" max="16384" width="9" style="121"/>
  </cols>
  <sheetData>
    <row r="15" spans="1:10" ht="54">
      <c r="A15" s="1132" t="s">
        <v>369</v>
      </c>
      <c r="B15" s="1132"/>
      <c r="C15" s="1132"/>
      <c r="D15" s="1132"/>
      <c r="E15" s="1132"/>
      <c r="F15" s="1132"/>
      <c r="G15" s="1132"/>
      <c r="H15" s="203"/>
      <c r="I15" s="203"/>
      <c r="J15" s="203"/>
    </row>
    <row r="16" spans="1:10" ht="27.75">
      <c r="B16" s="276" t="s">
        <v>543</v>
      </c>
      <c r="C16" s="276" t="s">
        <v>545</v>
      </c>
    </row>
    <row r="17" spans="2:3" ht="27.75">
      <c r="B17" s="276" t="s">
        <v>544</v>
      </c>
      <c r="C17" s="276" t="s">
        <v>546</v>
      </c>
    </row>
  </sheetData>
  <mergeCells count="1">
    <mergeCell ref="A15:G15"/>
  </mergeCells>
  <phoneticPr fontId="4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3:J14"/>
  <sheetViews>
    <sheetView view="pageBreakPreview" zoomScale="60" zoomScaleNormal="100" workbookViewId="0">
      <selection activeCell="G37" sqref="G37"/>
    </sheetView>
  </sheetViews>
  <sheetFormatPr defaultRowHeight="21.75"/>
  <cols>
    <col min="1" max="1" width="13.5" style="476" customWidth="1"/>
    <col min="2" max="4" width="9.625" style="476" customWidth="1"/>
    <col min="5" max="5" width="11.875" style="476" customWidth="1"/>
    <col min="6" max="6" width="13.375" style="476" customWidth="1"/>
    <col min="7" max="7" width="11.875" style="476" customWidth="1"/>
    <col min="8" max="8" width="15.375" style="476" customWidth="1"/>
    <col min="9" max="9" width="15.25" style="476" customWidth="1"/>
    <col min="10" max="10" width="14.625" style="476" customWidth="1"/>
    <col min="11" max="16384" width="9" style="476"/>
  </cols>
  <sheetData>
    <row r="13" spans="1:10" ht="57">
      <c r="A13" s="1133" t="s">
        <v>565</v>
      </c>
      <c r="B13" s="1133"/>
      <c r="C13" s="1133"/>
      <c r="D13" s="1133"/>
      <c r="E13" s="1133"/>
      <c r="F13" s="1133"/>
      <c r="G13" s="1133"/>
      <c r="H13" s="475"/>
      <c r="I13" s="475"/>
      <c r="J13" s="475"/>
    </row>
    <row r="14" spans="1:10" ht="104.25" customHeight="1">
      <c r="A14" s="1134" t="s">
        <v>545</v>
      </c>
      <c r="B14" s="1134"/>
      <c r="C14" s="1134"/>
      <c r="D14" s="1134"/>
      <c r="E14" s="1134"/>
      <c r="F14" s="1134"/>
      <c r="G14" s="1134"/>
    </row>
  </sheetData>
  <mergeCells count="2">
    <mergeCell ref="A13:G13"/>
    <mergeCell ref="A14:G1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O15"/>
  <sheetViews>
    <sheetView view="pageBreakPreview" zoomScaleNormal="100" zoomScaleSheetLayoutView="100" workbookViewId="0">
      <pane ySplit="5" topLeftCell="A6" activePane="bottomLeft" state="frozen"/>
      <selection activeCell="G37" sqref="G37"/>
      <selection pane="bottomLeft" activeCell="S20" sqref="S20"/>
    </sheetView>
  </sheetViews>
  <sheetFormatPr defaultRowHeight="21.75"/>
  <cols>
    <col min="1" max="1" width="6.125" style="155" customWidth="1"/>
    <col min="2" max="2" width="11.5" style="155" customWidth="1"/>
    <col min="3" max="3" width="12.125" style="155" customWidth="1"/>
    <col min="4" max="4" width="5.75" style="155" customWidth="1"/>
    <col min="5" max="5" width="10.75" style="155" customWidth="1"/>
    <col min="6" max="6" width="7.25" style="155" customWidth="1"/>
    <col min="7" max="8" width="10.875" style="155" customWidth="1"/>
    <col min="9" max="9" width="9.375" style="155" customWidth="1"/>
    <col min="10" max="10" width="10.875" style="155" bestFit="1" customWidth="1"/>
    <col min="11" max="11" width="8.625" style="155" bestFit="1" customWidth="1"/>
    <col min="12" max="12" width="9.625" style="155" customWidth="1"/>
    <col min="13" max="13" width="8.125" style="155" bestFit="1" customWidth="1"/>
    <col min="14" max="14" width="8.75" style="155" bestFit="1" customWidth="1"/>
    <col min="15" max="15" width="7.375" style="155" bestFit="1" customWidth="1"/>
    <col min="16" max="16384" width="9" style="155"/>
  </cols>
  <sheetData>
    <row r="1" spans="1:15" s="458" customFormat="1" ht="27.75">
      <c r="A1" s="1142" t="s">
        <v>566</v>
      </c>
      <c r="B1" s="1142"/>
      <c r="C1" s="1142"/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N1" s="1142"/>
      <c r="O1" s="1142"/>
    </row>
    <row r="2" spans="1:15" s="453" customFormat="1" ht="9.75" customHeight="1"/>
    <row r="3" spans="1:15">
      <c r="A3" s="1143" t="s">
        <v>220</v>
      </c>
      <c r="B3" s="1139" t="s">
        <v>563</v>
      </c>
      <c r="C3" s="1143" t="s">
        <v>128</v>
      </c>
      <c r="D3" s="1143"/>
      <c r="E3" s="1143"/>
      <c r="F3" s="1144" t="s">
        <v>129</v>
      </c>
      <c r="G3" s="1144"/>
      <c r="H3" s="1144"/>
      <c r="I3" s="1144"/>
      <c r="J3" s="1144"/>
      <c r="K3" s="1144"/>
      <c r="L3" s="1144"/>
      <c r="M3" s="1143" t="s">
        <v>221</v>
      </c>
      <c r="N3" s="1143" t="s">
        <v>217</v>
      </c>
      <c r="O3" s="1143" t="s">
        <v>216</v>
      </c>
    </row>
    <row r="4" spans="1:15">
      <c r="A4" s="1143"/>
      <c r="B4" s="1140"/>
      <c r="C4" s="1143"/>
      <c r="D4" s="1143"/>
      <c r="E4" s="1143"/>
      <c r="F4" s="1144" t="s">
        <v>123</v>
      </c>
      <c r="G4" s="1144"/>
      <c r="H4" s="1144"/>
      <c r="I4" s="1144" t="s">
        <v>132</v>
      </c>
      <c r="J4" s="1144"/>
      <c r="K4" s="1144"/>
      <c r="L4" s="1144"/>
      <c r="M4" s="1143"/>
      <c r="N4" s="1143"/>
      <c r="O4" s="1143"/>
    </row>
    <row r="5" spans="1:15">
      <c r="A5" s="1143"/>
      <c r="B5" s="1141"/>
      <c r="C5" s="1143"/>
      <c r="D5" s="1143"/>
      <c r="E5" s="1143"/>
      <c r="F5" s="468" t="s">
        <v>130</v>
      </c>
      <c r="G5" s="468" t="s">
        <v>118</v>
      </c>
      <c r="H5" s="468" t="s">
        <v>131</v>
      </c>
      <c r="I5" s="468" t="s">
        <v>111</v>
      </c>
      <c r="J5" s="468" t="s">
        <v>133</v>
      </c>
      <c r="K5" s="468" t="s">
        <v>213</v>
      </c>
      <c r="L5" s="468" t="s">
        <v>131</v>
      </c>
      <c r="M5" s="1143"/>
      <c r="N5" s="1143"/>
      <c r="O5" s="1143"/>
    </row>
    <row r="6" spans="1:15" s="453" customFormat="1">
      <c r="A6" s="462" t="s">
        <v>135</v>
      </c>
      <c r="B6" s="459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1"/>
    </row>
    <row r="7" spans="1:15" s="453" customFormat="1">
      <c r="A7" s="469">
        <v>1</v>
      </c>
      <c r="B7" s="470">
        <v>2564</v>
      </c>
      <c r="C7" s="1135" t="s">
        <v>669</v>
      </c>
      <c r="D7" s="1136"/>
      <c r="E7" s="1137"/>
      <c r="F7" s="471"/>
      <c r="G7" s="471">
        <f>มาตรการและเป้าหมาย!F7</f>
        <v>11373.96</v>
      </c>
      <c r="H7" s="471"/>
      <c r="I7" s="472"/>
      <c r="J7" s="472"/>
      <c r="K7" s="472"/>
      <c r="L7" s="472"/>
      <c r="M7" s="473"/>
      <c r="N7" s="474"/>
      <c r="O7" s="474"/>
    </row>
    <row r="8" spans="1:15" s="453" customFormat="1">
      <c r="A8" s="463"/>
      <c r="B8" s="464"/>
      <c r="C8" s="464" t="s">
        <v>564</v>
      </c>
      <c r="D8" s="464"/>
      <c r="E8" s="464"/>
      <c r="F8" s="465">
        <f>SUM(F7:F7)</f>
        <v>0</v>
      </c>
      <c r="G8" s="465">
        <f>SUM(G7:G7)</f>
        <v>11373.96</v>
      </c>
      <c r="H8" s="465">
        <f>SUM(H7:H7)</f>
        <v>0</v>
      </c>
      <c r="I8" s="466"/>
      <c r="J8" s="466"/>
      <c r="K8" s="466"/>
      <c r="L8" s="466"/>
      <c r="M8" s="467">
        <f>มาตรการและเป้าหมาย!L7</f>
        <v>1.6464099675694888</v>
      </c>
      <c r="N8" s="467">
        <f>'มาตรการไฟฟ้า1-1'!L17</f>
        <v>51895</v>
      </c>
      <c r="O8" s="467">
        <f>'มาตรการไฟฟ้า1-1'!L18</f>
        <v>1.1653984428180668</v>
      </c>
    </row>
    <row r="9" spans="1:15" s="453" customFormat="1">
      <c r="A9" s="469">
        <v>1</v>
      </c>
      <c r="B9" s="469">
        <v>2565</v>
      </c>
      <c r="C9" s="1138" t="s">
        <v>669</v>
      </c>
      <c r="D9" s="1138"/>
      <c r="E9" s="1138"/>
      <c r="F9" s="474"/>
      <c r="G9" s="474">
        <f>G7</f>
        <v>11373.96</v>
      </c>
      <c r="H9" s="474"/>
      <c r="I9" s="472"/>
      <c r="J9" s="472"/>
      <c r="K9" s="472"/>
      <c r="L9" s="472"/>
      <c r="M9" s="474"/>
      <c r="N9" s="474"/>
      <c r="O9" s="474"/>
    </row>
    <row r="10" spans="1:15" s="453" customFormat="1">
      <c r="A10" s="463"/>
      <c r="B10" s="464"/>
      <c r="C10" s="464" t="s">
        <v>761</v>
      </c>
      <c r="D10" s="464"/>
      <c r="E10" s="464"/>
      <c r="F10" s="465">
        <f>SUM(F9:F9)</f>
        <v>0</v>
      </c>
      <c r="G10" s="465">
        <f>SUM(G9:G9)</f>
        <v>11373.96</v>
      </c>
      <c r="H10" s="465">
        <f>SUM(H9:H9)</f>
        <v>0</v>
      </c>
      <c r="I10" s="466"/>
      <c r="J10" s="466"/>
      <c r="K10" s="466"/>
      <c r="L10" s="466"/>
      <c r="M10" s="467">
        <f>M8</f>
        <v>1.6464099675694888</v>
      </c>
      <c r="N10" s="467">
        <f>N8</f>
        <v>51895</v>
      </c>
      <c r="O10" s="467">
        <f>O8</f>
        <v>1.1653984428180668</v>
      </c>
    </row>
    <row r="11" spans="1:15" s="453" customFormat="1">
      <c r="A11" s="469">
        <v>1</v>
      </c>
      <c r="B11" s="469">
        <v>2566</v>
      </c>
      <c r="C11" s="1138" t="s">
        <v>669</v>
      </c>
      <c r="D11" s="1138"/>
      <c r="E11" s="1138"/>
      <c r="F11" s="474"/>
      <c r="G11" s="474">
        <f>G7</f>
        <v>11373.96</v>
      </c>
      <c r="H11" s="474"/>
      <c r="I11" s="472"/>
      <c r="J11" s="472"/>
      <c r="K11" s="472"/>
      <c r="L11" s="472"/>
      <c r="M11" s="474"/>
      <c r="N11" s="474"/>
      <c r="O11" s="474"/>
    </row>
    <row r="12" spans="1:15" s="453" customFormat="1">
      <c r="A12" s="463"/>
      <c r="B12" s="464"/>
      <c r="C12" s="464" t="s">
        <v>762</v>
      </c>
      <c r="D12" s="464"/>
      <c r="E12" s="464"/>
      <c r="F12" s="465">
        <f>SUM(F11:F11)</f>
        <v>0</v>
      </c>
      <c r="G12" s="465">
        <f>SUM(G11:G11)</f>
        <v>11373.96</v>
      </c>
      <c r="H12" s="465">
        <f>SUM(H11:H11)</f>
        <v>0</v>
      </c>
      <c r="I12" s="466"/>
      <c r="J12" s="466"/>
      <c r="K12" s="466"/>
      <c r="L12" s="466"/>
      <c r="M12" s="467">
        <f>M10</f>
        <v>1.6464099675694888</v>
      </c>
      <c r="N12" s="467">
        <f>N10</f>
        <v>51895</v>
      </c>
      <c r="O12" s="467">
        <f>O10</f>
        <v>1.1653984428180668</v>
      </c>
    </row>
    <row r="13" spans="1:15" s="453" customFormat="1">
      <c r="A13" s="454" t="s">
        <v>107</v>
      </c>
      <c r="B13" s="454"/>
      <c r="C13" s="454" t="s">
        <v>206</v>
      </c>
      <c r="D13" s="454"/>
      <c r="E13" s="454"/>
    </row>
    <row r="14" spans="1:15" s="453" customFormat="1">
      <c r="C14" s="454" t="s">
        <v>136</v>
      </c>
      <c r="D14" s="455">
        <f>'6.3.2) ไฟฟ้าปี 63'!L21</f>
        <v>3.9150686906121481</v>
      </c>
      <c r="E14" s="454" t="s">
        <v>763</v>
      </c>
      <c r="F14" s="456"/>
      <c r="G14" s="454"/>
    </row>
    <row r="15" spans="1:15" s="453" customFormat="1">
      <c r="C15" s="454" t="s">
        <v>137</v>
      </c>
      <c r="D15" s="457"/>
      <c r="E15" s="454" t="s">
        <v>764</v>
      </c>
      <c r="F15" s="456"/>
      <c r="G15" s="454"/>
    </row>
  </sheetData>
  <mergeCells count="13">
    <mergeCell ref="C7:E7"/>
    <mergeCell ref="C9:E9"/>
    <mergeCell ref="C11:E11"/>
    <mergeCell ref="B3:B5"/>
    <mergeCell ref="A1:O1"/>
    <mergeCell ref="A3:A5"/>
    <mergeCell ref="C3:E5"/>
    <mergeCell ref="F3:L3"/>
    <mergeCell ref="M3:M5"/>
    <mergeCell ref="F4:H4"/>
    <mergeCell ref="N3:N5"/>
    <mergeCell ref="O3:O5"/>
    <mergeCell ref="I4:L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35"/>
  <sheetViews>
    <sheetView view="pageBreakPreview" zoomScaleNormal="100" zoomScaleSheetLayoutView="100" workbookViewId="0">
      <selection sqref="A1:G22"/>
    </sheetView>
  </sheetViews>
  <sheetFormatPr defaultRowHeight="21.75"/>
  <cols>
    <col min="1" max="1" width="10.625" style="476" customWidth="1"/>
    <col min="2" max="4" width="9.625" style="476" customWidth="1"/>
    <col min="5" max="5" width="11.875" style="476" customWidth="1"/>
    <col min="6" max="6" width="13.375" style="476" customWidth="1"/>
    <col min="7" max="7" width="14.375" style="476" customWidth="1"/>
    <col min="8" max="8" width="15.375" style="476" customWidth="1"/>
    <col min="9" max="9" width="15.25" style="476" customWidth="1"/>
    <col min="10" max="10" width="14.625" style="476" customWidth="1"/>
    <col min="11" max="16384" width="9" style="476"/>
  </cols>
  <sheetData>
    <row r="1" spans="1:10" ht="57">
      <c r="A1" s="1133" t="s">
        <v>567</v>
      </c>
      <c r="B1" s="1133"/>
      <c r="C1" s="1133"/>
      <c r="D1" s="1133"/>
      <c r="E1" s="1133"/>
      <c r="F1" s="1133"/>
      <c r="G1" s="1133"/>
    </row>
    <row r="2" spans="1:10" ht="27.75">
      <c r="A2" s="1145" t="s">
        <v>765</v>
      </c>
      <c r="B2" s="1145"/>
      <c r="C2" s="1145"/>
      <c r="D2" s="1145"/>
      <c r="E2" s="1145"/>
      <c r="F2" s="1145"/>
      <c r="G2" s="1145"/>
    </row>
    <row r="13" spans="1:10" ht="54">
      <c r="H13" s="475"/>
      <c r="I13" s="475"/>
      <c r="J13" s="475"/>
    </row>
    <row r="23" spans="1:7" ht="57">
      <c r="A23" s="1133"/>
      <c r="B23" s="1133"/>
      <c r="C23" s="1133"/>
      <c r="D23" s="1133"/>
      <c r="E23" s="1133"/>
      <c r="F23" s="1133"/>
      <c r="G23" s="1133"/>
    </row>
    <row r="24" spans="1:7" ht="27.75">
      <c r="A24" s="1145"/>
      <c r="B24" s="1145"/>
      <c r="C24" s="1145"/>
      <c r="D24" s="1145"/>
      <c r="E24" s="1145"/>
      <c r="F24" s="1145"/>
      <c r="G24" s="1145"/>
    </row>
    <row r="35" spans="8:10" ht="54">
      <c r="H35" s="475"/>
      <c r="I35" s="475"/>
      <c r="J35" s="475"/>
    </row>
  </sheetData>
  <mergeCells count="4">
    <mergeCell ref="A1:G1"/>
    <mergeCell ref="A2:G2"/>
    <mergeCell ref="A24:G24"/>
    <mergeCell ref="A23:G23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1"/>
  <sheetViews>
    <sheetView workbookViewId="0">
      <selection sqref="A1:G1"/>
    </sheetView>
  </sheetViews>
  <sheetFormatPr defaultRowHeight="14.25"/>
  <sheetData>
    <row r="1" spans="1:7" ht="57">
      <c r="A1" s="1133" t="s">
        <v>766</v>
      </c>
      <c r="B1" s="1133"/>
      <c r="C1" s="1133"/>
      <c r="D1" s="1133"/>
      <c r="E1" s="1133"/>
      <c r="F1" s="1133"/>
      <c r="G1" s="1133"/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J31"/>
  <sheetViews>
    <sheetView showGridLines="0" view="pageLayout" topLeftCell="C1" zoomScale="106" zoomScaleNormal="100" zoomScaleSheetLayoutView="112" zoomScalePageLayoutView="106" workbookViewId="0">
      <selection activeCell="L35" sqref="L35"/>
    </sheetView>
  </sheetViews>
  <sheetFormatPr defaultRowHeight="24.75" customHeight="1"/>
  <cols>
    <col min="1" max="1" width="4.375" style="5" customWidth="1"/>
    <col min="2" max="9" width="9" style="5"/>
    <col min="10" max="10" width="5.75" style="5" customWidth="1"/>
    <col min="11" max="16384" width="9" style="5"/>
  </cols>
  <sheetData>
    <row r="1" spans="1:10" s="98" customFormat="1" ht="24.75" customHeight="1">
      <c r="A1" s="116" t="s">
        <v>504</v>
      </c>
    </row>
    <row r="2" spans="1:10" s="46" customFormat="1" ht="15" customHeight="1">
      <c r="B2" s="98"/>
    </row>
    <row r="3" spans="1:10" s="46" customFormat="1" ht="24.75" customHeight="1">
      <c r="A3" s="117"/>
      <c r="B3" s="101"/>
      <c r="C3" s="101"/>
      <c r="D3" s="101"/>
      <c r="E3" s="101"/>
      <c r="F3" s="101"/>
      <c r="G3" s="101"/>
      <c r="H3" s="101"/>
      <c r="I3" s="101"/>
      <c r="J3" s="102"/>
    </row>
    <row r="4" spans="1:10" s="46" customFormat="1" ht="24.75" customHeight="1">
      <c r="A4" s="103"/>
      <c r="B4" s="30"/>
      <c r="C4" s="30"/>
      <c r="D4" s="30"/>
      <c r="E4" s="30"/>
      <c r="F4" s="30"/>
      <c r="G4" s="30"/>
      <c r="H4" s="30"/>
      <c r="I4" s="30"/>
      <c r="J4" s="106"/>
    </row>
    <row r="5" spans="1:10" s="46" customFormat="1" ht="24.75" customHeight="1">
      <c r="A5" s="103"/>
      <c r="J5" s="106"/>
    </row>
    <row r="6" spans="1:10" s="46" customFormat="1" ht="24.75" customHeight="1">
      <c r="A6" s="103"/>
      <c r="J6" s="106"/>
    </row>
    <row r="7" spans="1:10" s="46" customFormat="1" ht="24.75" customHeight="1">
      <c r="A7" s="103"/>
      <c r="J7" s="106"/>
    </row>
    <row r="8" spans="1:10" s="46" customFormat="1" ht="24.75" customHeight="1">
      <c r="A8" s="103"/>
      <c r="B8" s="30"/>
      <c r="C8" s="30"/>
      <c r="D8" s="30"/>
      <c r="E8" s="30"/>
      <c r="F8" s="30"/>
      <c r="G8" s="30"/>
      <c r="H8" s="30"/>
      <c r="I8" s="30"/>
      <c r="J8" s="106"/>
    </row>
    <row r="9" spans="1:10" s="46" customFormat="1" ht="24.75" customHeight="1">
      <c r="A9" s="103"/>
      <c r="B9" s="30"/>
      <c r="C9" s="30"/>
      <c r="D9" s="30"/>
      <c r="E9" s="30"/>
      <c r="F9" s="30"/>
      <c r="G9" s="30"/>
      <c r="H9" s="30"/>
      <c r="I9" s="30"/>
      <c r="J9" s="106"/>
    </row>
    <row r="10" spans="1:10" s="46" customFormat="1" ht="24.75" customHeight="1">
      <c r="A10" s="103"/>
      <c r="B10" s="30"/>
      <c r="C10" s="30"/>
      <c r="D10" s="30"/>
      <c r="E10" s="30"/>
      <c r="F10" s="30"/>
      <c r="G10" s="30"/>
      <c r="H10" s="30"/>
      <c r="I10" s="30"/>
      <c r="J10" s="106"/>
    </row>
    <row r="11" spans="1:10" s="46" customFormat="1" ht="24.75" customHeight="1">
      <c r="A11" s="103"/>
      <c r="B11" s="30"/>
      <c r="C11" s="30"/>
      <c r="D11" s="30"/>
      <c r="E11" s="30"/>
      <c r="F11" s="30"/>
      <c r="G11" s="30"/>
      <c r="H11" s="30"/>
      <c r="I11" s="30"/>
      <c r="J11" s="106"/>
    </row>
    <row r="12" spans="1:10" s="46" customFormat="1" ht="24.75" customHeight="1">
      <c r="A12" s="103"/>
      <c r="B12" s="30"/>
      <c r="C12" s="30"/>
      <c r="D12" s="30"/>
      <c r="E12" s="30"/>
      <c r="F12" s="30"/>
      <c r="G12" s="30"/>
      <c r="H12" s="30"/>
      <c r="I12" s="30"/>
      <c r="J12" s="106"/>
    </row>
    <row r="13" spans="1:10" s="46" customFormat="1" ht="24.75" customHeight="1">
      <c r="A13" s="103"/>
      <c r="B13" s="30"/>
      <c r="C13" s="30"/>
      <c r="D13" s="30"/>
      <c r="E13" s="30"/>
      <c r="F13" s="30"/>
      <c r="G13" s="30"/>
      <c r="H13" s="30"/>
      <c r="I13" s="30"/>
      <c r="J13" s="106"/>
    </row>
    <row r="14" spans="1:10" s="46" customFormat="1" ht="24.75" customHeight="1">
      <c r="A14" s="103"/>
      <c r="B14" s="736" t="s">
        <v>377</v>
      </c>
      <c r="C14" s="737"/>
      <c r="D14" s="737"/>
      <c r="E14" s="737"/>
      <c r="F14" s="737"/>
      <c r="G14" s="737"/>
      <c r="H14" s="737"/>
      <c r="I14" s="737"/>
      <c r="J14" s="106"/>
    </row>
    <row r="15" spans="1:10" s="46" customFormat="1" ht="24.75" customHeight="1">
      <c r="A15" s="103"/>
      <c r="B15" s="737"/>
      <c r="C15" s="737"/>
      <c r="D15" s="737"/>
      <c r="E15" s="737"/>
      <c r="F15" s="737"/>
      <c r="G15" s="737"/>
      <c r="H15" s="737"/>
      <c r="I15" s="737"/>
      <c r="J15" s="106"/>
    </row>
    <row r="16" spans="1:10" s="46" customFormat="1" ht="24.75" customHeight="1">
      <c r="A16" s="103"/>
      <c r="B16" s="737"/>
      <c r="C16" s="737"/>
      <c r="D16" s="737"/>
      <c r="E16" s="737"/>
      <c r="F16" s="737"/>
      <c r="G16" s="737"/>
      <c r="H16" s="737"/>
      <c r="I16" s="737"/>
      <c r="J16" s="106"/>
    </row>
    <row r="17" spans="1:10" s="46" customFormat="1" ht="24.75" customHeight="1">
      <c r="A17" s="103"/>
      <c r="B17" s="30"/>
      <c r="C17" s="30"/>
      <c r="D17" s="30"/>
      <c r="E17" s="30"/>
      <c r="F17" s="30"/>
      <c r="G17" s="30"/>
      <c r="H17" s="30"/>
      <c r="I17" s="30"/>
      <c r="J17" s="106"/>
    </row>
    <row r="18" spans="1:10" s="46" customFormat="1" ht="24.75" customHeight="1">
      <c r="A18" s="103"/>
      <c r="B18" s="30"/>
      <c r="C18" s="30"/>
      <c r="D18" s="30"/>
      <c r="E18" s="30"/>
      <c r="F18" s="30"/>
      <c r="G18" s="30"/>
      <c r="H18" s="30"/>
      <c r="I18" s="30"/>
      <c r="J18" s="106"/>
    </row>
    <row r="19" spans="1:10" s="46" customFormat="1" ht="24.75" customHeight="1">
      <c r="A19" s="103"/>
      <c r="B19" s="30"/>
      <c r="C19" s="30"/>
      <c r="D19" s="30"/>
      <c r="E19" s="30"/>
      <c r="F19" s="30"/>
      <c r="G19" s="30"/>
      <c r="H19" s="30"/>
      <c r="I19" s="30"/>
      <c r="J19" s="106"/>
    </row>
    <row r="20" spans="1:10" s="46" customFormat="1" ht="24.75" customHeight="1">
      <c r="A20" s="103"/>
      <c r="B20" s="30"/>
      <c r="C20" s="30"/>
      <c r="D20" s="30"/>
      <c r="E20" s="30"/>
      <c r="F20" s="30"/>
      <c r="G20" s="30"/>
      <c r="H20" s="30"/>
      <c r="I20" s="30"/>
      <c r="J20" s="106"/>
    </row>
    <row r="21" spans="1:10" s="46" customFormat="1" ht="24.75" customHeight="1">
      <c r="A21" s="103"/>
      <c r="B21" s="30"/>
      <c r="C21" s="30"/>
      <c r="D21" s="30"/>
      <c r="E21" s="30"/>
      <c r="F21" s="30"/>
      <c r="G21" s="30"/>
      <c r="H21" s="30"/>
      <c r="I21" s="30"/>
      <c r="J21" s="106"/>
    </row>
    <row r="22" spans="1:10" s="46" customFormat="1" ht="24.75" customHeight="1">
      <c r="A22" s="103"/>
      <c r="B22" s="30"/>
      <c r="C22" s="30"/>
      <c r="D22" s="30"/>
      <c r="E22" s="30"/>
      <c r="F22" s="30"/>
      <c r="G22" s="30"/>
      <c r="H22" s="30"/>
      <c r="I22" s="30"/>
      <c r="J22" s="106"/>
    </row>
    <row r="23" spans="1:10" s="46" customFormat="1" ht="24.75" customHeight="1">
      <c r="A23" s="103"/>
      <c r="B23" s="30"/>
      <c r="C23" s="30"/>
      <c r="D23" s="30"/>
      <c r="E23" s="30"/>
      <c r="F23" s="30"/>
      <c r="G23" s="30"/>
      <c r="H23" s="30"/>
      <c r="I23" s="30"/>
      <c r="J23" s="106"/>
    </row>
    <row r="24" spans="1:10" s="46" customFormat="1" ht="24.75" customHeight="1">
      <c r="A24" s="103"/>
      <c r="B24" s="30"/>
      <c r="C24" s="30"/>
      <c r="D24" s="30"/>
      <c r="E24" s="30"/>
      <c r="F24" s="30"/>
      <c r="G24" s="30"/>
      <c r="H24" s="30"/>
      <c r="I24" s="30"/>
      <c r="J24" s="106"/>
    </row>
    <row r="25" spans="1:10" s="46" customFormat="1" ht="24.75" customHeight="1">
      <c r="A25" s="103"/>
      <c r="B25" s="30"/>
      <c r="C25" s="30"/>
      <c r="D25" s="30"/>
      <c r="E25" s="30"/>
      <c r="F25" s="30"/>
      <c r="G25" s="30"/>
      <c r="H25" s="30"/>
      <c r="I25" s="30"/>
      <c r="J25" s="106"/>
    </row>
    <row r="26" spans="1:10" s="46" customFormat="1" ht="24.75" customHeight="1">
      <c r="A26" s="103"/>
      <c r="B26" s="30"/>
      <c r="C26" s="30"/>
      <c r="D26" s="62"/>
      <c r="E26" s="30"/>
      <c r="F26" s="30"/>
      <c r="G26" s="30"/>
      <c r="H26" s="30"/>
      <c r="I26" s="30"/>
      <c r="J26" s="106"/>
    </row>
    <row r="27" spans="1:10" s="46" customFormat="1" ht="24.75" customHeight="1">
      <c r="A27" s="109"/>
      <c r="B27" s="110"/>
      <c r="C27" s="110"/>
      <c r="D27" s="118"/>
      <c r="E27" s="110"/>
      <c r="F27" s="110"/>
      <c r="G27" s="110"/>
      <c r="H27" s="110"/>
      <c r="I27" s="110"/>
      <c r="J27" s="119"/>
    </row>
    <row r="28" spans="1:10" s="21" customFormat="1" ht="24">
      <c r="B28" s="739" t="s">
        <v>432</v>
      </c>
      <c r="C28" s="739"/>
      <c r="D28" s="739"/>
      <c r="E28" s="739"/>
      <c r="F28" s="739"/>
      <c r="G28" s="739"/>
      <c r="H28" s="739"/>
      <c r="I28" s="739"/>
      <c r="J28" s="739"/>
    </row>
    <row r="29" spans="1:10" s="277" customFormat="1" ht="24" customHeight="1">
      <c r="A29" s="740" t="s">
        <v>471</v>
      </c>
      <c r="B29" s="740"/>
      <c r="C29" s="740"/>
      <c r="D29" s="740"/>
      <c r="E29" s="740"/>
      <c r="F29" s="740"/>
      <c r="G29" s="740"/>
      <c r="H29" s="740"/>
      <c r="I29" s="740"/>
      <c r="J29" s="740"/>
    </row>
    <row r="30" spans="1:10" s="277" customFormat="1" ht="24">
      <c r="A30" s="60"/>
      <c r="B30" s="120"/>
      <c r="C30" s="60"/>
      <c r="D30" s="60"/>
      <c r="E30" s="60"/>
      <c r="F30" s="60"/>
      <c r="G30" s="60"/>
      <c r="H30" s="278"/>
      <c r="I30" s="278"/>
      <c r="J30" s="278"/>
    </row>
    <row r="31" spans="1:10" s="21" customFormat="1" ht="24.75" customHeight="1"/>
  </sheetData>
  <mergeCells count="3">
    <mergeCell ref="B14:I16"/>
    <mergeCell ref="B28:J28"/>
    <mergeCell ref="A29:J29"/>
  </mergeCells>
  <phoneticPr fontId="4" type="noConversion"/>
  <pageMargins left="0.78740157480314965" right="0.59055118110236227" top="0.78740157480314965" bottom="0.59055118110236227" header="0.31496062992125984" footer="0.31496062992125984"/>
  <pageSetup paperSize="9" firstPageNumber="4" orientation="portrait" useFirstPageNumber="1" horizontalDpi="300" verticalDpi="300" r:id="rId1"/>
  <headerFooter differentFirst="1">
    <oddFooter>&amp;C5</oddFooter>
    <firstFooter>&amp;C4</first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1"/>
  <sheetViews>
    <sheetView topLeftCell="A49" workbookViewId="0">
      <selection activeCell="H65" sqref="H65"/>
    </sheetView>
  </sheetViews>
  <sheetFormatPr defaultRowHeight="14.25"/>
  <sheetData>
    <row r="1" spans="1:7" ht="57">
      <c r="A1" s="1133" t="s">
        <v>766</v>
      </c>
      <c r="B1" s="1133"/>
      <c r="C1" s="1133"/>
      <c r="D1" s="1133"/>
      <c r="E1" s="1133"/>
      <c r="F1" s="1133"/>
      <c r="G1" s="1133"/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3"/>
  <dimension ref="A1:N38"/>
  <sheetViews>
    <sheetView showGridLines="0" view="pageLayout" zoomScaleNormal="100" zoomScaleSheetLayoutView="100" workbookViewId="0">
      <selection activeCell="B15" sqref="B15:I25"/>
    </sheetView>
  </sheetViews>
  <sheetFormatPr defaultRowHeight="24.75" customHeight="1"/>
  <cols>
    <col min="1" max="1" width="4.375" style="5" customWidth="1"/>
    <col min="2" max="9" width="9" style="5"/>
    <col min="10" max="10" width="5.75" style="5" customWidth="1"/>
    <col min="11" max="16384" width="9" style="5"/>
  </cols>
  <sheetData>
    <row r="1" spans="1:14" s="98" customFormat="1" ht="24.75" customHeight="1">
      <c r="A1" s="98">
        <v>1.3</v>
      </c>
      <c r="B1" s="98" t="s">
        <v>350</v>
      </c>
    </row>
    <row r="2" spans="1:14" s="98" customFormat="1" ht="24.75" customHeight="1">
      <c r="B2" s="741" t="s">
        <v>392</v>
      </c>
      <c r="C2" s="742"/>
      <c r="D2" s="742"/>
      <c r="E2" s="742"/>
      <c r="F2" s="742"/>
      <c r="G2" s="742"/>
      <c r="H2" s="742"/>
      <c r="I2" s="742"/>
    </row>
    <row r="3" spans="1:14" s="98" customFormat="1" ht="24.75" customHeight="1">
      <c r="B3" s="742"/>
      <c r="C3" s="742"/>
      <c r="D3" s="742"/>
      <c r="E3" s="742"/>
      <c r="F3" s="742"/>
      <c r="G3" s="742"/>
      <c r="H3" s="742"/>
      <c r="I3" s="742"/>
    </row>
    <row r="4" spans="1:14" s="46" customFormat="1" ht="24.75" customHeight="1">
      <c r="B4" s="122" t="s">
        <v>294</v>
      </c>
      <c r="C4" s="123" t="s">
        <v>295</v>
      </c>
      <c r="D4" s="123"/>
      <c r="E4" s="123"/>
      <c r="F4" s="124"/>
      <c r="G4" s="105" t="s">
        <v>296</v>
      </c>
      <c r="H4" s="105"/>
      <c r="I4" s="105"/>
      <c r="K4" s="125"/>
      <c r="L4" s="125"/>
      <c r="M4" s="125"/>
      <c r="N4" s="125"/>
    </row>
    <row r="5" spans="1:14" s="46" customFormat="1" ht="24.75" customHeight="1">
      <c r="B5" s="122"/>
      <c r="C5" s="123" t="s">
        <v>745</v>
      </c>
      <c r="D5" s="123"/>
      <c r="E5" s="123"/>
      <c r="F5" s="125"/>
      <c r="G5" s="123" t="s">
        <v>297</v>
      </c>
      <c r="H5" s="105"/>
      <c r="I5" s="105"/>
      <c r="K5" s="125"/>
      <c r="L5" s="125"/>
      <c r="M5" s="125"/>
      <c r="N5" s="125"/>
    </row>
    <row r="6" spans="1:14" s="46" customFormat="1" ht="24.75" customHeight="1">
      <c r="B6" s="125"/>
      <c r="C6" s="123" t="s">
        <v>298</v>
      </c>
      <c r="D6" s="123"/>
      <c r="E6" s="123"/>
      <c r="F6" s="125"/>
      <c r="G6" s="105" t="s">
        <v>299</v>
      </c>
      <c r="H6" s="105"/>
      <c r="I6" s="105"/>
      <c r="K6" s="125"/>
      <c r="L6" s="125"/>
      <c r="M6" s="126"/>
      <c r="N6" s="125"/>
    </row>
    <row r="7" spans="1:14" s="46" customFormat="1" ht="24.75" customHeight="1">
      <c r="B7" s="125"/>
      <c r="C7" s="123" t="s">
        <v>300</v>
      </c>
      <c r="D7" s="123"/>
      <c r="E7" s="123"/>
      <c r="G7" s="123" t="s">
        <v>301</v>
      </c>
      <c r="H7" s="105"/>
      <c r="I7" s="105"/>
      <c r="K7" s="125"/>
      <c r="L7" s="125"/>
      <c r="M7" s="126"/>
      <c r="N7" s="125"/>
    </row>
    <row r="8" spans="1:14" s="46" customFormat="1" ht="24.75" customHeight="1">
      <c r="B8" s="122" t="s">
        <v>302</v>
      </c>
      <c r="C8" s="105" t="s">
        <v>278</v>
      </c>
      <c r="D8" s="105"/>
      <c r="E8" s="105"/>
      <c r="G8" s="105" t="s">
        <v>303</v>
      </c>
      <c r="H8" s="105"/>
      <c r="I8" s="105"/>
      <c r="K8" s="125"/>
      <c r="L8" s="125"/>
      <c r="M8" s="126"/>
      <c r="N8" s="125"/>
    </row>
    <row r="9" spans="1:14" s="46" customFormat="1" ht="24.75" customHeight="1">
      <c r="B9" s="122"/>
      <c r="C9" s="123" t="s">
        <v>304</v>
      </c>
      <c r="D9" s="105"/>
      <c r="E9" s="105"/>
      <c r="G9" s="123" t="s">
        <v>305</v>
      </c>
      <c r="H9" s="105"/>
      <c r="I9" s="105"/>
      <c r="K9" s="125"/>
      <c r="L9" s="125"/>
      <c r="M9" s="126"/>
      <c r="N9" s="125"/>
    </row>
    <row r="10" spans="1:14" s="46" customFormat="1" ht="24.75" customHeight="1">
      <c r="B10" s="122"/>
      <c r="C10" s="123" t="s">
        <v>306</v>
      </c>
      <c r="D10" s="105"/>
      <c r="E10" s="105"/>
      <c r="G10" s="125"/>
      <c r="H10" s="123"/>
      <c r="I10" s="105"/>
      <c r="J10" s="105"/>
      <c r="K10" s="125"/>
      <c r="L10" s="125"/>
      <c r="M10" s="126"/>
      <c r="N10" s="125"/>
    </row>
    <row r="11" spans="1:14" s="46" customFormat="1" ht="24.75" customHeight="1">
      <c r="B11" s="122" t="s">
        <v>302</v>
      </c>
      <c r="C11" s="105" t="s">
        <v>750</v>
      </c>
      <c r="D11" s="105"/>
      <c r="E11" s="105"/>
      <c r="G11" s="125"/>
      <c r="H11" s="743"/>
      <c r="I11" s="743"/>
      <c r="J11" s="743"/>
      <c r="K11" s="125"/>
      <c r="L11" s="125"/>
      <c r="M11" s="126"/>
      <c r="N11" s="125"/>
    </row>
    <row r="12" spans="1:14" s="46" customFormat="1" ht="9" customHeight="1">
      <c r="A12" s="49"/>
      <c r="B12" s="744"/>
      <c r="C12" s="744"/>
      <c r="D12" s="744"/>
      <c r="E12" s="744"/>
      <c r="F12" s="744"/>
      <c r="G12" s="744"/>
      <c r="H12" s="744"/>
      <c r="I12" s="744"/>
      <c r="J12" s="744"/>
      <c r="K12" s="127"/>
      <c r="L12" s="127"/>
      <c r="M12" s="127"/>
      <c r="N12" s="127"/>
    </row>
    <row r="13" spans="1:14" s="257" customFormat="1" ht="24.75" customHeight="1">
      <c r="A13" s="275"/>
      <c r="B13" s="755" t="s">
        <v>472</v>
      </c>
      <c r="C13" s="755"/>
      <c r="D13" s="755"/>
      <c r="E13" s="755"/>
      <c r="F13" s="755"/>
      <c r="G13" s="755"/>
      <c r="H13" s="755"/>
      <c r="I13" s="755"/>
    </row>
    <row r="14" spans="1:14" s="46" customFormat="1" ht="12" customHeight="1">
      <c r="A14" s="30"/>
      <c r="B14" s="30"/>
      <c r="C14" s="30"/>
      <c r="D14" s="30"/>
      <c r="E14" s="30"/>
      <c r="F14" s="30"/>
      <c r="G14" s="30"/>
      <c r="H14" s="30"/>
      <c r="I14" s="30"/>
    </row>
    <row r="15" spans="1:14" s="46" customFormat="1" ht="24.75" customHeight="1">
      <c r="A15" s="30"/>
      <c r="B15" s="745"/>
      <c r="C15" s="746"/>
      <c r="D15" s="746"/>
      <c r="E15" s="746"/>
      <c r="F15" s="746"/>
      <c r="G15" s="746"/>
      <c r="H15" s="746"/>
      <c r="I15" s="747"/>
    </row>
    <row r="16" spans="1:14" s="46" customFormat="1" ht="24.75" customHeight="1">
      <c r="A16" s="30"/>
      <c r="B16" s="748"/>
      <c r="C16" s="749"/>
      <c r="D16" s="749"/>
      <c r="E16" s="749"/>
      <c r="F16" s="749"/>
      <c r="G16" s="749"/>
      <c r="H16" s="749"/>
      <c r="I16" s="750"/>
    </row>
    <row r="17" spans="1:10" s="46" customFormat="1" ht="24.75" customHeight="1">
      <c r="A17" s="30"/>
      <c r="B17" s="748"/>
      <c r="C17" s="749"/>
      <c r="D17" s="749"/>
      <c r="E17" s="749"/>
      <c r="F17" s="749"/>
      <c r="G17" s="749"/>
      <c r="H17" s="749"/>
      <c r="I17" s="750"/>
    </row>
    <row r="18" spans="1:10" s="46" customFormat="1" ht="24.75" customHeight="1">
      <c r="A18" s="30"/>
      <c r="B18" s="748"/>
      <c r="C18" s="749"/>
      <c r="D18" s="749"/>
      <c r="E18" s="749"/>
      <c r="F18" s="749"/>
      <c r="G18" s="749"/>
      <c r="H18" s="749"/>
      <c r="I18" s="750"/>
    </row>
    <row r="19" spans="1:10" s="46" customFormat="1" ht="24.75" customHeight="1">
      <c r="A19" s="30"/>
      <c r="B19" s="748"/>
      <c r="C19" s="749"/>
      <c r="D19" s="749"/>
      <c r="E19" s="749"/>
      <c r="F19" s="749"/>
      <c r="G19" s="749"/>
      <c r="H19" s="749"/>
      <c r="I19" s="750"/>
    </row>
    <row r="20" spans="1:10" s="46" customFormat="1" ht="24.75" customHeight="1">
      <c r="A20" s="30"/>
      <c r="B20" s="748"/>
      <c r="C20" s="749"/>
      <c r="D20" s="749"/>
      <c r="E20" s="749"/>
      <c r="F20" s="749"/>
      <c r="G20" s="749"/>
      <c r="H20" s="749"/>
      <c r="I20" s="750"/>
    </row>
    <row r="21" spans="1:10" s="46" customFormat="1" ht="24.75" customHeight="1">
      <c r="A21" s="30"/>
      <c r="B21" s="748"/>
      <c r="C21" s="749"/>
      <c r="D21" s="749"/>
      <c r="E21" s="749"/>
      <c r="F21" s="749"/>
      <c r="G21" s="749"/>
      <c r="H21" s="749"/>
      <c r="I21" s="750"/>
    </row>
    <row r="22" spans="1:10" s="46" customFormat="1" ht="24.75" customHeight="1">
      <c r="B22" s="748"/>
      <c r="C22" s="749"/>
      <c r="D22" s="749"/>
      <c r="E22" s="749"/>
      <c r="F22" s="749"/>
      <c r="G22" s="749"/>
      <c r="H22" s="749"/>
      <c r="I22" s="750"/>
    </row>
    <row r="23" spans="1:10" s="46" customFormat="1" ht="24.75" customHeight="1">
      <c r="A23" s="30"/>
      <c r="B23" s="748"/>
      <c r="C23" s="749"/>
      <c r="D23" s="749"/>
      <c r="E23" s="749"/>
      <c r="F23" s="749"/>
      <c r="G23" s="749"/>
      <c r="H23" s="749"/>
      <c r="I23" s="750"/>
    </row>
    <row r="24" spans="1:10" s="46" customFormat="1" ht="24.75" customHeight="1">
      <c r="A24" s="30"/>
      <c r="B24" s="748"/>
      <c r="C24" s="749"/>
      <c r="D24" s="749"/>
      <c r="E24" s="749"/>
      <c r="F24" s="749"/>
      <c r="G24" s="749"/>
      <c r="H24" s="749"/>
      <c r="I24" s="750"/>
    </row>
    <row r="25" spans="1:10" s="46" customFormat="1" ht="163.5" customHeight="1">
      <c r="A25" s="34"/>
      <c r="B25" s="751"/>
      <c r="C25" s="752"/>
      <c r="D25" s="752"/>
      <c r="E25" s="752"/>
      <c r="F25" s="752"/>
      <c r="G25" s="752"/>
      <c r="H25" s="752"/>
      <c r="I25" s="753"/>
      <c r="J25" s="34"/>
    </row>
    <row r="26" spans="1:10" s="60" customFormat="1" ht="24.75" customHeight="1">
      <c r="A26" s="754" t="s">
        <v>749</v>
      </c>
      <c r="B26" s="754"/>
      <c r="C26" s="754"/>
      <c r="D26" s="754"/>
      <c r="E26" s="754"/>
      <c r="F26" s="754"/>
      <c r="G26" s="754"/>
      <c r="H26" s="754"/>
      <c r="I26" s="754"/>
      <c r="J26" s="754"/>
    </row>
    <row r="27" spans="1:10" s="21" customFormat="1" ht="24.75" customHeight="1"/>
    <row r="28" spans="1:10" s="21" customFormat="1" ht="24.75" customHeight="1"/>
    <row r="29" spans="1:10" s="21" customFormat="1" ht="24.75" customHeight="1"/>
    <row r="30" spans="1:10" s="21" customFormat="1" ht="24.75" customHeight="1"/>
    <row r="31" spans="1:10" s="21" customFormat="1" ht="24.75" customHeight="1"/>
    <row r="32" spans="1:10" s="21" customFormat="1" ht="24.75" customHeight="1"/>
    <row r="33" s="21" customFormat="1" ht="24.75" customHeight="1"/>
    <row r="34" s="21" customFormat="1" ht="24.75" customHeight="1"/>
    <row r="35" s="21" customFormat="1" ht="24.75" customHeight="1"/>
    <row r="36" s="21" customFormat="1" ht="24.75" customHeight="1"/>
    <row r="37" s="21" customFormat="1" ht="24.75" customHeight="1"/>
    <row r="38" s="21" customFormat="1" ht="24.75" customHeight="1"/>
  </sheetData>
  <mergeCells count="6">
    <mergeCell ref="B2:I3"/>
    <mergeCell ref="H11:J11"/>
    <mergeCell ref="B12:J12"/>
    <mergeCell ref="B15:I25"/>
    <mergeCell ref="A26:J26"/>
    <mergeCell ref="B13:I1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headerFooter>
    <oddFooter>&amp;C6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17217" r:id="rId4" name="Check Box 1">
              <controlPr defaultSize="0" autoFill="0" autoLine="0" autoPict="0">
                <anchor moveWithCells="1">
                  <from>
                    <xdr:col>1</xdr:col>
                    <xdr:colOff>323850</xdr:colOff>
                    <xdr:row>2</xdr:row>
                    <xdr:rowOff>304800</xdr:rowOff>
                  </from>
                  <to>
                    <xdr:col>1</xdr:col>
                    <xdr:colOff>619125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18" r:id="rId5" name="Check Box 2">
              <controlPr defaultSize="0" autoFill="0" autoLine="0" autoPict="0">
                <anchor moveWithCells="1">
                  <from>
                    <xdr:col>5</xdr:col>
                    <xdr:colOff>266700</xdr:colOff>
                    <xdr:row>3</xdr:row>
                    <xdr:rowOff>19050</xdr:rowOff>
                  </from>
                  <to>
                    <xdr:col>5</xdr:col>
                    <xdr:colOff>561975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19" r:id="rId6" name="Check Box 3">
              <controlPr defaultSize="0" autoFill="0" autoLine="0" autoPict="0">
                <anchor moveWithCells="1">
                  <from>
                    <xdr:col>5</xdr:col>
                    <xdr:colOff>276225</xdr:colOff>
                    <xdr:row>5</xdr:row>
                    <xdr:rowOff>0</xdr:rowOff>
                  </from>
                  <to>
                    <xdr:col>5</xdr:col>
                    <xdr:colOff>571500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0" r:id="rId7" name="Check Box 4">
              <controlPr defaultSize="0" autoFill="0" autoLine="0" autoPict="0">
                <anchor moveWithCells="1">
                  <from>
                    <xdr:col>1</xdr:col>
                    <xdr:colOff>323850</xdr:colOff>
                    <xdr:row>5</xdr:row>
                    <xdr:rowOff>9525</xdr:rowOff>
                  </from>
                  <to>
                    <xdr:col>1</xdr:col>
                    <xdr:colOff>619125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1" r:id="rId8" name="Check Box 5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190500</xdr:rowOff>
                  </from>
                  <to>
                    <xdr:col>1</xdr:col>
                    <xdr:colOff>638175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2" r:id="rId9" name="Check Box 6">
              <controlPr defaultSize="0" autoFill="0" autoLine="0" autoPict="0">
                <anchor moveWithCells="1">
                  <from>
                    <xdr:col>1</xdr:col>
                    <xdr:colOff>323850</xdr:colOff>
                    <xdr:row>6</xdr:row>
                    <xdr:rowOff>304800</xdr:rowOff>
                  </from>
                  <to>
                    <xdr:col>1</xdr:col>
                    <xdr:colOff>619125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3" r:id="rId10" name="Check Box 7">
              <controlPr defaultSize="0" autoFill="0" autoLine="0" autoPict="0">
                <anchor moveWithCells="1">
                  <from>
                    <xdr:col>5</xdr:col>
                    <xdr:colOff>276225</xdr:colOff>
                    <xdr:row>6</xdr:row>
                    <xdr:rowOff>295275</xdr:rowOff>
                  </from>
                  <to>
                    <xdr:col>5</xdr:col>
                    <xdr:colOff>571500</xdr:colOff>
                    <xdr:row>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0"/>
  <dimension ref="A1:K18"/>
  <sheetViews>
    <sheetView showGridLines="0" view="pageLayout" zoomScaleNormal="100" zoomScaleSheetLayoutView="100" workbookViewId="0">
      <selection activeCell="F19" sqref="F19"/>
    </sheetView>
  </sheetViews>
  <sheetFormatPr defaultRowHeight="24.75" customHeight="1"/>
  <cols>
    <col min="1" max="1" width="4.375" style="5" customWidth="1"/>
    <col min="2" max="9" width="9" style="5"/>
    <col min="10" max="10" width="5.75" style="5" customWidth="1"/>
    <col min="11" max="16384" width="9" style="5"/>
  </cols>
  <sheetData>
    <row r="1" spans="1:11" s="10" customFormat="1" ht="24.75" customHeight="1">
      <c r="A1" s="758"/>
      <c r="B1" s="758"/>
      <c r="C1" s="758"/>
      <c r="D1" s="758"/>
      <c r="E1" s="758"/>
      <c r="F1" s="758"/>
      <c r="G1" s="758"/>
      <c r="H1" s="758"/>
      <c r="I1" s="758"/>
      <c r="J1" s="758"/>
    </row>
    <row r="2" spans="1:11" s="10" customFormat="1" ht="24.75" customHeight="1">
      <c r="A2" s="8"/>
      <c r="B2" s="759"/>
      <c r="C2" s="760"/>
      <c r="D2" s="760"/>
      <c r="E2" s="760"/>
      <c r="F2" s="760"/>
      <c r="G2" s="760"/>
      <c r="H2" s="760"/>
      <c r="I2" s="761"/>
    </row>
    <row r="3" spans="1:11" s="10" customFormat="1" ht="24.75" customHeight="1">
      <c r="A3" s="8"/>
      <c r="B3" s="762"/>
      <c r="C3" s="763"/>
      <c r="D3" s="763"/>
      <c r="E3" s="763"/>
      <c r="F3" s="763"/>
      <c r="G3" s="763"/>
      <c r="H3" s="763"/>
      <c r="I3" s="764"/>
    </row>
    <row r="4" spans="1:11" s="10" customFormat="1" ht="24.75" customHeight="1">
      <c r="A4" s="8"/>
      <c r="B4" s="762"/>
      <c r="C4" s="763"/>
      <c r="D4" s="763"/>
      <c r="E4" s="763"/>
      <c r="F4" s="763"/>
      <c r="G4" s="763"/>
      <c r="H4" s="763"/>
      <c r="I4" s="764"/>
    </row>
    <row r="5" spans="1:11" s="10" customFormat="1" ht="24.75" customHeight="1">
      <c r="A5" s="8"/>
      <c r="B5" s="762"/>
      <c r="C5" s="763"/>
      <c r="D5" s="763"/>
      <c r="E5" s="763"/>
      <c r="F5" s="763"/>
      <c r="G5" s="763"/>
      <c r="H5" s="763"/>
      <c r="I5" s="764"/>
    </row>
    <row r="6" spans="1:11" s="10" customFormat="1" ht="24.75" customHeight="1">
      <c r="A6" s="8"/>
      <c r="B6" s="762"/>
      <c r="C6" s="763"/>
      <c r="D6" s="763"/>
      <c r="E6" s="763"/>
      <c r="F6" s="763"/>
      <c r="G6" s="763"/>
      <c r="H6" s="763"/>
      <c r="I6" s="764"/>
    </row>
    <row r="7" spans="1:11" s="10" customFormat="1" ht="24.75" customHeight="1">
      <c r="A7" s="8"/>
      <c r="B7" s="762"/>
      <c r="C7" s="763"/>
      <c r="D7" s="763"/>
      <c r="E7" s="763"/>
      <c r="F7" s="763"/>
      <c r="G7" s="763"/>
      <c r="H7" s="763"/>
      <c r="I7" s="764"/>
    </row>
    <row r="8" spans="1:11" s="10" customFormat="1" ht="24.75" customHeight="1">
      <c r="A8" s="8"/>
      <c r="B8" s="762"/>
      <c r="C8" s="763"/>
      <c r="D8" s="763"/>
      <c r="E8" s="763"/>
      <c r="F8" s="763"/>
      <c r="G8" s="763"/>
      <c r="H8" s="763"/>
      <c r="I8" s="764"/>
    </row>
    <row r="9" spans="1:11" s="10" customFormat="1" ht="24.75" customHeight="1">
      <c r="B9" s="762"/>
      <c r="C9" s="763"/>
      <c r="D9" s="763"/>
      <c r="E9" s="763"/>
      <c r="F9" s="763"/>
      <c r="G9" s="763"/>
      <c r="H9" s="763"/>
      <c r="I9" s="764"/>
    </row>
    <row r="10" spans="1:11" s="10" customFormat="1" ht="24.75" customHeight="1">
      <c r="B10" s="762"/>
      <c r="C10" s="763"/>
      <c r="D10" s="763"/>
      <c r="E10" s="763"/>
      <c r="F10" s="763"/>
      <c r="G10" s="763"/>
      <c r="H10" s="763"/>
      <c r="I10" s="764"/>
    </row>
    <row r="11" spans="1:11" s="10" customFormat="1" ht="24.75" customHeight="1">
      <c r="B11" s="762"/>
      <c r="C11" s="763"/>
      <c r="D11" s="763"/>
      <c r="E11" s="763"/>
      <c r="F11" s="763"/>
      <c r="G11" s="763"/>
      <c r="H11" s="763"/>
      <c r="I11" s="764"/>
    </row>
    <row r="12" spans="1:11" s="10" customFormat="1" ht="24.75" customHeight="1">
      <c r="A12" s="8"/>
      <c r="B12" s="762"/>
      <c r="C12" s="763"/>
      <c r="D12" s="763"/>
      <c r="E12" s="763"/>
      <c r="F12" s="763"/>
      <c r="G12" s="763"/>
      <c r="H12" s="763"/>
      <c r="I12" s="764"/>
    </row>
    <row r="13" spans="1:11" s="10" customFormat="1" ht="228" customHeight="1">
      <c r="A13" s="8"/>
      <c r="B13" s="765"/>
      <c r="C13" s="766"/>
      <c r="D13" s="766"/>
      <c r="E13" s="766"/>
      <c r="F13" s="766"/>
      <c r="G13" s="766"/>
      <c r="H13" s="766"/>
      <c r="I13" s="767"/>
    </row>
    <row r="14" spans="1:11" s="195" customFormat="1" ht="24.75" customHeight="1">
      <c r="A14" s="768" t="s">
        <v>751</v>
      </c>
      <c r="B14" s="768"/>
      <c r="C14" s="768"/>
      <c r="D14" s="768"/>
      <c r="E14" s="768"/>
      <c r="F14" s="768"/>
      <c r="G14" s="768"/>
      <c r="H14" s="768"/>
      <c r="I14" s="768"/>
      <c r="J14" s="768"/>
    </row>
    <row r="15" spans="1:11" s="21" customFormat="1" ht="24">
      <c r="A15" s="757" t="s">
        <v>433</v>
      </c>
      <c r="B15" s="757"/>
      <c r="C15" s="757"/>
      <c r="D15" s="757"/>
      <c r="E15" s="757"/>
      <c r="F15" s="757"/>
      <c r="G15" s="757"/>
      <c r="H15" s="757"/>
      <c r="I15" s="757"/>
      <c r="J15" s="757"/>
      <c r="K15" s="128"/>
    </row>
    <row r="16" spans="1:11" ht="19.5">
      <c r="A16" s="756" t="s">
        <v>592</v>
      </c>
      <c r="B16" s="756"/>
      <c r="C16" s="756"/>
      <c r="D16" s="756"/>
      <c r="E16" s="756"/>
      <c r="F16" s="756"/>
      <c r="G16" s="756"/>
      <c r="H16" s="756"/>
      <c r="I16" s="756"/>
      <c r="J16" s="756"/>
    </row>
    <row r="17" spans="1:9" s="10" customFormat="1" ht="24.75" customHeight="1">
      <c r="A17" s="8"/>
      <c r="B17" s="8"/>
      <c r="C17" s="8"/>
      <c r="D17" s="8"/>
      <c r="E17" s="8"/>
      <c r="F17" s="8"/>
      <c r="G17" s="8"/>
      <c r="H17" s="8"/>
      <c r="I17" s="8"/>
    </row>
    <row r="18" spans="1:9" s="10" customFormat="1" ht="24.75" customHeight="1">
      <c r="A18" s="8"/>
      <c r="B18" s="8"/>
      <c r="C18" s="8"/>
      <c r="D18" s="8"/>
      <c r="E18" s="8"/>
      <c r="F18" s="8"/>
      <c r="G18" s="8"/>
      <c r="H18" s="8"/>
      <c r="I18" s="8"/>
    </row>
  </sheetData>
  <mergeCells count="5">
    <mergeCell ref="A16:J16"/>
    <mergeCell ref="A15:J15"/>
    <mergeCell ref="A1:J1"/>
    <mergeCell ref="B2:I13"/>
    <mergeCell ref="A14:J1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/>
  </sheetPr>
  <dimension ref="A1:I20"/>
  <sheetViews>
    <sheetView showGridLines="0" view="pageLayout" zoomScaleNormal="100" zoomScaleSheetLayoutView="100" workbookViewId="0">
      <selection activeCell="A4" sqref="A4:G4"/>
    </sheetView>
  </sheetViews>
  <sheetFormatPr defaultRowHeight="24"/>
  <cols>
    <col min="1" max="1" width="7.125" style="10" customWidth="1"/>
    <col min="2" max="2" width="14.625" style="10" customWidth="1"/>
    <col min="3" max="3" width="14.75" style="10" customWidth="1"/>
    <col min="4" max="4" width="13.875" style="10" customWidth="1"/>
    <col min="5" max="5" width="16" style="10" customWidth="1"/>
    <col min="6" max="6" width="14" style="10" customWidth="1"/>
    <col min="7" max="7" width="15.75" style="10" customWidth="1"/>
    <col min="8" max="8" width="8.75" style="10" customWidth="1"/>
    <col min="9" max="16384" width="9" style="10"/>
  </cols>
  <sheetData>
    <row r="1" spans="1:9" s="46" customFormat="1" ht="30.75">
      <c r="A1" s="96" t="s">
        <v>434</v>
      </c>
      <c r="B1" s="97"/>
      <c r="C1" s="45"/>
      <c r="D1" s="45"/>
      <c r="E1" s="45"/>
      <c r="F1" s="45"/>
    </row>
    <row r="2" spans="1:9" s="46" customFormat="1" ht="13.5" customHeight="1"/>
    <row r="3" spans="1:9" s="46" customFormat="1">
      <c r="A3" s="770" t="s">
        <v>378</v>
      </c>
      <c r="B3" s="770"/>
      <c r="C3" s="770"/>
      <c r="D3" s="770"/>
      <c r="E3" s="770"/>
      <c r="F3" s="770"/>
      <c r="G3" s="770"/>
    </row>
    <row r="4" spans="1:9" s="46" customFormat="1">
      <c r="A4" s="770" t="s">
        <v>774</v>
      </c>
      <c r="B4" s="770"/>
      <c r="C4" s="770"/>
      <c r="D4" s="770"/>
      <c r="E4" s="770"/>
      <c r="F4" s="770"/>
      <c r="G4" s="770"/>
    </row>
    <row r="5" spans="1:9" s="46" customFormat="1" ht="12.75" customHeight="1">
      <c r="A5" s="129"/>
      <c r="B5" s="49"/>
      <c r="C5" s="49"/>
      <c r="D5" s="49"/>
      <c r="E5" s="49"/>
      <c r="F5" s="49"/>
      <c r="G5" s="49"/>
    </row>
    <row r="6" spans="1:9" s="46" customFormat="1" ht="24.75" thickBot="1">
      <c r="A6" s="771" t="s">
        <v>435</v>
      </c>
      <c r="B6" s="771"/>
      <c r="C6" s="771"/>
      <c r="D6" s="771"/>
      <c r="E6" s="771"/>
      <c r="F6" s="771"/>
      <c r="G6" s="771"/>
      <c r="H6" s="48"/>
      <c r="I6" s="48"/>
    </row>
    <row r="7" spans="1:9" s="46" customFormat="1" ht="42" customHeight="1" thickBot="1">
      <c r="A7" s="130" t="s">
        <v>202</v>
      </c>
      <c r="B7" s="131" t="s">
        <v>324</v>
      </c>
      <c r="C7" s="131" t="s">
        <v>67</v>
      </c>
      <c r="D7" s="131" t="s">
        <v>68</v>
      </c>
      <c r="E7" s="131" t="s">
        <v>69</v>
      </c>
      <c r="F7" s="131" t="s">
        <v>70</v>
      </c>
      <c r="G7" s="131" t="s">
        <v>71</v>
      </c>
    </row>
    <row r="8" spans="1:9" s="46" customFormat="1" ht="48.75" customHeight="1">
      <c r="A8" s="776">
        <v>4</v>
      </c>
      <c r="B8" s="772" t="s">
        <v>307</v>
      </c>
      <c r="C8" s="772" t="s">
        <v>308</v>
      </c>
      <c r="D8" s="772" t="s">
        <v>351</v>
      </c>
      <c r="E8" s="772" t="s">
        <v>325</v>
      </c>
      <c r="F8" s="772" t="s">
        <v>326</v>
      </c>
      <c r="G8" s="772" t="s">
        <v>327</v>
      </c>
    </row>
    <row r="9" spans="1:9" s="46" customFormat="1" ht="21" customHeight="1">
      <c r="A9" s="777"/>
      <c r="B9" s="773"/>
      <c r="C9" s="773"/>
      <c r="D9" s="773"/>
      <c r="E9" s="773"/>
      <c r="F9" s="773"/>
      <c r="G9" s="773"/>
    </row>
    <row r="10" spans="1:9" s="46" customFormat="1" ht="84.75" customHeight="1" thickBot="1">
      <c r="A10" s="132">
        <v>3</v>
      </c>
      <c r="B10" s="133" t="s">
        <v>309</v>
      </c>
      <c r="C10" s="133" t="s">
        <v>332</v>
      </c>
      <c r="D10" s="133" t="s">
        <v>310</v>
      </c>
      <c r="E10" s="133" t="s">
        <v>356</v>
      </c>
      <c r="F10" s="133" t="s">
        <v>333</v>
      </c>
      <c r="G10" s="133" t="s">
        <v>328</v>
      </c>
    </row>
    <row r="11" spans="1:9" s="46" customFormat="1" ht="68.25" customHeight="1" thickBot="1">
      <c r="A11" s="134">
        <v>2</v>
      </c>
      <c r="B11" s="135" t="s">
        <v>329</v>
      </c>
      <c r="C11" s="135" t="s">
        <v>330</v>
      </c>
      <c r="D11" s="135" t="s">
        <v>311</v>
      </c>
      <c r="E11" s="135" t="s">
        <v>334</v>
      </c>
      <c r="F11" s="135" t="s">
        <v>312</v>
      </c>
      <c r="G11" s="135" t="s">
        <v>313</v>
      </c>
    </row>
    <row r="12" spans="1:9" s="46" customFormat="1" ht="71.25" customHeight="1" thickBot="1">
      <c r="A12" s="134">
        <v>1</v>
      </c>
      <c r="B12" s="135" t="s">
        <v>314</v>
      </c>
      <c r="C12" s="135" t="s">
        <v>315</v>
      </c>
      <c r="D12" s="135" t="s">
        <v>331</v>
      </c>
      <c r="E12" s="135" t="s">
        <v>316</v>
      </c>
      <c r="F12" s="135" t="s">
        <v>317</v>
      </c>
      <c r="G12" s="135" t="s">
        <v>318</v>
      </c>
    </row>
    <row r="13" spans="1:9" s="30" customFormat="1" ht="54.75" customHeight="1" thickBot="1">
      <c r="A13" s="134">
        <v>0</v>
      </c>
      <c r="B13" s="135" t="s">
        <v>319</v>
      </c>
      <c r="C13" s="135" t="s">
        <v>320</v>
      </c>
      <c r="D13" s="135" t="s">
        <v>321</v>
      </c>
      <c r="E13" s="135" t="s">
        <v>322</v>
      </c>
      <c r="F13" s="135" t="s">
        <v>323</v>
      </c>
      <c r="G13" s="135" t="s">
        <v>335</v>
      </c>
    </row>
    <row r="14" spans="1:9" s="30" customFormat="1">
      <c r="A14" s="219" t="s">
        <v>107</v>
      </c>
      <c r="B14" s="774" t="s">
        <v>607</v>
      </c>
      <c r="C14" s="774"/>
      <c r="D14" s="774"/>
      <c r="E14" s="774"/>
      <c r="F14" s="774"/>
      <c r="G14" s="774"/>
    </row>
    <row r="15" spans="1:9" s="30" customFormat="1" ht="20.25" customHeight="1">
      <c r="A15" s="218"/>
      <c r="B15" s="775" t="s">
        <v>608</v>
      </c>
      <c r="C15" s="775"/>
      <c r="D15" s="775"/>
      <c r="E15" s="775"/>
      <c r="F15" s="775"/>
      <c r="G15" s="775"/>
    </row>
    <row r="16" spans="1:9" s="222" customFormat="1" ht="19.5">
      <c r="B16" s="769" t="s">
        <v>473</v>
      </c>
      <c r="C16" s="769"/>
      <c r="D16" s="769"/>
      <c r="E16" s="769"/>
      <c r="F16" s="769"/>
      <c r="G16" s="769"/>
      <c r="H16" s="223"/>
    </row>
    <row r="17" spans="2:8" s="222" customFormat="1" ht="19.5">
      <c r="B17" s="769" t="s">
        <v>6</v>
      </c>
      <c r="C17" s="769"/>
      <c r="D17" s="769"/>
      <c r="E17" s="769"/>
      <c r="F17" s="769"/>
      <c r="G17" s="769"/>
      <c r="H17" s="223"/>
    </row>
    <row r="18" spans="2:8" s="60" customFormat="1">
      <c r="B18" s="740" t="s">
        <v>394</v>
      </c>
      <c r="C18" s="740"/>
      <c r="D18" s="740"/>
      <c r="E18" s="740"/>
      <c r="F18" s="740"/>
      <c r="G18" s="740"/>
    </row>
    <row r="19" spans="2:8" s="60" customFormat="1">
      <c r="B19" s="224" t="s">
        <v>393</v>
      </c>
    </row>
    <row r="20" spans="2:8" s="46" customFormat="1"/>
  </sheetData>
  <mergeCells count="15">
    <mergeCell ref="B18:G18"/>
    <mergeCell ref="B16:G16"/>
    <mergeCell ref="A3:G3"/>
    <mergeCell ref="A4:G4"/>
    <mergeCell ref="A6:G6"/>
    <mergeCell ref="D8:D9"/>
    <mergeCell ref="E8:E9"/>
    <mergeCell ref="F8:F9"/>
    <mergeCell ref="G8:G9"/>
    <mergeCell ref="B8:B9"/>
    <mergeCell ref="B17:G17"/>
    <mergeCell ref="B14:G14"/>
    <mergeCell ref="B15:G15"/>
    <mergeCell ref="A8:A9"/>
    <mergeCell ref="C8:C9"/>
  </mergeCells>
  <phoneticPr fontId="4" type="noConversion"/>
  <pageMargins left="0.47244094488188981" right="0.15748031496062992" top="0.62992125984251968" bottom="0.62992125984251968" header="0.31496062992125984" footer="0.27559055118110237"/>
  <pageSetup paperSize="9" scale="94" firstPageNumber="8" fitToHeight="5" orientation="portrait" r:id="rId1"/>
  <headerFooter>
    <oddFooter>&amp;C8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2010-03-11T18:34:33Z</outs:dateTime>
      <outs:isPinned>true</outs:isPinned>
    </outs:relatedDate>
    <outs:relatedDate>
      <outs:type>2</outs:type>
      <outs:displayName>Created</outs:displayName>
      <outs:dateTime>2009-06-04T03:50:32Z</outs:dateTime>
      <outs:isPinned>true</outs:isPinned>
    </outs:relatedDate>
    <outs:relatedDate>
      <outs:type>4</outs:type>
      <outs:displayName>Last Printed</outs:displayName>
      <outs:dateTime>2010-03-11T18:04:49Z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admin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akaradech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FFA23A0C-E0DC-48AC-AE39-CE3D1F222F46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60</vt:i4>
      </vt:variant>
      <vt:variant>
        <vt:lpstr>ช่วงที่มีชื่อ</vt:lpstr>
      </vt:variant>
      <vt:variant>
        <vt:i4>43</vt:i4>
      </vt:variant>
    </vt:vector>
  </HeadingPairs>
  <TitlesOfParts>
    <vt:vector size="103" baseType="lpstr">
      <vt:lpstr>ปก</vt:lpstr>
      <vt:lpstr>คำรับรอง</vt:lpstr>
      <vt:lpstr>สารบัญ</vt:lpstr>
      <vt:lpstr>ข้อมูลเบื้องต้น</vt:lpstr>
      <vt:lpstr>ขั้นตอน1</vt:lpstr>
      <vt:lpstr>คำสั่งแต่งตั้ง</vt:lpstr>
      <vt:lpstr>วิธีการเผยแพร่</vt:lpstr>
      <vt:lpstr>เอกสารเผยแพร่</vt:lpstr>
      <vt:lpstr>ขั้นตอน2</vt:lpstr>
      <vt:lpstr>ขั้นตอน3</vt:lpstr>
      <vt:lpstr>เอกสารเผยแพร่นโยบาย</vt:lpstr>
      <vt:lpstr>ขั้นตอน4 </vt:lpstr>
      <vt:lpstr>4.1.1 ข้อมูลการใช้อาคาร_62</vt:lpstr>
      <vt:lpstr>ข้อมูลการใช้อาคารรายเดือน_62</vt:lpstr>
      <vt:lpstr>หม้อแปลงปัจจุบัน</vt:lpstr>
      <vt:lpstr>ไฟฟ้าปี 62</vt:lpstr>
      <vt:lpstr>สัดส่วนไฟฟ้า 62</vt:lpstr>
      <vt:lpstr>SEC(พื้นที่) 62</vt:lpstr>
      <vt:lpstr>ประเมินระดับเครื่องจักร</vt:lpstr>
      <vt:lpstr>ประเมินระดับเครื่องจักร-1</vt:lpstr>
      <vt:lpstr>ข้อมูลไฟฟ้าเครื่องจักร</vt:lpstr>
      <vt:lpstr>ขั้นตอนที่ 5</vt:lpstr>
      <vt:lpstr>มาตรการและเป้าหมาย</vt:lpstr>
      <vt:lpstr>แผนไฟฟ้า</vt:lpstr>
      <vt:lpstr>มาตรการไฟฟ้า1-1</vt:lpstr>
      <vt:lpstr>มาตรการไฟฟ้า1-2</vt:lpstr>
      <vt:lpstr>วิธีการคำนวณไฟฟ้า1</vt:lpstr>
      <vt:lpstr>แผนการฝึกอบรม</vt:lpstr>
      <vt:lpstr>เพิ่มเติมเผยแพร่ฝึกอบรม</vt:lpstr>
      <vt:lpstr>เพิ่มเติมเผยแพร่ฝึกอบรม (2)</vt:lpstr>
      <vt:lpstr>ขั้นตอนที่ 6</vt:lpstr>
      <vt:lpstr>ผลมาตรการปี63</vt:lpstr>
      <vt:lpstr>ผลการตรวจสอบ-วิเคราะห์ไฟฟ้า</vt:lpstr>
      <vt:lpstr>ภาพ+คำนวณผลไฟฟ้า1</vt:lpstr>
      <vt:lpstr>การคำนวณด้านไฟฟ้า</vt:lpstr>
      <vt:lpstr>ผลการติดตามแผนฝีกอบรม</vt:lpstr>
      <vt:lpstr>ผลการติดตามแผนกิจกรรม</vt:lpstr>
      <vt:lpstr>6.3.1 ข้อมูลการใช้อาคาร_63</vt:lpstr>
      <vt:lpstr>ข้อมูลการใช้อาคารรายเดือน_63</vt:lpstr>
      <vt:lpstr>6.3.2) ไฟฟ้าปี 63</vt:lpstr>
      <vt:lpstr>กราฟพลังงาน</vt:lpstr>
      <vt:lpstr>6.3.5) สัดส่วนไฟฟ้า 63</vt:lpstr>
      <vt:lpstr>กราฟสัดส่วนการใช้พลังงาน</vt:lpstr>
      <vt:lpstr>SEC (ทุกกรณี) (2)</vt:lpstr>
      <vt:lpstr>กราฟSEC (ทุกกรณี)</vt:lpstr>
      <vt:lpstr>ขั้นตอน7</vt:lpstr>
      <vt:lpstr>เพิ่มเติมเผยแพร่ผู้ตรวจประเมินฯ</vt:lpstr>
      <vt:lpstr>ผลตรวจประเมิน-1</vt:lpstr>
      <vt:lpstr>ผลตรวจประเมิน-2</vt:lpstr>
      <vt:lpstr>ผลตรวจประเมิน-3</vt:lpstr>
      <vt:lpstr>ขั้นตอน8</vt:lpstr>
      <vt:lpstr>เอกสารบันทึกวาระการประชุม (2)</vt:lpstr>
      <vt:lpstr>สรุปผลการทบทวน</vt:lpstr>
      <vt:lpstr>การเผยแพร่</vt:lpstr>
      <vt:lpstr>ภาคผนวก</vt:lpstr>
      <vt:lpstr>ภาคผนวก ก.</vt:lpstr>
      <vt:lpstr>ผ (ก.1)</vt:lpstr>
      <vt:lpstr>ภาคผนวก ข</vt:lpstr>
      <vt:lpstr>ภาคผนวก ข-1</vt:lpstr>
      <vt:lpstr>ภาคผนวก ข-2</vt:lpstr>
      <vt:lpstr>'4.1.1 ข้อมูลการใช้อาคาร_62'!Print_Area</vt:lpstr>
      <vt:lpstr>'6.3.1 ข้อมูลการใช้อาคาร_63'!Print_Area</vt:lpstr>
      <vt:lpstr>'6.3.2) ไฟฟ้าปี 63'!Print_Area</vt:lpstr>
      <vt:lpstr>'6.3.5) สัดส่วนไฟฟ้า 63'!Print_Area</vt:lpstr>
      <vt:lpstr>'SEC (ทุกกรณี) (2)'!Print_Area</vt:lpstr>
      <vt:lpstr>'SEC(พื้นที่) 62'!Print_Area</vt:lpstr>
      <vt:lpstr>'กราฟSEC (ทุกกรณี)'!Print_Area</vt:lpstr>
      <vt:lpstr>กราฟพลังงาน!Print_Area</vt:lpstr>
      <vt:lpstr>กราฟสัดส่วนการใช้พลังงาน!Print_Area</vt:lpstr>
      <vt:lpstr>การคำนวณด้านไฟฟ้า!Print_Area</vt:lpstr>
      <vt:lpstr>การเผยแพร่!Print_Area</vt:lpstr>
      <vt:lpstr>ข้อมูลการใช้อาคารรายเดือน_62!Print_Area</vt:lpstr>
      <vt:lpstr>ข้อมูลการใช้อาคารรายเดือน_63!Print_Area</vt:lpstr>
      <vt:lpstr>ขั้นตอน2!Print_Area</vt:lpstr>
      <vt:lpstr>ขั้นตอน8!Print_Area</vt:lpstr>
      <vt:lpstr>'ขั้นตอนที่ 6'!Print_Area</vt:lpstr>
      <vt:lpstr>คำรับรอง!Print_Area</vt:lpstr>
      <vt:lpstr>ปก!Print_Area</vt:lpstr>
      <vt:lpstr>'ผลการตรวจสอบ-วิเคราะห์ไฟฟ้า'!Print_Area</vt:lpstr>
      <vt:lpstr>ผลการติดตามแผนกิจกรรม!Print_Area</vt:lpstr>
      <vt:lpstr>ผลการติดตามแผนฝีกอบรม!Print_Area</vt:lpstr>
      <vt:lpstr>'ผลตรวจประเมิน-1'!Print_Area</vt:lpstr>
      <vt:lpstr>'ผลตรวจประเมิน-3'!Print_Area</vt:lpstr>
      <vt:lpstr>ผลมาตรการปี63!Print_Area</vt:lpstr>
      <vt:lpstr>เพิ่มเติมเผยแพร่ผู้ตรวจประเมินฯ!Print_Area</vt:lpstr>
      <vt:lpstr>เพิ่มเติมเผยแพร่ฝึกอบรม!Print_Area</vt:lpstr>
      <vt:lpstr>'เพิ่มเติมเผยแพร่ฝึกอบรม (2)'!Print_Area</vt:lpstr>
      <vt:lpstr>'ไฟฟ้าปี 62'!Print_Area</vt:lpstr>
      <vt:lpstr>'ภาคผนวก ก.'!Print_Area</vt:lpstr>
      <vt:lpstr>'ภาคผนวก ข'!Print_Area</vt:lpstr>
      <vt:lpstr>'ภาคผนวก ข-1'!Print_Area</vt:lpstr>
      <vt:lpstr>'ภาคผนวก ข-2'!Print_Area</vt:lpstr>
      <vt:lpstr>'ภาพ+คำนวณผลไฟฟ้า1'!Print_Area</vt:lpstr>
      <vt:lpstr>'มาตรการไฟฟ้า1-1'!Print_Area</vt:lpstr>
      <vt:lpstr>'มาตรการไฟฟ้า1-2'!Print_Area</vt:lpstr>
      <vt:lpstr>มาตรการและเป้าหมาย!Print_Area</vt:lpstr>
      <vt:lpstr>วิธีการเผยแพร่!Print_Area</vt:lpstr>
      <vt:lpstr>'สัดส่วนไฟฟ้า 62'!Print_Area</vt:lpstr>
      <vt:lpstr>สารบัญ!Print_Area</vt:lpstr>
      <vt:lpstr>หม้อแปลงปัจจุบัน!Print_Area</vt:lpstr>
      <vt:lpstr>'เอกสารบันทึกวาระการประชุม (2)'!Print_Area</vt:lpstr>
      <vt:lpstr>เอกสารเผยแพร่!Print_Area</vt:lpstr>
      <vt:lpstr>เอกสารเผยแพร่นโยบาย!Print_Area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Samsung</cp:lastModifiedBy>
  <cp:lastPrinted>2021-03-09T03:53:58Z</cp:lastPrinted>
  <dcterms:created xsi:type="dcterms:W3CDTF">2009-06-04T03:50:32Z</dcterms:created>
  <dcterms:modified xsi:type="dcterms:W3CDTF">2021-04-21T08:46:40Z</dcterms:modified>
</cp:coreProperties>
</file>