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" windowWidth="15192" windowHeight="7680" activeTab="1"/>
  </bookViews>
  <sheets>
    <sheet name="น้ำมันเชื้อเพลิง" sheetId="1" r:id="rId1"/>
    <sheet name="น้ำมันเชื้อเพลิง-เปรียบเทียบ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<sst xmlns="http://schemas.openxmlformats.org/spreadsheetml/2006/main" count="76" uniqueCount="49">
  <si>
    <t>บันทึกประจำเดือน</t>
  </si>
  <si>
    <t>วันที่ทำการบันทึก</t>
  </si>
  <si>
    <t>รวม</t>
  </si>
  <si>
    <t>เฉลี่ย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</si>
  <si>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</si>
  <si>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</si>
  <si>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</si>
  <si>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</si>
  <si>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</si>
  <si>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</si>
  <si>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</si>
  <si>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</si>
  <si>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</si>
  <si>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</si>
  <si>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</si>
  <si>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</si>
  <si>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ค่าใช้จ่าย/เดือน (บาท)</t>
  </si>
  <si>
    <t>แบบฟอร์ม 3.2(2)</t>
  </si>
  <si>
    <t>-</t>
  </si>
  <si>
    <r>
      <t>ปริมาณการใช้น้ำมัน</t>
    </r>
    <r>
      <rPr>
        <b/>
        <sz val="18"/>
        <color indexed="10"/>
        <rFont val="Angsana New"/>
        <family val="1"/>
      </rPr>
      <t>Diesel</t>
    </r>
    <r>
      <rPr>
        <b/>
        <sz val="18"/>
        <rFont val="Angsana New"/>
        <family val="1"/>
      </rPr>
      <t xml:space="preserve"> /เดือน (ลิตร)</t>
    </r>
  </si>
  <si>
    <r>
      <t>ปริมาณการใช้น้ำมัน</t>
    </r>
    <r>
      <rPr>
        <b/>
        <sz val="18"/>
        <color indexed="10"/>
        <rFont val="Angsana New"/>
        <family val="1"/>
      </rPr>
      <t>Gasohol 91</t>
    </r>
    <r>
      <rPr>
        <b/>
        <sz val="18"/>
        <rFont val="Angsana New"/>
        <family val="1"/>
      </rPr>
      <t xml:space="preserve"> /เดือน (ลิตร)</t>
    </r>
  </si>
  <si>
    <r>
      <t>ปริมาณการใช้น้ำมัน</t>
    </r>
    <r>
      <rPr>
        <b/>
        <sz val="18"/>
        <color indexed="10"/>
        <rFont val="Angsana New"/>
        <family val="1"/>
      </rPr>
      <t xml:space="preserve">Gasohol 95 </t>
    </r>
    <r>
      <rPr>
        <b/>
        <sz val="18"/>
        <rFont val="Angsana New"/>
        <family val="1"/>
      </rPr>
      <t>/เดือน (ลิตร)</t>
    </r>
  </si>
  <si>
    <t>สำนักงานมหาวิทยาลัย</t>
  </si>
  <si>
    <t>แบบฟอร์ม 3.2(1)</t>
  </si>
  <si>
    <t>บันทึกประจำ
เดือน</t>
  </si>
  <si>
    <t>จำนวนพนักงาน</t>
  </si>
  <si>
    <t>ปริมาณการใช้เชื้อเพลิงต่อจำนวนพนักงาน</t>
  </si>
  <si>
    <t>ปริมาณการใช้น้ำมันเชื้อเพลิง /เดือน (ลิตร)</t>
  </si>
  <si>
    <t>2562  ปริมาณการใช้น้ำมันDiesel /เดือน (ลิตร)</t>
  </si>
  <si>
    <t>2562  ปริมาณการใช้น้ำมันGasohol 91 /เดือน (ลิตร)</t>
  </si>
  <si>
    <t>2562  ปริมาณการใช้น้ำมันGasohol 95 /เดือน (ลิตร)</t>
  </si>
  <si>
    <t>2562  ปริมาณการใช้น้ำมันเชื้อเพลิงต่อจำนวนพนักงาน</t>
  </si>
  <si>
    <r>
      <t>2562ปริมาณการใช้น้ำมันเชื้อเพลิงต่อจำนวนพนักงาน</t>
    </r>
    <r>
      <rPr>
        <b/>
        <sz val="16"/>
        <color indexed="10"/>
        <rFont val="Angsana New"/>
        <family val="1"/>
      </rPr>
      <t>เพิ่ม</t>
    </r>
    <r>
      <rPr>
        <b/>
        <sz val="16"/>
        <rFont val="Angsana New"/>
        <family val="1"/>
      </rPr>
      <t>-ลด (%)</t>
    </r>
  </si>
  <si>
    <r>
      <t>2563 ปริมาณการใช้น้ำมันเชื้อเพลิงต่อจำนวนพนักงาน</t>
    </r>
    <r>
      <rPr>
        <b/>
        <sz val="16"/>
        <color indexed="10"/>
        <rFont val="Angsana New"/>
        <family val="1"/>
      </rPr>
      <t>เพิ่ม</t>
    </r>
    <r>
      <rPr>
        <b/>
        <sz val="16"/>
        <rFont val="Angsana New"/>
        <family val="1"/>
      </rPr>
      <t>-ลด</t>
    </r>
  </si>
  <si>
    <t>สรุปผลการใช้น้ำมันเชื้อ</t>
  </si>
  <si>
    <t>5%</t>
  </si>
  <si>
    <r>
      <t xml:space="preserve">บันทึกการใช้เชื้อเพลิง </t>
    </r>
    <r>
      <rPr>
        <b/>
        <sz val="18"/>
        <color indexed="10"/>
        <rFont val="Angsana New"/>
        <family val="1"/>
      </rPr>
      <t>2565</t>
    </r>
  </si>
  <si>
    <t>2565  ปริมาณการใช้น้ำมันDiesel /เดือน (ลิตร)</t>
  </si>
  <si>
    <t>2565  เป้าหมาย  ลด 5 %</t>
  </si>
  <si>
    <t>2565  Diesel เพิ่ม-ลด (%)</t>
  </si>
  <si>
    <t>2565  Diesel เพิ่ม-ลด (ลิตร)</t>
  </si>
  <si>
    <t>2565  ปริมาณการใช้น้ำมันGasohol 91 /เดือน (ลิตร)</t>
  </si>
  <si>
    <t>2565  Gasohol 91 เพิ่ม-ลด (%)</t>
  </si>
  <si>
    <t>2565  Gasohol 91 เพิ่ม-ลด (ลิตร)</t>
  </si>
  <si>
    <t>2565  ปริมาณการใช้น้ำมันGasohol 95 /เดือน (ลิตร)</t>
  </si>
  <si>
    <t>2565   Gasohol 95 เพิ่ม-ลด   (%)</t>
  </si>
  <si>
    <t>2565  Gasohol 95 เพิ่ม-ลด (ลิตร)</t>
  </si>
  <si>
    <t>2565  ปริมาณการใช้น้ำมันเชื้อเพลิงต่อจำนวนพนักงาน</t>
  </si>
  <si>
    <r>
      <t xml:space="preserve">เปรียบเทียบการใช้เชื้อเพลิง ประจำปี </t>
    </r>
    <r>
      <rPr>
        <b/>
        <sz val="18"/>
        <color indexed="10"/>
        <rFont val="Angsana New"/>
        <family val="1"/>
      </rPr>
      <t>2562 - 2565</t>
    </r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</si>
</sst>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0"/>
    <numFmt numFmtId="188" formatCode="0.0000"/>
    <numFmt numFmtId="189" formatCode="0.000"/>
    <numFmt numFmtId="190" formatCode="0.0"/>
    <numFmt numFmtId="191" formatCode="0.00000000"/>
    <numFmt numFmtId="192" formatCode="0.0000000"/>
    <numFmt numFmtId="193" formatCode="0.000000"/>
    <numFmt numFmtId="194" formatCode="_-* #,##0.000_-;\-* #,##0.000_-;_-* &quot;-&quot;??_-;_-@_-"/>
  </numFmts>
  <fonts count="80">
    <font>
      <sz val="10"/>
      <name val="Arial"/>
      <family val="0"/>
    </font>
    <font>
      <sz val="18"/>
      <name val="Angsana New"/>
      <family val="1"/>
    </font>
    <font>
      <b/>
      <sz val="18"/>
      <name val="Angsana New"/>
      <family val="1"/>
    </font>
    <font>
      <b/>
      <sz val="18"/>
      <color indexed="10"/>
      <name val="Angsana New"/>
      <family val="1"/>
    </font>
    <font>
      <sz val="14"/>
      <name val="Angsana New"/>
      <family val="1"/>
    </font>
    <font>
      <sz val="10"/>
      <name val="Angsana New"/>
      <family val="1"/>
    </font>
    <font>
      <b/>
      <sz val="16"/>
      <name val="Angsana New"/>
      <family val="1"/>
    </font>
    <font>
      <b/>
      <sz val="10"/>
      <name val="Angsana New"/>
      <family val="1"/>
    </font>
    <font>
      <sz val="16"/>
      <name val="Angsana New"/>
      <family val="1"/>
    </font>
    <font>
      <b/>
      <sz val="16"/>
      <color indexed="10"/>
      <name val="Angsana New"/>
      <family val="1"/>
    </font>
    <font>
      <sz val="10"/>
      <color indexed="8"/>
      <name val="Tahoma"/>
      <family val="2"/>
    </font>
    <font>
      <sz val="9"/>
      <color indexed="63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7"/>
      <color indexed="20"/>
      <name val="Arial"/>
      <family val="2"/>
    </font>
    <font>
      <u val="single"/>
      <sz val="7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30"/>
      <name val="Angsana New"/>
      <family val="1"/>
    </font>
    <font>
      <sz val="18"/>
      <color indexed="30"/>
      <name val="Angsana New"/>
      <family val="1"/>
    </font>
    <font>
      <sz val="18"/>
      <color indexed="10"/>
      <name val="Angsana New"/>
      <family val="1"/>
    </font>
    <font>
      <b/>
      <sz val="16"/>
      <color indexed="30"/>
      <name val="Angsana New"/>
      <family val="1"/>
    </font>
    <font>
      <b/>
      <sz val="16"/>
      <color indexed="17"/>
      <name val="Angsana New"/>
      <family val="1"/>
    </font>
    <font>
      <sz val="16"/>
      <color indexed="30"/>
      <name val="Angsana New"/>
      <family val="1"/>
    </font>
    <font>
      <sz val="16"/>
      <color indexed="10"/>
      <name val="Angsana New"/>
      <family val="1"/>
    </font>
    <font>
      <sz val="16"/>
      <color indexed="17"/>
      <name val="Angsana New"/>
      <family val="1"/>
    </font>
    <font>
      <sz val="16"/>
      <color indexed="8"/>
      <name val="Angsana New"/>
      <family val="1"/>
    </font>
    <font>
      <b/>
      <sz val="18"/>
      <color indexed="8"/>
      <name val="Angsana New"/>
      <family val="1"/>
    </font>
    <font>
      <b/>
      <sz val="16"/>
      <color indexed="8"/>
      <name val="Angsana New"/>
      <family val="1"/>
    </font>
    <font>
      <b/>
      <sz val="18"/>
      <color indexed="8"/>
      <name val="Cordia New"/>
      <family val="2"/>
    </font>
    <font>
      <b/>
      <sz val="18"/>
      <color indexed="10"/>
      <name val="Cordia New"/>
      <family val="2"/>
    </font>
    <font>
      <sz val="14"/>
      <color indexed="63"/>
      <name val="Tahoma"/>
      <family val="2"/>
    </font>
    <font>
      <sz val="14"/>
      <color indexed="63"/>
      <name val="Calibri"/>
      <family val="2"/>
    </font>
    <font>
      <sz val="14"/>
      <color indexed="10"/>
      <name val="Tahoma"/>
      <family val="2"/>
    </font>
    <font>
      <sz val="4.8"/>
      <color indexed="63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7"/>
      <color theme="11"/>
      <name val="Arial"/>
      <family val="2"/>
    </font>
    <font>
      <u val="single"/>
      <sz val="7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rgb="FFFF0000"/>
      <name val="Angsana New"/>
      <family val="1"/>
    </font>
    <font>
      <b/>
      <sz val="18"/>
      <color rgb="FF0070C0"/>
      <name val="Angsana New"/>
      <family val="1"/>
    </font>
    <font>
      <sz val="18"/>
      <color rgb="FF0070C0"/>
      <name val="Angsana New"/>
      <family val="1"/>
    </font>
    <font>
      <sz val="18"/>
      <color rgb="FFFF0000"/>
      <name val="Angsana New"/>
      <family val="1"/>
    </font>
    <font>
      <b/>
      <sz val="16"/>
      <color rgb="FF0070C0"/>
      <name val="Angsana New"/>
      <family val="1"/>
    </font>
    <font>
      <b/>
      <sz val="16"/>
      <color rgb="FFFF0000"/>
      <name val="Angsana New"/>
      <family val="1"/>
    </font>
    <font>
      <b/>
      <sz val="16"/>
      <color rgb="FF00B050"/>
      <name val="Angsana New"/>
      <family val="1"/>
    </font>
    <font>
      <sz val="16"/>
      <color rgb="FF0070C0"/>
      <name val="Angsana New"/>
      <family val="1"/>
    </font>
    <font>
      <sz val="16"/>
      <color rgb="FFFF0000"/>
      <name val="Angsana New"/>
      <family val="1"/>
    </font>
    <font>
      <sz val="16"/>
      <color rgb="FF00B050"/>
      <name val="Angsana New"/>
      <family val="1"/>
    </font>
    <font>
      <sz val="16"/>
      <color theme="1"/>
      <name val="Angsana New"/>
      <family val="1"/>
    </font>
    <font>
      <b/>
      <sz val="18"/>
      <color theme="1"/>
      <name val="Angsana New"/>
      <family val="1"/>
    </font>
    <font>
      <b/>
      <sz val="16"/>
      <color theme="1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2" applyNumberFormat="0" applyAlignment="0" applyProtection="0"/>
    <xf numFmtId="0" fontId="57" fillId="0" borderId="3" applyNumberFormat="0" applyFill="0" applyAlignment="0" applyProtection="0"/>
    <xf numFmtId="0" fontId="58" fillId="22" borderId="0" applyNumberFormat="0" applyBorder="0" applyAlignment="0" applyProtection="0"/>
    <xf numFmtId="0" fontId="0" fillId="0" borderId="0">
      <alignment/>
      <protection/>
    </xf>
    <xf numFmtId="0" fontId="59" fillId="23" borderId="1" applyNumberFormat="0" applyAlignment="0" applyProtection="0"/>
    <xf numFmtId="0" fontId="60" fillId="24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63" fillId="20" borderId="5" applyNumberFormat="0" applyAlignment="0" applyProtection="0"/>
    <xf numFmtId="0" fontId="0" fillId="32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 horizontal="right"/>
    </xf>
    <xf numFmtId="0" fontId="67" fillId="33" borderId="10" xfId="0" applyFont="1" applyFill="1" applyBorder="1" applyAlignment="1">
      <alignment horizontal="center"/>
    </xf>
    <xf numFmtId="0" fontId="68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Continuous" vertical="center"/>
    </xf>
    <xf numFmtId="0" fontId="67" fillId="34" borderId="10" xfId="0" applyFont="1" applyFill="1" applyBorder="1" applyAlignment="1">
      <alignment horizontal="center" vertical="center" wrapText="1"/>
    </xf>
    <xf numFmtId="2" fontId="68" fillId="33" borderId="10" xfId="0" applyNumberFormat="1" applyFont="1" applyFill="1" applyBorder="1" applyAlignment="1">
      <alignment horizontal="center"/>
    </xf>
    <xf numFmtId="2" fontId="69" fillId="33" borderId="10" xfId="0" applyNumberFormat="1" applyFont="1" applyFill="1" applyBorder="1" applyAlignment="1">
      <alignment horizontal="center"/>
    </xf>
    <xf numFmtId="4" fontId="70" fillId="33" borderId="10" xfId="0" applyNumberFormat="1" applyFont="1" applyFill="1" applyBorder="1" applyAlignment="1">
      <alignment horizontal="center"/>
    </xf>
    <xf numFmtId="4" fontId="67" fillId="33" borderId="10" xfId="0" applyNumberFormat="1" applyFont="1" applyFill="1" applyBorder="1" applyAlignment="1">
      <alignment horizontal="center"/>
    </xf>
    <xf numFmtId="4" fontId="68" fillId="33" borderId="10" xfId="0" applyNumberFormat="1" applyFont="1" applyFill="1" applyBorder="1" applyAlignment="1">
      <alignment horizontal="center"/>
    </xf>
    <xf numFmtId="0" fontId="67" fillId="33" borderId="0" xfId="0" applyFont="1" applyFill="1" applyAlignment="1">
      <alignment horizontal="left" vertical="center"/>
    </xf>
    <xf numFmtId="4" fontId="67" fillId="34" borderId="10" xfId="0" applyNumberFormat="1" applyFont="1" applyFill="1" applyBorder="1" applyAlignment="1">
      <alignment horizontal="center" vertical="center" wrapText="1"/>
    </xf>
    <xf numFmtId="4" fontId="70" fillId="34" borderId="10" xfId="0" applyNumberFormat="1" applyFont="1" applyFill="1" applyBorder="1" applyAlignment="1">
      <alignment horizontal="center"/>
    </xf>
    <xf numFmtId="4" fontId="67" fillId="34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Continuous" vertical="center"/>
    </xf>
    <xf numFmtId="0" fontId="2" fillId="33" borderId="0" xfId="44" applyFont="1" applyFill="1" applyAlignment="1">
      <alignment vertical="center"/>
      <protection/>
    </xf>
    <xf numFmtId="0" fontId="5" fillId="33" borderId="0" xfId="44" applyFont="1" applyFill="1">
      <alignment/>
      <protection/>
    </xf>
    <xf numFmtId="0" fontId="2" fillId="33" borderId="0" xfId="44" applyFont="1" applyFill="1" applyAlignment="1">
      <alignment horizontal="centerContinuous" vertical="center"/>
      <protection/>
    </xf>
    <xf numFmtId="0" fontId="2" fillId="33" borderId="0" xfId="44" applyFont="1" applyFill="1" applyAlignment="1">
      <alignment horizontal="left" vertical="center"/>
      <protection/>
    </xf>
    <xf numFmtId="0" fontId="2" fillId="33" borderId="0" xfId="44" applyFont="1" applyFill="1" applyAlignment="1">
      <alignment horizontal="center" vertical="center"/>
      <protection/>
    </xf>
    <xf numFmtId="0" fontId="6" fillId="33" borderId="10" xfId="44" applyFont="1" applyFill="1" applyBorder="1" applyAlignment="1">
      <alignment horizontal="center" vertical="center" wrapText="1"/>
      <protection/>
    </xf>
    <xf numFmtId="0" fontId="71" fillId="33" borderId="10" xfId="44" applyFont="1" applyFill="1" applyBorder="1" applyAlignment="1">
      <alignment horizontal="center" vertical="center" wrapText="1"/>
      <protection/>
    </xf>
    <xf numFmtId="0" fontId="72" fillId="33" borderId="10" xfId="44" applyFont="1" applyFill="1" applyBorder="1" applyAlignment="1">
      <alignment horizontal="center" vertical="center" wrapText="1"/>
      <protection/>
    </xf>
    <xf numFmtId="0" fontId="73" fillId="33" borderId="10" xfId="44" applyFont="1" applyFill="1" applyBorder="1" applyAlignment="1">
      <alignment horizontal="center" vertical="center" wrapText="1"/>
      <protection/>
    </xf>
    <xf numFmtId="0" fontId="7" fillId="33" borderId="0" xfId="44" applyFont="1" applyFill="1" applyAlignment="1">
      <alignment vertical="center"/>
      <protection/>
    </xf>
    <xf numFmtId="0" fontId="8" fillId="33" borderId="10" xfId="44" applyFont="1" applyFill="1" applyBorder="1">
      <alignment/>
      <protection/>
    </xf>
    <xf numFmtId="4" fontId="74" fillId="33" borderId="10" xfId="44" applyNumberFormat="1" applyFont="1" applyFill="1" applyBorder="1" applyAlignment="1">
      <alignment horizontal="center"/>
      <protection/>
    </xf>
    <xf numFmtId="4" fontId="75" fillId="33" borderId="10" xfId="44" applyNumberFormat="1" applyFont="1" applyFill="1" applyBorder="1" applyAlignment="1">
      <alignment horizontal="center"/>
      <protection/>
    </xf>
    <xf numFmtId="4" fontId="76" fillId="33" borderId="10" xfId="44" applyNumberFormat="1" applyFont="1" applyFill="1" applyBorder="1" applyAlignment="1">
      <alignment horizontal="center"/>
      <protection/>
    </xf>
    <xf numFmtId="0" fontId="72" fillId="33" borderId="10" xfId="44" applyFont="1" applyFill="1" applyBorder="1" applyAlignment="1">
      <alignment horizontal="center"/>
      <protection/>
    </xf>
    <xf numFmtId="4" fontId="72" fillId="33" borderId="10" xfId="44" applyNumberFormat="1" applyFont="1" applyFill="1" applyBorder="1" applyAlignment="1">
      <alignment horizontal="center"/>
      <protection/>
    </xf>
    <xf numFmtId="0" fontId="71" fillId="33" borderId="0" xfId="44" applyFont="1" applyFill="1" applyBorder="1" applyAlignment="1">
      <alignment horizontal="center"/>
      <protection/>
    </xf>
    <xf numFmtId="4" fontId="71" fillId="33" borderId="0" xfId="44" applyNumberFormat="1" applyFont="1" applyFill="1" applyBorder="1" applyAlignment="1">
      <alignment horizontal="center"/>
      <protection/>
    </xf>
    <xf numFmtId="0" fontId="8" fillId="33" borderId="0" xfId="44" applyFont="1" applyFill="1" applyBorder="1">
      <alignment/>
      <protection/>
    </xf>
    <xf numFmtId="190" fontId="8" fillId="33" borderId="0" xfId="44" applyNumberFormat="1" applyFont="1" applyFill="1" applyBorder="1">
      <alignment/>
      <protection/>
    </xf>
    <xf numFmtId="15" fontId="8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2" fontId="77" fillId="33" borderId="10" xfId="47" applyNumberFormat="1" applyFont="1" applyFill="1" applyBorder="1" applyAlignment="1">
      <alignment horizontal="center"/>
    </xf>
    <xf numFmtId="0" fontId="78" fillId="0" borderId="10" xfId="0" applyFont="1" applyFill="1" applyBorder="1" applyAlignment="1">
      <alignment horizontal="center" vertical="center" wrapText="1"/>
    </xf>
    <xf numFmtId="4" fontId="69" fillId="0" borderId="10" xfId="0" applyNumberFormat="1" applyFont="1" applyFill="1" applyBorder="1" applyAlignment="1">
      <alignment horizontal="center"/>
    </xf>
    <xf numFmtId="4" fontId="68" fillId="0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3" fontId="78" fillId="33" borderId="10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78" fillId="33" borderId="10" xfId="0" applyNumberFormat="1" applyFont="1" applyFill="1" applyBorder="1" applyAlignment="1">
      <alignment horizontal="center"/>
    </xf>
    <xf numFmtId="0" fontId="2" fillId="0" borderId="0" xfId="44" applyFont="1" applyFill="1" applyAlignment="1">
      <alignment vertical="center"/>
      <protection/>
    </xf>
    <xf numFmtId="0" fontId="4" fillId="0" borderId="0" xfId="44" applyFont="1" applyFill="1" applyAlignment="1">
      <alignment horizontal="right" vertical="center"/>
      <protection/>
    </xf>
    <xf numFmtId="0" fontId="5" fillId="0" borderId="0" xfId="44" applyFont="1" applyFill="1">
      <alignment/>
      <protection/>
    </xf>
    <xf numFmtId="0" fontId="2" fillId="0" borderId="0" xfId="44" applyFont="1" applyFill="1" applyAlignment="1">
      <alignment horizontal="centerContinuous" vertical="center"/>
      <protection/>
    </xf>
    <xf numFmtId="0" fontId="2" fillId="0" borderId="0" xfId="44" applyFont="1" applyFill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71" fillId="0" borderId="10" xfId="44" applyFont="1" applyFill="1" applyBorder="1" applyAlignment="1">
      <alignment horizontal="center" vertical="center" wrapText="1"/>
      <protection/>
    </xf>
    <xf numFmtId="0" fontId="72" fillId="0" borderId="10" xfId="44" applyFont="1" applyFill="1" applyBorder="1" applyAlignment="1">
      <alignment horizontal="center" vertical="center" wrapText="1"/>
      <protection/>
    </xf>
    <xf numFmtId="0" fontId="73" fillId="0" borderId="10" xfId="44" applyFont="1" applyFill="1" applyBorder="1" applyAlignment="1">
      <alignment horizontal="center" vertical="center" wrapText="1"/>
      <protection/>
    </xf>
    <xf numFmtId="4" fontId="77" fillId="0" borderId="10" xfId="44" applyNumberFormat="1" applyFont="1" applyFill="1" applyBorder="1" applyAlignment="1">
      <alignment horizontal="center"/>
      <protection/>
    </xf>
    <xf numFmtId="4" fontId="74" fillId="0" borderId="10" xfId="44" applyNumberFormat="1" applyFont="1" applyFill="1" applyBorder="1" applyAlignment="1">
      <alignment horizontal="center"/>
      <protection/>
    </xf>
    <xf numFmtId="4" fontId="75" fillId="0" borderId="10" xfId="44" applyNumberFormat="1" applyFont="1" applyFill="1" applyBorder="1" applyAlignment="1">
      <alignment horizontal="center"/>
      <protection/>
    </xf>
    <xf numFmtId="4" fontId="76" fillId="0" borderId="10" xfId="44" applyNumberFormat="1" applyFont="1" applyFill="1" applyBorder="1" applyAlignment="1">
      <alignment horizontal="center"/>
      <protection/>
    </xf>
    <xf numFmtId="4" fontId="71" fillId="0" borderId="0" xfId="44" applyNumberFormat="1" applyFont="1" applyFill="1" applyBorder="1" applyAlignment="1">
      <alignment horizontal="center"/>
      <protection/>
    </xf>
    <xf numFmtId="190" fontId="8" fillId="0" borderId="0" xfId="44" applyNumberFormat="1" applyFont="1" applyFill="1" applyBorder="1">
      <alignment/>
      <protection/>
    </xf>
    <xf numFmtId="0" fontId="8" fillId="0" borderId="0" xfId="44" applyFont="1" applyFill="1" applyBorder="1">
      <alignment/>
      <protection/>
    </xf>
    <xf numFmtId="0" fontId="68" fillId="33" borderId="0" xfId="0" applyFont="1" applyFill="1" applyBorder="1" applyAlignment="1">
      <alignment horizontal="center"/>
    </xf>
    <xf numFmtId="3" fontId="78" fillId="33" borderId="0" xfId="0" applyNumberFormat="1" applyFont="1" applyFill="1" applyBorder="1" applyAlignment="1">
      <alignment horizontal="center"/>
    </xf>
    <xf numFmtId="2" fontId="68" fillId="33" borderId="0" xfId="0" applyNumberFormat="1" applyFont="1" applyFill="1" applyBorder="1" applyAlignment="1">
      <alignment horizontal="center"/>
    </xf>
    <xf numFmtId="4" fontId="68" fillId="0" borderId="0" xfId="0" applyNumberFormat="1" applyFont="1" applyFill="1" applyBorder="1" applyAlignment="1">
      <alignment horizontal="center"/>
    </xf>
    <xf numFmtId="4" fontId="68" fillId="33" borderId="0" xfId="0" applyNumberFormat="1" applyFont="1" applyFill="1" applyBorder="1" applyAlignment="1">
      <alignment horizontal="center"/>
    </xf>
    <xf numFmtId="4" fontId="78" fillId="33" borderId="0" xfId="0" applyNumberFormat="1" applyFont="1" applyFill="1" applyBorder="1" applyAlignment="1">
      <alignment horizontal="center"/>
    </xf>
    <xf numFmtId="4" fontId="72" fillId="34" borderId="10" xfId="44" applyNumberFormat="1" applyFont="1" applyFill="1" applyBorder="1" applyAlignment="1">
      <alignment horizontal="center"/>
      <protection/>
    </xf>
    <xf numFmtId="0" fontId="5" fillId="0" borderId="0" xfId="44" applyFont="1" applyFill="1" applyAlignment="1">
      <alignment horizontal="centerContinuous"/>
      <protection/>
    </xf>
    <xf numFmtId="0" fontId="5" fillId="33" borderId="0" xfId="44" applyFont="1" applyFill="1" applyAlignment="1">
      <alignment horizontal="centerContinuous"/>
      <protection/>
    </xf>
    <xf numFmtId="2" fontId="71" fillId="33" borderId="0" xfId="44" applyNumberFormat="1" applyFont="1" applyFill="1" applyBorder="1" applyAlignment="1">
      <alignment horizontal="center"/>
      <protection/>
    </xf>
    <xf numFmtId="4" fontId="72" fillId="33" borderId="0" xfId="44" applyNumberFormat="1" applyFont="1" applyFill="1" applyBorder="1" applyAlignment="1">
      <alignment horizontal="center"/>
      <protection/>
    </xf>
    <xf numFmtId="4" fontId="73" fillId="33" borderId="0" xfId="44" applyNumberFormat="1" applyFont="1" applyFill="1" applyBorder="1" applyAlignment="1">
      <alignment horizontal="center"/>
      <protection/>
    </xf>
    <xf numFmtId="4" fontId="76" fillId="0" borderId="0" xfId="44" applyNumberFormat="1" applyFont="1" applyFill="1" applyBorder="1" applyAlignment="1">
      <alignment horizontal="center"/>
      <protection/>
    </xf>
    <xf numFmtId="4" fontId="72" fillId="0" borderId="0" xfId="44" applyNumberFormat="1" applyFont="1" applyFill="1" applyBorder="1" applyAlignment="1">
      <alignment horizontal="center"/>
      <protection/>
    </xf>
    <xf numFmtId="4" fontId="73" fillId="0" borderId="0" xfId="44" applyNumberFormat="1" applyFont="1" applyFill="1" applyBorder="1" applyAlignment="1">
      <alignment horizontal="center"/>
      <protection/>
    </xf>
    <xf numFmtId="4" fontId="6" fillId="0" borderId="0" xfId="44" applyNumberFormat="1" applyFont="1" applyFill="1" applyBorder="1" applyAlignment="1">
      <alignment horizontal="center"/>
      <protection/>
    </xf>
    <xf numFmtId="9" fontId="72" fillId="33" borderId="0" xfId="47" applyFont="1" applyFill="1" applyBorder="1" applyAlignment="1">
      <alignment horizontal="center"/>
    </xf>
    <xf numFmtId="9" fontId="72" fillId="0" borderId="0" xfId="47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horizontal="centerContinuous" vertical="center"/>
    </xf>
    <xf numFmtId="0" fontId="2" fillId="0" borderId="10" xfId="0" applyFont="1" applyFill="1" applyBorder="1" applyAlignment="1">
      <alignment horizontal="center" vertical="center" wrapText="1"/>
    </xf>
    <xf numFmtId="2" fontId="69" fillId="0" borderId="10" xfId="0" applyNumberFormat="1" applyFont="1" applyFill="1" applyBorder="1" applyAlignment="1">
      <alignment horizontal="center"/>
    </xf>
    <xf numFmtId="0" fontId="69" fillId="0" borderId="10" xfId="0" applyFont="1" applyFill="1" applyBorder="1" applyAlignment="1">
      <alignment horizontal="center"/>
    </xf>
    <xf numFmtId="2" fontId="68" fillId="0" borderId="10" xfId="0" applyNumberFormat="1" applyFont="1" applyFill="1" applyBorder="1" applyAlignment="1">
      <alignment horizontal="center"/>
    </xf>
    <xf numFmtId="4" fontId="67" fillId="0" borderId="0" xfId="0" applyNumberFormat="1" applyFont="1" applyFill="1" applyBorder="1" applyAlignment="1">
      <alignment horizontal="center"/>
    </xf>
    <xf numFmtId="2" fontId="68" fillId="0" borderId="0" xfId="0" applyNumberFormat="1" applyFont="1" applyFill="1" applyBorder="1" applyAlignment="1">
      <alignment horizontal="center"/>
    </xf>
    <xf numFmtId="2" fontId="67" fillId="0" borderId="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 wrapText="1"/>
    </xf>
    <xf numFmtId="2" fontId="77" fillId="34" borderId="10" xfId="47" applyNumberFormat="1" applyFont="1" applyFill="1" applyBorder="1" applyAlignment="1">
      <alignment horizontal="center"/>
    </xf>
    <xf numFmtId="4" fontId="77" fillId="34" borderId="10" xfId="47" applyNumberFormat="1" applyFont="1" applyFill="1" applyBorder="1" applyAlignment="1">
      <alignment horizontal="center"/>
    </xf>
    <xf numFmtId="2" fontId="75" fillId="34" borderId="10" xfId="47" applyNumberFormat="1" applyFont="1" applyFill="1" applyBorder="1" applyAlignment="1">
      <alignment horizontal="center"/>
    </xf>
    <xf numFmtId="4" fontId="75" fillId="34" borderId="10" xfId="47" applyNumberFormat="1" applyFont="1" applyFill="1" applyBorder="1" applyAlignment="1">
      <alignment horizontal="center"/>
    </xf>
    <xf numFmtId="4" fontId="6" fillId="34" borderId="10" xfId="44" applyNumberFormat="1" applyFont="1" applyFill="1" applyBorder="1" applyAlignment="1">
      <alignment horizontal="center"/>
      <protection/>
    </xf>
    <xf numFmtId="2" fontId="75" fillId="33" borderId="10" xfId="47" applyNumberFormat="1" applyFont="1" applyFill="1" applyBorder="1" applyAlignment="1">
      <alignment horizontal="center"/>
    </xf>
    <xf numFmtId="4" fontId="73" fillId="33" borderId="10" xfId="44" applyNumberFormat="1" applyFont="1" applyFill="1" applyBorder="1" applyAlignment="1" quotePrefix="1">
      <alignment horizontal="center"/>
      <protection/>
    </xf>
    <xf numFmtId="4" fontId="77" fillId="33" borderId="10" xfId="47" applyNumberFormat="1" applyFont="1" applyFill="1" applyBorder="1" applyAlignment="1">
      <alignment horizontal="center"/>
    </xf>
    <xf numFmtId="4" fontId="79" fillId="33" borderId="10" xfId="44" applyNumberFormat="1" applyFont="1" applyFill="1" applyBorder="1" applyAlignment="1">
      <alignment horizontal="center"/>
      <protection/>
    </xf>
    <xf numFmtId="4" fontId="75" fillId="33" borderId="10" xfId="47" applyNumberFormat="1" applyFont="1" applyFill="1" applyBorder="1" applyAlignment="1">
      <alignment horizontal="center"/>
    </xf>
    <xf numFmtId="4" fontId="71" fillId="34" borderId="10" xfId="44" applyNumberFormat="1" applyFont="1" applyFill="1" applyBorder="1" applyAlignment="1">
      <alignment horizontal="center"/>
      <protection/>
    </xf>
    <xf numFmtId="0" fontId="71" fillId="33" borderId="11" xfId="44" applyFont="1" applyFill="1" applyBorder="1" applyAlignment="1">
      <alignment horizontal="center"/>
      <protection/>
    </xf>
    <xf numFmtId="0" fontId="71" fillId="33" borderId="12" xfId="44" applyFont="1" applyFill="1" applyBorder="1" applyAlignment="1">
      <alignment horizontal="center"/>
      <protection/>
    </xf>
    <xf numFmtId="4" fontId="73" fillId="33" borderId="11" xfId="44" applyNumberFormat="1" applyFont="1" applyFill="1" applyBorder="1" applyAlignment="1">
      <alignment horizontal="center"/>
      <protection/>
    </xf>
    <xf numFmtId="4" fontId="73" fillId="33" borderId="13" xfId="44" applyNumberFormat="1" applyFont="1" applyFill="1" applyBorder="1" applyAlignment="1">
      <alignment horizontal="center"/>
      <protection/>
    </xf>
    <xf numFmtId="4" fontId="73" fillId="33" borderId="12" xfId="44" applyNumberFormat="1" applyFont="1" applyFill="1" applyBorder="1" applyAlignment="1">
      <alignment horizontal="center"/>
      <protection/>
    </xf>
    <xf numFmtId="4" fontId="73" fillId="0" borderId="11" xfId="44" applyNumberFormat="1" applyFont="1" applyFill="1" applyBorder="1" applyAlignment="1">
      <alignment horizontal="center"/>
      <protection/>
    </xf>
    <xf numFmtId="4" fontId="73" fillId="0" borderId="13" xfId="44" applyNumberFormat="1" applyFont="1" applyFill="1" applyBorder="1" applyAlignment="1">
      <alignment horizontal="center"/>
      <protection/>
    </xf>
    <xf numFmtId="4" fontId="73" fillId="0" borderId="12" xfId="44" applyNumberFormat="1" applyFont="1" applyFill="1" applyBorder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ปริมาณการใช้น้ำมัน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Diesel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(ลิตร) ประจำปี 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2565</a:t>
            </a:r>
          </a:p>
        </c:rich>
      </c:tx>
      <c:layout>
        <c:manualLayout>
          <c:xMode val="factor"/>
          <c:yMode val="factor"/>
          <c:x val="-0.001"/>
          <c:y val="-0.0135"/>
        </c:manualLayout>
      </c:layout>
      <c:spPr>
        <a:noFill/>
        <a:ln w="3175"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43"/>
          <c:w val="0.97625"/>
          <c:h val="0.82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น้ำมันเชื้อเพลิง!$D$4</c:f>
              <c:strCache>
                <c:ptCount val="1"/>
                <c:pt idx="0">
                  <c:v>ปริมาณการใช้น้ำมันDiesel /เดือน (ลิตร)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น้ำมันเชื้อเพลิง!$A$5:$A$16</c:f>
              <c:strCache/>
            </c:strRef>
          </c:cat>
          <c:val>
            <c:numRef>
              <c:f>น้ำมันเชื้อเพลิง!$D$5:$D$16</c:f>
              <c:numCache/>
            </c:numRef>
          </c:val>
          <c:shape val="box"/>
        </c:ser>
        <c:ser>
          <c:idx val="1"/>
          <c:order val="1"/>
          <c:tx>
            <c:strRef>
              <c:f>น้ำมันเชื้อเพลิง!$E$4</c:f>
              <c:strCache>
                <c:ptCount val="1"/>
                <c:pt idx="0">
                  <c:v>ค่าใช้จ่าย/เดือน (บาท)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น้ำมันเชื้อเพลิง!$A$5:$A$16</c:f>
              <c:strCache/>
            </c:strRef>
          </c:cat>
          <c:val>
            <c:numRef>
              <c:f>น้ำมันเชื้อเพลิง!$E$5:$E$16</c:f>
            </c:numRef>
          </c:val>
          <c:shape val="box"/>
        </c:ser>
        <c:shape val="box"/>
        <c:axId val="32515784"/>
        <c:axId val="24206601"/>
      </c:bar3DChart>
      <c:catAx>
        <c:axId val="32515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206601"/>
        <c:crosses val="autoZero"/>
        <c:auto val="1"/>
        <c:lblOffset val="100"/>
        <c:tickLblSkip val="1"/>
        <c:noMultiLvlLbl val="0"/>
      </c:catAx>
      <c:valAx>
        <c:axId val="242066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1578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ปริมาณการใช้น้ำมัน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Gasohol 91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(ลิตร) ประจำปี 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2565</a:t>
            </a:r>
          </a:p>
        </c:rich>
      </c:tx>
      <c:layout>
        <c:manualLayout>
          <c:xMode val="factor"/>
          <c:yMode val="factor"/>
          <c:x val="-0.001"/>
          <c:y val="-0.012"/>
        </c:manualLayout>
      </c:layout>
      <c:spPr>
        <a:noFill/>
        <a:ln w="3175">
          <a:noFill/>
        </a:ln>
      </c:spPr>
    </c:title>
    <c:view3D>
      <c:rotX val="15"/>
      <c:hPercent val="28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525"/>
          <c:w val="0.976"/>
          <c:h val="0.81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น้ำมันเชื้อเพลิง!$F$4</c:f>
              <c:strCache>
                <c:ptCount val="1"/>
                <c:pt idx="0">
                  <c:v>ปริมาณการใช้น้ำมันGasohol 91 /เดือน (ลิตร)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น้ำมันเชื้อเพลิง!$A$5:$A$16</c:f>
              <c:strCache/>
            </c:strRef>
          </c:cat>
          <c:val>
            <c:numRef>
              <c:f>น้ำมันเชื้อเพลิง!$F$5:$F$16</c:f>
              <c:numCache/>
            </c:numRef>
          </c:val>
          <c:shape val="box"/>
        </c:ser>
        <c:shape val="box"/>
        <c:axId val="16532818"/>
        <c:axId val="14577635"/>
      </c:bar3DChart>
      <c:catAx>
        <c:axId val="16532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577635"/>
        <c:crosses val="autoZero"/>
        <c:auto val="1"/>
        <c:lblOffset val="100"/>
        <c:tickLblSkip val="1"/>
        <c:noMultiLvlLbl val="0"/>
      </c:catAx>
      <c:valAx>
        <c:axId val="145776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53281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ปริมาณการใช้น้ำมัน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Gasohol 95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(ลิตร) ประจำปี 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2565</a:t>
            </a:r>
          </a:p>
        </c:rich>
      </c:tx>
      <c:layout>
        <c:manualLayout>
          <c:xMode val="factor"/>
          <c:yMode val="factor"/>
          <c:x val="-0.001"/>
          <c:y val="-0.012"/>
        </c:manualLayout>
      </c:layout>
      <c:spPr>
        <a:noFill/>
        <a:ln w="3175">
          <a:noFill/>
        </a:ln>
      </c:spPr>
    </c:title>
    <c:view3D>
      <c:rotX val="15"/>
      <c:hPercent val="28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5225"/>
          <c:w val="0.976"/>
          <c:h val="0.81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น้ำมันเชื้อเพลิง!$H$4</c:f>
              <c:strCache>
                <c:ptCount val="1"/>
                <c:pt idx="0">
                  <c:v>ปริมาณการใช้น้ำมันGasohol 95 /เดือน (ลิตร)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น้ำมันเชื้อเพลิง!$A$5:$A$16</c:f>
              <c:strCache/>
            </c:strRef>
          </c:cat>
          <c:val>
            <c:numRef>
              <c:f>น้ำมันเชื้อเพลิง!$H$5:$H$16</c:f>
              <c:numCache/>
            </c:numRef>
          </c:val>
          <c:shape val="box"/>
        </c:ser>
        <c:shape val="box"/>
        <c:axId val="64089852"/>
        <c:axId val="39937757"/>
      </c:bar3DChart>
      <c:catAx>
        <c:axId val="64089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937757"/>
        <c:crosses val="autoZero"/>
        <c:auto val="1"/>
        <c:lblOffset val="100"/>
        <c:tickLblSkip val="1"/>
        <c:noMultiLvlLbl val="0"/>
      </c:catAx>
      <c:valAx>
        <c:axId val="399377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8985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ปริมาณการใช้น้ำมันเชื้อเพลิงต่อจำนวนพนักงาน ประจำปี 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2565</a:t>
            </a:r>
          </a:p>
        </c:rich>
      </c:tx>
      <c:layout>
        <c:manualLayout>
          <c:xMode val="factor"/>
          <c:yMode val="factor"/>
          <c:x val="-0.001"/>
          <c:y val="-0.012"/>
        </c:manualLayout>
      </c:layout>
      <c:spPr>
        <a:noFill/>
        <a:ln w="3175">
          <a:noFill/>
        </a:ln>
      </c:spPr>
    </c:title>
    <c:view3D>
      <c:rotX val="15"/>
      <c:hPercent val="28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5225"/>
          <c:w val="0.976"/>
          <c:h val="0.81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น้ำมันเชื้อเพลิง!$L$4</c:f>
              <c:strCache>
                <c:ptCount val="1"/>
                <c:pt idx="0">
                  <c:v>ปริมาณการใช้เชื้อเพลิงต่อจำนวนพนักงาน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น้ำมันเชื้อเพลิง!$A$5:$A$16</c:f>
              <c:strCache/>
            </c:strRef>
          </c:cat>
          <c:val>
            <c:numRef>
              <c:f>น้ำมันเชื้อเพลิง!$L$5:$L$16</c:f>
              <c:numCache/>
            </c:numRef>
          </c:val>
          <c:shape val="box"/>
        </c:ser>
        <c:shape val="box"/>
        <c:axId val="23895494"/>
        <c:axId val="13732855"/>
      </c:bar3DChart>
      <c:catAx>
        <c:axId val="23895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732855"/>
        <c:crosses val="autoZero"/>
        <c:auto val="1"/>
        <c:lblOffset val="100"/>
        <c:tickLblSkip val="1"/>
        <c:noMultiLvlLbl val="0"/>
      </c:catAx>
      <c:valAx>
        <c:axId val="137328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89549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เปรียบเทียบปริมาณการใช้น้ำมัน 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Diesel /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เดือน (ลิตร)
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2562-2565</a:t>
            </a:r>
          </a:p>
        </c:rich>
      </c:tx>
      <c:layout>
        <c:manualLayout>
          <c:xMode val="factor"/>
          <c:yMode val="factor"/>
          <c:x val="0.0092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5"/>
          <c:y val="0.1125"/>
          <c:w val="0.998"/>
          <c:h val="0.8075"/>
        </c:manualLayout>
      </c:layout>
      <c:lineChart>
        <c:grouping val="standard"/>
        <c:varyColors val="0"/>
        <c:ser>
          <c:idx val="0"/>
          <c:order val="0"/>
          <c:tx>
            <c:strRef>
              <c:f>'น้ำมันเชื้อเพลิง-เปรียบเทียบ'!$B$4</c:f>
              <c:strCache>
                <c:ptCount val="1"/>
                <c:pt idx="0">
                  <c:v>2562  ปริมาณการใช้น้ำมันDiesel /เดือน (ลิตร)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'น้ำมันเชื้อเพลิง-เปรียบเทียบ'!$A$5:$A$16</c:f>
              <c:strCache/>
            </c:strRef>
          </c:cat>
          <c:val>
            <c:numRef>
              <c:f>'น้ำมันเชื้อเพลิง-เปรียบเทียบ'!$B$5:$B$16</c:f>
              <c:numCache/>
            </c:numRef>
          </c:val>
          <c:smooth val="0"/>
        </c:ser>
        <c:ser>
          <c:idx val="1"/>
          <c:order val="1"/>
          <c:tx>
            <c:strRef>
              <c:f>'น้ำมันเชื้อเพลิง-เปรียบเทียบ'!$C$4</c:f>
              <c:strCache>
                <c:ptCount val="1"/>
                <c:pt idx="0">
                  <c:v>2565  ปริมาณการใช้น้ำมันDiesel /เดือน (ลิตร)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'น้ำมันเชื้อเพลิง-เปรียบเทียบ'!$A$5:$A$16</c:f>
              <c:strCache/>
            </c:strRef>
          </c:cat>
          <c:val>
            <c:numRef>
              <c:f>'น้ำมันเชื้อเพลิง-เปรียบเทียบ'!$C$5:$C$16</c:f>
              <c:numCache/>
            </c:numRef>
          </c:val>
          <c:smooth val="0"/>
        </c:ser>
        <c:ser>
          <c:idx val="2"/>
          <c:order val="2"/>
          <c:tx>
            <c:strRef>
              <c:f>'น้ำมันเชื้อเพลิง-เปรียบเทียบ'!$D$4</c:f>
              <c:strCache>
                <c:ptCount val="1"/>
                <c:pt idx="0">
                  <c:v>2565  เป้าหมาย  ลด 5 %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Pt>
            <c:idx val="7"/>
            <c:spPr>
              <a:solidFill>
                <a:srgbClr val="9BBB59"/>
              </a:solidFill>
              <a:ln w="25400">
                <a:solidFill>
                  <a:srgbClr val="99CC00"/>
                </a:solidFill>
                <a:prstDash val="sysDot"/>
              </a:ln>
            </c:spPr>
            <c:marker>
              <c:size val="5"/>
              <c:spPr>
                <a:solidFill>
                  <a:srgbClr val="969696"/>
                </a:solidFill>
                <a:ln>
                  <a:solidFill>
                    <a:srgbClr val="99CC00"/>
                  </a:solidFill>
                </a:ln>
              </c:spPr>
            </c:marker>
          </c:dPt>
          <c:cat>
            <c:strRef>
              <c:f>'น้ำมันเชื้อเพลิง-เปรียบเทียบ'!$A$5:$A$16</c:f>
              <c:strCache/>
            </c:strRef>
          </c:cat>
          <c:val>
            <c:numRef>
              <c:f>'น้ำมันเชื้อเพลิง-เปรียบเทียบ'!$D$5:$D$16</c:f>
              <c:numCache/>
            </c:numRef>
          </c:val>
          <c:smooth val="0"/>
        </c:ser>
        <c:marker val="1"/>
        <c:axId val="56486832"/>
        <c:axId val="38619441"/>
      </c:lineChart>
      <c:catAx>
        <c:axId val="564868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619441"/>
        <c:crosses val="autoZero"/>
        <c:auto val="1"/>
        <c:lblOffset val="100"/>
        <c:tickLblSkip val="1"/>
        <c:noMultiLvlLbl val="0"/>
      </c:catAx>
      <c:valAx>
        <c:axId val="386194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648683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7325"/>
          <c:y val="0.8995"/>
          <c:w val="0.8185"/>
          <c:h val="0.07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เปรียบเทียบปริมาณ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Gasohol 91 /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เดือน (ลิตร)
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2562-2565</a:t>
            </a:r>
          </a:p>
        </c:rich>
      </c:tx>
      <c:layout>
        <c:manualLayout>
          <c:xMode val="factor"/>
          <c:yMode val="factor"/>
          <c:x val="0.004"/>
          <c:y val="-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1135"/>
          <c:w val="0.9905"/>
          <c:h val="0.80425"/>
        </c:manualLayout>
      </c:layout>
      <c:lineChart>
        <c:grouping val="standard"/>
        <c:varyColors val="0"/>
        <c:ser>
          <c:idx val="0"/>
          <c:order val="0"/>
          <c:tx>
            <c:strRef>
              <c:f>'น้ำมันเชื้อเพลิง-เปรียบเทียบ'!$G$4</c:f>
              <c:strCache>
                <c:ptCount val="1"/>
                <c:pt idx="0">
                  <c:v>2562  ปริมาณการใช้น้ำมันGasohol 91 /เดือน (ลิตร)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'น้ำมันเชื้อเพลิง-เปรียบเทียบ'!$A$5:$A$16</c:f>
              <c:strCache/>
            </c:strRef>
          </c:cat>
          <c:val>
            <c:numRef>
              <c:f>'น้ำมันเชื้อเพลิง-เปรียบเทียบ'!$G$5:$G$16</c:f>
              <c:numCache/>
            </c:numRef>
          </c:val>
          <c:smooth val="0"/>
        </c:ser>
        <c:ser>
          <c:idx val="1"/>
          <c:order val="1"/>
          <c:tx>
            <c:strRef>
              <c:f>'น้ำมันเชื้อเพลิง-เปรียบเทียบ'!$H$4</c:f>
              <c:strCache>
                <c:ptCount val="1"/>
                <c:pt idx="0">
                  <c:v>2565  ปริมาณการใช้น้ำมันGasohol 91 /เดือน (ลิตร)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'น้ำมันเชื้อเพลิง-เปรียบเทียบ'!$A$5:$A$16</c:f>
              <c:strCache/>
            </c:strRef>
          </c:cat>
          <c:val>
            <c:numRef>
              <c:f>'น้ำมันเชื้อเพลิง-เปรียบเทียบ'!$H$5:$H$16</c:f>
              <c:numCache/>
            </c:numRef>
          </c:val>
          <c:smooth val="0"/>
        </c:ser>
        <c:ser>
          <c:idx val="2"/>
          <c:order val="2"/>
          <c:tx>
            <c:strRef>
              <c:f>'น้ำมันเชื้อเพลิง-เปรียบเทียบ'!$I$4</c:f>
              <c:strCache>
                <c:ptCount val="1"/>
                <c:pt idx="0">
                  <c:v>2565  เป้าหมาย  ลด 5 %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'น้ำมันเชื้อเพลิง-เปรียบเทียบ'!$A$5:$A$16</c:f>
              <c:strCache/>
            </c:strRef>
          </c:cat>
          <c:val>
            <c:numRef>
              <c:f>'น้ำมันเชื้อเพลิง-เปรียบเทียบ'!$I$5:$I$16</c:f>
              <c:numCache/>
            </c:numRef>
          </c:val>
          <c:smooth val="0"/>
        </c:ser>
        <c:marker val="1"/>
        <c:axId val="12030650"/>
        <c:axId val="41166987"/>
      </c:lineChart>
      <c:catAx>
        <c:axId val="120306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1166987"/>
        <c:crosses val="autoZero"/>
        <c:auto val="1"/>
        <c:lblOffset val="100"/>
        <c:tickLblSkip val="1"/>
        <c:noMultiLvlLbl val="0"/>
      </c:catAx>
      <c:valAx>
        <c:axId val="411669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203065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3375"/>
          <c:y val="0.89325"/>
          <c:w val="0.9375"/>
          <c:h val="0.1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เปรียบเทียบปริมาณ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Gasohol 95 /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เดือน (ลิตร)
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2562-2565</a:t>
            </a:r>
          </a:p>
        </c:rich>
      </c:tx>
      <c:layout>
        <c:manualLayout>
          <c:xMode val="factor"/>
          <c:yMode val="factor"/>
          <c:x val="0.0005"/>
          <c:y val="-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45"/>
          <c:w val="0.9915"/>
          <c:h val="0.77975"/>
        </c:manualLayout>
      </c:layout>
      <c:lineChart>
        <c:grouping val="standard"/>
        <c:varyColors val="0"/>
        <c:ser>
          <c:idx val="0"/>
          <c:order val="0"/>
          <c:tx>
            <c:strRef>
              <c:f>'น้ำมันเชื้อเพลิง-เปรียบเทียบ'!$L$4</c:f>
              <c:strCache>
                <c:ptCount val="1"/>
                <c:pt idx="0">
                  <c:v>2562  ปริมาณการใช้น้ำมันGasohol 95 /เดือน (ลิตร)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'น้ำมันเชื้อเพลิง-เปรียบเทียบ'!$A$5:$A$16</c:f>
              <c:strCache/>
            </c:strRef>
          </c:cat>
          <c:val>
            <c:numRef>
              <c:f>'น้ำมันเชื้อเพลิง-เปรียบเทียบ'!$L$5:$L$16</c:f>
              <c:numCache/>
            </c:numRef>
          </c:val>
          <c:smooth val="0"/>
        </c:ser>
        <c:ser>
          <c:idx val="1"/>
          <c:order val="1"/>
          <c:tx>
            <c:strRef>
              <c:f>'น้ำมันเชื้อเพลิง-เปรียบเทียบ'!$M$4</c:f>
              <c:strCache>
                <c:ptCount val="1"/>
                <c:pt idx="0">
                  <c:v>2565  ปริมาณการใช้น้ำมันGasohol 95 /เดือน (ลิตร)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'น้ำมันเชื้อเพลิง-เปรียบเทียบ'!$A$5:$A$16</c:f>
              <c:strCache/>
            </c:strRef>
          </c:cat>
          <c:val>
            <c:numRef>
              <c:f>'น้ำมันเชื้อเพลิง-เปรียบเทียบ'!$M$5:$M$16</c:f>
              <c:numCache/>
            </c:numRef>
          </c:val>
          <c:smooth val="0"/>
        </c:ser>
        <c:ser>
          <c:idx val="2"/>
          <c:order val="2"/>
          <c:tx>
            <c:strRef>
              <c:f>'น้ำมันเชื้อเพลิง-เปรียบเทียบ'!$N$4</c:f>
              <c:strCache>
                <c:ptCount val="1"/>
                <c:pt idx="0">
                  <c:v>2565  เป้าหมาย  ลด 5 %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'น้ำมันเชื้อเพลิง-เปรียบเทียบ'!$A$5:$A$16</c:f>
              <c:strCache/>
            </c:strRef>
          </c:cat>
          <c:val>
            <c:numRef>
              <c:f>'น้ำมันเชื้อเพลิง-เปรียบเทียบ'!$N$5:$N$16</c:f>
              <c:numCache/>
            </c:numRef>
          </c:val>
          <c:smooth val="0"/>
        </c:ser>
        <c:marker val="1"/>
        <c:axId val="34958564"/>
        <c:axId val="46191621"/>
      </c:lineChart>
      <c:catAx>
        <c:axId val="349585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6191621"/>
        <c:crosses val="autoZero"/>
        <c:auto val="1"/>
        <c:lblOffset val="100"/>
        <c:tickLblSkip val="1"/>
        <c:noMultiLvlLbl val="0"/>
      </c:catAx>
      <c:valAx>
        <c:axId val="461916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95856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345"/>
          <c:y val="0.9095"/>
          <c:w val="0.90625"/>
          <c:h val="0.0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เปรียบเทียบปริมาณการใช้น้ำมันเชื้อเพลิงต่อจำนวนพนักงาน
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2562-2565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10975"/>
          <c:w val="0.99125"/>
          <c:h val="0.80775"/>
        </c:manualLayout>
      </c:layout>
      <c:lineChart>
        <c:grouping val="standard"/>
        <c:varyColors val="0"/>
        <c:ser>
          <c:idx val="0"/>
          <c:order val="0"/>
          <c:tx>
            <c:strRef>
              <c:f>'น้ำมันเชื้อเพลิง-เปรียบเทียบ'!$Q$4</c:f>
              <c:strCache>
                <c:ptCount val="1"/>
                <c:pt idx="0">
                  <c:v>2562  ปริมาณการใช้น้ำมันเชื้อเพลิงต่อจำนวนพนักงาน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'น้ำมันเชื้อเพลิง-เปรียบเทียบ'!$A$5:$A$16</c:f>
              <c:strCache/>
            </c:strRef>
          </c:cat>
          <c:val>
            <c:numRef>
              <c:f>'น้ำมันเชื้อเพลิง-เปรียบเทียบ'!$Q$5:$Q$16</c:f>
              <c:numCache/>
            </c:numRef>
          </c:val>
          <c:smooth val="0"/>
        </c:ser>
        <c:ser>
          <c:idx val="1"/>
          <c:order val="1"/>
          <c:tx>
            <c:strRef>
              <c:f>'น้ำมันเชื้อเพลิง-เปรียบเทียบ'!$R$4</c:f>
              <c:strCache>
                <c:ptCount val="1"/>
                <c:pt idx="0">
                  <c:v>2565  ปริมาณการใช้น้ำมันเชื้อเพลิงต่อจำนวนพนักงาน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'น้ำมันเชื้อเพลิง-เปรียบเทียบ'!$A$5:$A$16</c:f>
              <c:strCache/>
            </c:strRef>
          </c:cat>
          <c:val>
            <c:numRef>
              <c:f>'น้ำมันเชื้อเพลิง-เปรียบเทียบ'!$R$5:$R$16</c:f>
              <c:numCache/>
            </c:numRef>
          </c:val>
          <c:smooth val="0"/>
        </c:ser>
        <c:ser>
          <c:idx val="2"/>
          <c:order val="2"/>
          <c:tx>
            <c:strRef>
              <c:f>'น้ำมันเชื้อเพลิง-เปรียบเทียบ'!$S$4</c:f>
              <c:strCache>
                <c:ptCount val="1"/>
                <c:pt idx="0">
                  <c:v>2565  เป้าหมาย  ลด 5 %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'น้ำมันเชื้อเพลิง-เปรียบเทียบ'!$A$5:$A$16</c:f>
              <c:strCache/>
            </c:strRef>
          </c:cat>
          <c:val>
            <c:numRef>
              <c:f>'น้ำมันเชื้อเพลิง-เปรียบเทียบ'!$S$5:$S$16</c:f>
              <c:numCache/>
            </c:numRef>
          </c:val>
          <c:smooth val="0"/>
        </c:ser>
        <c:marker val="1"/>
        <c:axId val="13071406"/>
        <c:axId val="50533791"/>
      </c:lineChart>
      <c:catAx>
        <c:axId val="130714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0533791"/>
        <c:crosses val="autoZero"/>
        <c:auto val="1"/>
        <c:lblOffset val="100"/>
        <c:tickLblSkip val="1"/>
        <c:noMultiLvlLbl val="0"/>
      </c:catAx>
      <c:valAx>
        <c:axId val="505337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307140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17"/>
          <c:y val="0.9095"/>
          <c:w val="0.9645"/>
          <c:h val="0.07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39</xdr:row>
      <xdr:rowOff>152400</xdr:rowOff>
    </xdr:from>
    <xdr:to>
      <xdr:col>11</xdr:col>
      <xdr:colOff>942975</xdr:colOff>
      <xdr:row>50</xdr:row>
      <xdr:rowOff>95250</xdr:rowOff>
    </xdr:to>
    <xdr:graphicFrame>
      <xdr:nvGraphicFramePr>
        <xdr:cNvPr id="1" name="Chart 1"/>
        <xdr:cNvGraphicFramePr/>
      </xdr:nvGraphicFramePr>
      <xdr:xfrm>
        <a:off x="57150" y="12372975"/>
        <a:ext cx="75628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53</xdr:row>
      <xdr:rowOff>161925</xdr:rowOff>
    </xdr:from>
    <xdr:to>
      <xdr:col>11</xdr:col>
      <xdr:colOff>923925</xdr:colOff>
      <xdr:row>64</xdr:row>
      <xdr:rowOff>0</xdr:rowOff>
    </xdr:to>
    <xdr:graphicFrame>
      <xdr:nvGraphicFramePr>
        <xdr:cNvPr id="2" name="Chart 1"/>
        <xdr:cNvGraphicFramePr/>
      </xdr:nvGraphicFramePr>
      <xdr:xfrm>
        <a:off x="76200" y="14649450"/>
        <a:ext cx="7524750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123825</xdr:colOff>
      <xdr:row>67</xdr:row>
      <xdr:rowOff>19050</xdr:rowOff>
    </xdr:from>
    <xdr:to>
      <xdr:col>11</xdr:col>
      <xdr:colOff>971550</xdr:colOff>
      <xdr:row>77</xdr:row>
      <xdr:rowOff>19050</xdr:rowOff>
    </xdr:to>
    <xdr:graphicFrame>
      <xdr:nvGraphicFramePr>
        <xdr:cNvPr id="3" name="Chart 1"/>
        <xdr:cNvGraphicFramePr/>
      </xdr:nvGraphicFramePr>
      <xdr:xfrm>
        <a:off x="123825" y="16773525"/>
        <a:ext cx="752475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20</xdr:row>
      <xdr:rowOff>323850</xdr:rowOff>
    </xdr:from>
    <xdr:to>
      <xdr:col>11</xdr:col>
      <xdr:colOff>942975</xdr:colOff>
      <xdr:row>30</xdr:row>
      <xdr:rowOff>133350</xdr:rowOff>
    </xdr:to>
    <xdr:graphicFrame>
      <xdr:nvGraphicFramePr>
        <xdr:cNvPr id="4" name="Chart 1"/>
        <xdr:cNvGraphicFramePr/>
      </xdr:nvGraphicFramePr>
      <xdr:xfrm>
        <a:off x="85725" y="7924800"/>
        <a:ext cx="7534275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49</xdr:row>
      <xdr:rowOff>0</xdr:rowOff>
    </xdr:from>
    <xdr:to>
      <xdr:col>18</xdr:col>
      <xdr:colOff>533400</xdr:colOff>
      <xdr:row>60</xdr:row>
      <xdr:rowOff>276225</xdr:rowOff>
    </xdr:to>
    <xdr:graphicFrame>
      <xdr:nvGraphicFramePr>
        <xdr:cNvPr id="1" name="แผนภูมิ 1"/>
        <xdr:cNvGraphicFramePr/>
      </xdr:nvGraphicFramePr>
      <xdr:xfrm>
        <a:off x="57150" y="17183100"/>
        <a:ext cx="145827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72</xdr:row>
      <xdr:rowOff>19050</xdr:rowOff>
    </xdr:from>
    <xdr:to>
      <xdr:col>18</xdr:col>
      <xdr:colOff>514350</xdr:colOff>
      <xdr:row>83</xdr:row>
      <xdr:rowOff>285750</xdr:rowOff>
    </xdr:to>
    <xdr:graphicFrame>
      <xdr:nvGraphicFramePr>
        <xdr:cNvPr id="2" name="แผนภูมิ 2"/>
        <xdr:cNvGraphicFramePr/>
      </xdr:nvGraphicFramePr>
      <xdr:xfrm>
        <a:off x="47625" y="24650700"/>
        <a:ext cx="14573250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85</xdr:row>
      <xdr:rowOff>304800</xdr:rowOff>
    </xdr:from>
    <xdr:to>
      <xdr:col>18</xdr:col>
      <xdr:colOff>419100</xdr:colOff>
      <xdr:row>100</xdr:row>
      <xdr:rowOff>19050</xdr:rowOff>
    </xdr:to>
    <xdr:graphicFrame>
      <xdr:nvGraphicFramePr>
        <xdr:cNvPr id="3" name="แผนภูมิ 3"/>
        <xdr:cNvGraphicFramePr/>
      </xdr:nvGraphicFramePr>
      <xdr:xfrm>
        <a:off x="66675" y="29146500"/>
        <a:ext cx="14458950" cy="3905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35</xdr:row>
      <xdr:rowOff>66675</xdr:rowOff>
    </xdr:from>
    <xdr:to>
      <xdr:col>18</xdr:col>
      <xdr:colOff>514350</xdr:colOff>
      <xdr:row>47</xdr:row>
      <xdr:rowOff>19050</xdr:rowOff>
    </xdr:to>
    <xdr:graphicFrame>
      <xdr:nvGraphicFramePr>
        <xdr:cNvPr id="4" name="แผนภูมิ 3"/>
        <xdr:cNvGraphicFramePr/>
      </xdr:nvGraphicFramePr>
      <xdr:xfrm>
        <a:off x="114300" y="12715875"/>
        <a:ext cx="14506575" cy="3838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17;&#3627;&#3634;&#3623;&#3636;&#3607;&#3618;&#3634;&#3621;&#3633;&#3618;&#3649;&#3617;&#3656;&#3650;&#3592;&#3657;\Green%20office%20Maejo%20Universty%20&#3626;&#3609;&#3629;.2017\&#3626;&#3635;&#3609;&#3633;&#3585;&#3591;&#3634;&#3609;&#3617;&#3627;&#3634;&#3623;&#3636;&#3607;&#3618;&#3634;&#3621;&#3633;&#3618;%20%20Green%20Office%2062%20(&#3627;&#3617;&#3623;&#3604;%203)\&#3627;&#3617;&#3623;&#3604;%203%20&#3586;&#3657;&#3629;%203.2(2)%20&#3610;&#3633;&#3609;&#3607;&#3638;&#3585;&#3585;&#3634;&#3619;&#3651;&#3594;&#3657;&#3648;&#3594;&#3639;&#3657;&#3629;&#3648;&#3614;&#3621;&#3636;&#3591;%206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SUS\Downloads\&#3619;&#3634;&#3618;&#3591;&#3634;&#3609;&#3585;&#3634;&#3619;&#3651;&#3594;&#3657;&#3609;&#3657;&#3635;&#3617;&#3633;&#3609;%20&#3585;&#3614;%206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SUS\Downloads\&#3619;&#3634;&#3618;&#3591;&#3634;&#3609;&#3585;&#3634;&#3619;&#3651;&#3594;&#3657;&#3609;&#3657;&#3635;&#3617;&#3633;&#3609;%20&#3617;&#3588;%206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น้ำมันเชื้อเพลิง"/>
      <sheetName val="น้ำมันเชื้อเพลิง-เปรียบเทียบ"/>
    </sheetNames>
    <sheetDataSet>
      <sheetData sheetId="0">
        <row r="5">
          <cell r="D5">
            <v>835.339</v>
          </cell>
          <cell r="F5">
            <v>23.83</v>
          </cell>
          <cell r="H5">
            <v>20.735</v>
          </cell>
          <cell r="L5">
            <v>4.399520000000001</v>
          </cell>
        </row>
        <row r="6">
          <cell r="D6">
            <v>1055.74</v>
          </cell>
          <cell r="F6">
            <v>10.135</v>
          </cell>
          <cell r="H6">
            <v>29.433</v>
          </cell>
          <cell r="L6">
            <v>5.47654</v>
          </cell>
        </row>
        <row r="7">
          <cell r="D7">
            <v>393.621</v>
          </cell>
          <cell r="F7">
            <v>18.985</v>
          </cell>
          <cell r="H7">
            <v>20.735</v>
          </cell>
          <cell r="L7">
            <v>2.166705</v>
          </cell>
        </row>
        <row r="8">
          <cell r="D8">
            <v>1029.955</v>
          </cell>
          <cell r="F8">
            <v>20.846</v>
          </cell>
          <cell r="H8">
            <v>26.734</v>
          </cell>
          <cell r="L8">
            <v>5.387674999999999</v>
          </cell>
        </row>
        <row r="9">
          <cell r="D9">
            <v>342.493</v>
          </cell>
          <cell r="F9">
            <v>27.688</v>
          </cell>
          <cell r="H9">
            <v>16.226</v>
          </cell>
          <cell r="L9">
            <v>1.932035</v>
          </cell>
        </row>
        <row r="10">
          <cell r="D10">
            <v>1062.85</v>
          </cell>
          <cell r="F10">
            <v>30.251</v>
          </cell>
          <cell r="H10">
            <v>31.446</v>
          </cell>
          <cell r="L10">
            <v>5.622734999999999</v>
          </cell>
        </row>
        <row r="11">
          <cell r="D11">
            <v>444.506</v>
          </cell>
          <cell r="F11">
            <v>26.2</v>
          </cell>
          <cell r="H11">
            <v>26.654</v>
          </cell>
          <cell r="L11">
            <v>2.4867999999999997</v>
          </cell>
        </row>
        <row r="12">
          <cell r="D12">
            <v>1031.809</v>
          </cell>
          <cell r="F12">
            <v>25.192</v>
          </cell>
          <cell r="H12">
            <v>24.744</v>
          </cell>
          <cell r="L12">
            <v>5.408725</v>
          </cell>
        </row>
        <row r="13">
          <cell r="D13">
            <v>324.597</v>
          </cell>
          <cell r="F13">
            <v>24.264</v>
          </cell>
          <cell r="H13">
            <v>16.585</v>
          </cell>
          <cell r="L13">
            <v>1.82723</v>
          </cell>
        </row>
        <row r="14">
          <cell r="D14">
            <v>330.051</v>
          </cell>
          <cell r="F14">
            <v>1.85</v>
          </cell>
          <cell r="H14">
            <v>6.511</v>
          </cell>
          <cell r="L14">
            <v>1.6920600000000001</v>
          </cell>
        </row>
        <row r="15">
          <cell r="D15">
            <v>391.192</v>
          </cell>
          <cell r="F15">
            <v>3.924</v>
          </cell>
          <cell r="H15">
            <v>2.827</v>
          </cell>
          <cell r="L15">
            <v>1.989715</v>
          </cell>
        </row>
        <row r="16">
          <cell r="D16">
            <v>441.823</v>
          </cell>
          <cell r="F16">
            <v>3.991</v>
          </cell>
          <cell r="H16">
            <v>6.39</v>
          </cell>
          <cell r="L16">
            <v>2.26102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ฟอร์ม"/>
      <sheetName val="สรุป"/>
      <sheetName val="นค 8132"/>
      <sheetName val="นก 8080"/>
      <sheetName val="งฉ 1435"/>
      <sheetName val="ฌต 5192"/>
      <sheetName val="83-3128"/>
      <sheetName val="ตค 435"/>
      <sheetName val="นค 8302"/>
      <sheetName val="กร 2491"/>
      <sheetName val="บน 4296"/>
      <sheetName val="บก 4758"/>
      <sheetName val="ฮ 9198"/>
      <sheetName val="จฉน 893"/>
      <sheetName val="งษน 797 "/>
      <sheetName val="งบษ 691"/>
      <sheetName val="งนษ 533"/>
      <sheetName val="จคพ 28"/>
      <sheetName val="งบย 831"/>
      <sheetName val="งบย 830"/>
      <sheetName val="1กร 8518"/>
      <sheetName val="จงจ 401"/>
      <sheetName val="คธข 300"/>
      <sheetName val="จกบ 206"/>
      <sheetName val="ครม 647"/>
      <sheetName val="คบล 839"/>
      <sheetName val="คมต 136"/>
      <sheetName val="งลก 720"/>
      <sheetName val="4ฆ 0204"/>
      <sheetName val="งมว 157"/>
    </sheetNames>
    <sheetDataSet>
      <sheetData sheetId="1">
        <row r="34">
          <cell r="C34">
            <v>240.122</v>
          </cell>
          <cell r="G34">
            <v>6920</v>
          </cell>
        </row>
        <row r="35">
          <cell r="C35">
            <v>180.377</v>
          </cell>
          <cell r="G35">
            <v>6460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ฟอร์ม"/>
      <sheetName val="สรุป"/>
      <sheetName val="83-3128"/>
      <sheetName val="ตค 435"/>
      <sheetName val="นค 8132"/>
      <sheetName val="นค 8302"/>
      <sheetName val="นก 8080"/>
      <sheetName val="งฉ 1435"/>
      <sheetName val="กร 2491"/>
      <sheetName val="ฌต 5192"/>
      <sheetName val="บน 4296"/>
      <sheetName val="ฮ 9198"/>
      <sheetName val="จฉน 893"/>
      <sheetName val="งษน 797 "/>
      <sheetName val="งบษ 691"/>
      <sheetName val="งนษ 533"/>
      <sheetName val="จคพ 28"/>
      <sheetName val="งบย 831"/>
      <sheetName val="งบย 830"/>
      <sheetName val="1กร 8518"/>
      <sheetName val="จงจ 401"/>
      <sheetName val="คธข 300"/>
      <sheetName val="จกบ 206"/>
      <sheetName val="ครม 647"/>
      <sheetName val="คบล 839"/>
      <sheetName val="คมต 136"/>
      <sheetName val="งลก 720"/>
      <sheetName val="4ฆ 0204"/>
      <sheetName val="งมว 157"/>
      <sheetName val="บก 4758"/>
    </sheetNames>
    <sheetDataSet>
      <sheetData sheetId="1">
        <row r="35">
          <cell r="C35">
            <v>266.492</v>
          </cell>
          <cell r="G35">
            <v>6832.1</v>
          </cell>
        </row>
        <row r="36">
          <cell r="C36">
            <v>114.19399999999999</v>
          </cell>
          <cell r="G36">
            <v>3840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showGridLines="0" view="pageBreakPreview" zoomScaleSheetLayoutView="100" workbookViewId="0" topLeftCell="A4">
      <pane ySplit="2376" topLeftCell="A27" activePane="bottomLeft" state="split"/>
      <selection pane="topLeft" activeCell="M4" sqref="M1:M16384"/>
      <selection pane="bottomLeft" activeCell="S30" sqref="S30"/>
    </sheetView>
  </sheetViews>
  <sheetFormatPr defaultColWidth="9.140625" defaultRowHeight="12.75"/>
  <cols>
    <col min="1" max="1" width="12.8515625" style="1" customWidth="1"/>
    <col min="2" max="2" width="11.00390625" style="1" customWidth="1"/>
    <col min="3" max="3" width="9.7109375" style="1" customWidth="1"/>
    <col min="4" max="4" width="12.57421875" style="1" customWidth="1"/>
    <col min="5" max="5" width="12.28125" style="84" hidden="1" customWidth="1"/>
    <col min="6" max="6" width="14.28125" style="18" customWidth="1"/>
    <col min="7" max="7" width="13.421875" style="18" hidden="1" customWidth="1"/>
    <col min="8" max="8" width="13.7109375" style="18" customWidth="1"/>
    <col min="9" max="9" width="12.8515625" style="84" hidden="1" customWidth="1"/>
    <col min="10" max="10" width="12.8515625" style="18" customWidth="1"/>
    <col min="11" max="11" width="13.140625" style="1" customWidth="1"/>
    <col min="12" max="12" width="15.8515625" style="1" customWidth="1"/>
    <col min="13" max="13" width="9.140625" style="1" hidden="1" customWidth="1"/>
    <col min="14" max="14" width="14.28125" style="18" hidden="1" customWidth="1"/>
    <col min="15" max="15" width="13.421875" style="18" hidden="1" customWidth="1"/>
    <col min="16" max="16384" width="9.140625" style="1" customWidth="1"/>
  </cols>
  <sheetData>
    <row r="1" spans="11:12" ht="30" customHeight="1">
      <c r="K1" s="4"/>
      <c r="L1" s="4" t="s">
        <v>17</v>
      </c>
    </row>
    <row r="2" spans="1:15" ht="26.25">
      <c r="A2" s="7" t="s">
        <v>36</v>
      </c>
      <c r="B2" s="7"/>
      <c r="C2" s="7"/>
      <c r="D2" s="7"/>
      <c r="E2" s="85"/>
      <c r="F2" s="19"/>
      <c r="G2" s="19"/>
      <c r="H2" s="19"/>
      <c r="I2" s="85"/>
      <c r="J2" s="19"/>
      <c r="K2" s="7"/>
      <c r="N2" s="19"/>
      <c r="O2" s="19"/>
    </row>
    <row r="3" spans="1:15" ht="26.25">
      <c r="A3" s="14" t="s">
        <v>22</v>
      </c>
      <c r="B3" s="7"/>
      <c r="C3" s="7"/>
      <c r="D3" s="7"/>
      <c r="E3" s="85"/>
      <c r="F3" s="19"/>
      <c r="G3" s="19"/>
      <c r="H3" s="19"/>
      <c r="I3" s="85"/>
      <c r="J3" s="19"/>
      <c r="K3" s="7"/>
      <c r="N3" s="19"/>
      <c r="O3" s="19"/>
    </row>
    <row r="4" spans="1:15" ht="105">
      <c r="A4" s="2" t="s">
        <v>0</v>
      </c>
      <c r="B4" s="2" t="s">
        <v>1</v>
      </c>
      <c r="C4" s="2" t="s">
        <v>25</v>
      </c>
      <c r="D4" s="2" t="s">
        <v>19</v>
      </c>
      <c r="E4" s="15" t="s">
        <v>16</v>
      </c>
      <c r="F4" s="86" t="s">
        <v>20</v>
      </c>
      <c r="G4" s="8" t="s">
        <v>16</v>
      </c>
      <c r="H4" s="86" t="s">
        <v>21</v>
      </c>
      <c r="I4" s="15" t="s">
        <v>16</v>
      </c>
      <c r="J4" s="43" t="s">
        <v>27</v>
      </c>
      <c r="K4" s="2" t="s">
        <v>16</v>
      </c>
      <c r="L4" s="2" t="s">
        <v>26</v>
      </c>
      <c r="N4" s="86" t="s">
        <v>20</v>
      </c>
      <c r="O4" s="8" t="s">
        <v>16</v>
      </c>
    </row>
    <row r="5" spans="1:15" ht="25.5">
      <c r="A5" s="3" t="s">
        <v>4</v>
      </c>
      <c r="B5" s="40">
        <v>23773</v>
      </c>
      <c r="C5" s="46">
        <v>200</v>
      </c>
      <c r="D5" s="10">
        <f>'[3]สรุป'!$C$35</f>
        <v>266.492</v>
      </c>
      <c r="E5" s="16">
        <f>'[3]สรุป'!$G$35</f>
        <v>6832.1</v>
      </c>
      <c r="F5" s="87">
        <v>0</v>
      </c>
      <c r="G5" s="16">
        <v>0</v>
      </c>
      <c r="H5" s="87">
        <v>0</v>
      </c>
      <c r="I5" s="16">
        <v>0</v>
      </c>
      <c r="J5" s="44">
        <f aca="true" t="shared" si="0" ref="J5:J16">D5+F5+H5</f>
        <v>266.492</v>
      </c>
      <c r="K5" s="11">
        <f aca="true" t="shared" si="1" ref="K5:K16">E5+G5+I5</f>
        <v>6832.1</v>
      </c>
      <c r="L5" s="48">
        <f>J5/C5</f>
        <v>1.3324600000000002</v>
      </c>
      <c r="N5" s="87">
        <f>'[3]สรุป'!$C$36</f>
        <v>114.19399999999999</v>
      </c>
      <c r="O5" s="16">
        <f>'[3]สรุป'!$G$36</f>
        <v>3840</v>
      </c>
    </row>
    <row r="6" spans="1:15" ht="25.5">
      <c r="A6" s="3" t="s">
        <v>5</v>
      </c>
      <c r="B6" s="40">
        <v>23801</v>
      </c>
      <c r="C6" s="46">
        <v>200</v>
      </c>
      <c r="D6" s="10">
        <f>'[2]สรุป'!$C$34</f>
        <v>240.122</v>
      </c>
      <c r="E6" s="16">
        <f>'[2]สรุป'!$G$34</f>
        <v>6920</v>
      </c>
      <c r="F6" s="87">
        <v>0</v>
      </c>
      <c r="G6" s="16">
        <v>0</v>
      </c>
      <c r="H6" s="87">
        <v>0</v>
      </c>
      <c r="I6" s="16">
        <v>0</v>
      </c>
      <c r="J6" s="44">
        <f t="shared" si="0"/>
        <v>240.122</v>
      </c>
      <c r="K6" s="11">
        <f t="shared" si="1"/>
        <v>6920</v>
      </c>
      <c r="L6" s="48">
        <f aca="true" t="shared" si="2" ref="L6:L16">J6/C6</f>
        <v>1.2006100000000002</v>
      </c>
      <c r="N6" s="87">
        <f>'[2]สรุป'!$C$35</f>
        <v>180.377</v>
      </c>
      <c r="O6" s="16">
        <f>'[2]สรุป'!$G$35</f>
        <v>6460</v>
      </c>
    </row>
    <row r="7" spans="1:15" ht="25.5">
      <c r="A7" s="3" t="s">
        <v>6</v>
      </c>
      <c r="B7" s="40">
        <v>23832</v>
      </c>
      <c r="C7" s="46">
        <v>200</v>
      </c>
      <c r="D7" s="10">
        <v>188.511</v>
      </c>
      <c r="E7" s="16">
        <v>6640.1</v>
      </c>
      <c r="F7" s="87">
        <v>0</v>
      </c>
      <c r="G7" s="16">
        <v>0</v>
      </c>
      <c r="H7" s="87">
        <v>0</v>
      </c>
      <c r="I7" s="16">
        <v>0</v>
      </c>
      <c r="J7" s="44">
        <f t="shared" si="0"/>
        <v>188.511</v>
      </c>
      <c r="K7" s="11">
        <f t="shared" si="1"/>
        <v>6640.1</v>
      </c>
      <c r="L7" s="48">
        <f t="shared" si="2"/>
        <v>0.942555</v>
      </c>
      <c r="N7" s="87">
        <v>169.772</v>
      </c>
      <c r="O7" s="16">
        <v>6825.1</v>
      </c>
    </row>
    <row r="8" spans="1:15" ht="25.5">
      <c r="A8" s="3" t="s">
        <v>7</v>
      </c>
      <c r="B8" s="40">
        <v>23862</v>
      </c>
      <c r="C8" s="46">
        <v>200</v>
      </c>
      <c r="D8" s="10">
        <v>82.92099999999999</v>
      </c>
      <c r="E8" s="16">
        <v>2740</v>
      </c>
      <c r="F8" s="87">
        <v>0</v>
      </c>
      <c r="G8" s="16">
        <v>0</v>
      </c>
      <c r="H8" s="87">
        <v>0</v>
      </c>
      <c r="I8" s="16">
        <v>0</v>
      </c>
      <c r="J8" s="44">
        <f t="shared" si="0"/>
        <v>82.92099999999999</v>
      </c>
      <c r="K8" s="11">
        <f t="shared" si="1"/>
        <v>2740</v>
      </c>
      <c r="L8" s="48">
        <f t="shared" si="2"/>
        <v>0.41460499999999995</v>
      </c>
      <c r="N8" s="87">
        <v>110.37500000000001</v>
      </c>
      <c r="O8" s="16">
        <v>4380</v>
      </c>
    </row>
    <row r="9" spans="1:15" ht="25.5">
      <c r="A9" s="3" t="s">
        <v>8</v>
      </c>
      <c r="B9" s="40">
        <v>23891</v>
      </c>
      <c r="C9" s="46">
        <v>200</v>
      </c>
      <c r="D9" s="10">
        <v>217.123</v>
      </c>
      <c r="E9" s="16">
        <v>7890</v>
      </c>
      <c r="F9" s="87">
        <v>0</v>
      </c>
      <c r="G9" s="16">
        <v>0</v>
      </c>
      <c r="H9" s="87">
        <v>0</v>
      </c>
      <c r="I9" s="16">
        <v>0</v>
      </c>
      <c r="J9" s="44">
        <f t="shared" si="0"/>
        <v>217.123</v>
      </c>
      <c r="K9" s="11">
        <f t="shared" si="1"/>
        <v>7890</v>
      </c>
      <c r="L9" s="48">
        <f t="shared" si="2"/>
        <v>1.085615</v>
      </c>
      <c r="N9" s="87">
        <v>160.56800000000004</v>
      </c>
      <c r="O9" s="16">
        <v>5795</v>
      </c>
    </row>
    <row r="10" spans="1:15" ht="25.5">
      <c r="A10" s="3" t="s">
        <v>9</v>
      </c>
      <c r="B10" s="40">
        <v>23923</v>
      </c>
      <c r="C10" s="46">
        <v>200</v>
      </c>
      <c r="D10" s="10">
        <v>210.33800000000002</v>
      </c>
      <c r="E10" s="16">
        <v>7741.4</v>
      </c>
      <c r="F10" s="87">
        <v>0</v>
      </c>
      <c r="G10" s="16">
        <v>0</v>
      </c>
      <c r="H10" s="87">
        <v>0</v>
      </c>
      <c r="I10" s="16">
        <v>0</v>
      </c>
      <c r="J10" s="44">
        <f t="shared" si="0"/>
        <v>210.33800000000002</v>
      </c>
      <c r="K10" s="11">
        <f t="shared" si="1"/>
        <v>7741.4</v>
      </c>
      <c r="L10" s="48">
        <f t="shared" si="2"/>
        <v>1.05169</v>
      </c>
      <c r="N10" s="87">
        <v>209.4</v>
      </c>
      <c r="O10" s="16">
        <v>5367.1</v>
      </c>
    </row>
    <row r="11" spans="1:15" ht="25.5">
      <c r="A11" s="3" t="s">
        <v>10</v>
      </c>
      <c r="B11" s="40">
        <v>23954</v>
      </c>
      <c r="C11" s="46">
        <v>200</v>
      </c>
      <c r="D11" s="10">
        <v>504.35299999999995</v>
      </c>
      <c r="E11" s="16">
        <v>15647.47</v>
      </c>
      <c r="F11" s="87">
        <v>0</v>
      </c>
      <c r="G11" s="16">
        <v>0</v>
      </c>
      <c r="H11" s="87">
        <v>0</v>
      </c>
      <c r="I11" s="16">
        <v>0</v>
      </c>
      <c r="J11" s="44">
        <f t="shared" si="0"/>
        <v>504.35299999999995</v>
      </c>
      <c r="K11" s="11">
        <f t="shared" si="1"/>
        <v>15647.47</v>
      </c>
      <c r="L11" s="48">
        <f t="shared" si="2"/>
        <v>2.521765</v>
      </c>
      <c r="N11" s="87">
        <v>150.483</v>
      </c>
      <c r="O11" s="16">
        <v>4740</v>
      </c>
    </row>
    <row r="12" spans="1:15" ht="25.5">
      <c r="A12" s="3" t="s">
        <v>11</v>
      </c>
      <c r="B12" s="40">
        <v>23985</v>
      </c>
      <c r="C12" s="46">
        <v>200</v>
      </c>
      <c r="D12" s="10">
        <v>106.666</v>
      </c>
      <c r="E12" s="16">
        <v>12130</v>
      </c>
      <c r="F12" s="87">
        <v>0</v>
      </c>
      <c r="G12" s="16">
        <v>0</v>
      </c>
      <c r="H12" s="87">
        <v>0</v>
      </c>
      <c r="I12" s="16">
        <v>0</v>
      </c>
      <c r="J12" s="44">
        <f t="shared" si="0"/>
        <v>106.666</v>
      </c>
      <c r="K12" s="11">
        <f t="shared" si="1"/>
        <v>12130</v>
      </c>
      <c r="L12" s="48">
        <f t="shared" si="2"/>
        <v>0.53333</v>
      </c>
      <c r="N12" s="87">
        <v>166.96499999999997</v>
      </c>
      <c r="O12" s="16">
        <v>4947.1</v>
      </c>
    </row>
    <row r="13" spans="1:15" ht="25.5">
      <c r="A13" s="3" t="s">
        <v>12</v>
      </c>
      <c r="B13" s="40">
        <v>24015</v>
      </c>
      <c r="C13" s="46">
        <v>200</v>
      </c>
      <c r="D13" s="10">
        <v>370.64300000000003</v>
      </c>
      <c r="E13" s="16">
        <v>15680.5</v>
      </c>
      <c r="F13" s="87">
        <v>0</v>
      </c>
      <c r="G13" s="16">
        <v>0</v>
      </c>
      <c r="H13" s="87">
        <v>0</v>
      </c>
      <c r="I13" s="16">
        <v>0</v>
      </c>
      <c r="J13" s="44">
        <f t="shared" si="0"/>
        <v>370.64300000000003</v>
      </c>
      <c r="K13" s="11">
        <f t="shared" si="1"/>
        <v>15680.5</v>
      </c>
      <c r="L13" s="48">
        <f t="shared" si="2"/>
        <v>1.853215</v>
      </c>
      <c r="N13" s="87">
        <v>124.939</v>
      </c>
      <c r="O13" s="16">
        <v>3045.1</v>
      </c>
    </row>
    <row r="14" spans="1:15" ht="25.5">
      <c r="A14" s="3" t="s">
        <v>13</v>
      </c>
      <c r="B14" s="40">
        <v>24045</v>
      </c>
      <c r="C14" s="46">
        <v>200</v>
      </c>
      <c r="D14" s="10">
        <v>370.64300000000003</v>
      </c>
      <c r="E14" s="16">
        <v>15680.5</v>
      </c>
      <c r="F14" s="87">
        <v>0</v>
      </c>
      <c r="G14" s="16">
        <v>0</v>
      </c>
      <c r="H14" s="87">
        <v>0</v>
      </c>
      <c r="I14" s="16">
        <v>0</v>
      </c>
      <c r="J14" s="44">
        <f t="shared" si="0"/>
        <v>370.64300000000003</v>
      </c>
      <c r="K14" s="11">
        <f t="shared" si="1"/>
        <v>15680.5</v>
      </c>
      <c r="L14" s="48">
        <f t="shared" si="2"/>
        <v>1.853215</v>
      </c>
      <c r="N14" s="88">
        <v>124.939</v>
      </c>
      <c r="O14" s="16">
        <v>3045.1</v>
      </c>
    </row>
    <row r="15" spans="1:15" ht="25.5">
      <c r="A15" s="3" t="s">
        <v>14</v>
      </c>
      <c r="B15" s="40">
        <v>24076</v>
      </c>
      <c r="C15" s="46">
        <v>200</v>
      </c>
      <c r="D15" s="10">
        <v>269.587</v>
      </c>
      <c r="E15" s="16">
        <v>10460</v>
      </c>
      <c r="F15" s="87">
        <v>0</v>
      </c>
      <c r="G15" s="16">
        <v>0</v>
      </c>
      <c r="H15" s="87">
        <v>0</v>
      </c>
      <c r="I15" s="16">
        <v>0</v>
      </c>
      <c r="J15" s="44">
        <f t="shared" si="0"/>
        <v>269.587</v>
      </c>
      <c r="K15" s="11">
        <f t="shared" si="1"/>
        <v>10460</v>
      </c>
      <c r="L15" s="48">
        <f t="shared" si="2"/>
        <v>1.3479349999999999</v>
      </c>
      <c r="N15" s="88">
        <v>160.12</v>
      </c>
      <c r="O15" s="16">
        <v>5826.3</v>
      </c>
    </row>
    <row r="16" spans="1:15" ht="25.5">
      <c r="A16" s="3" t="s">
        <v>15</v>
      </c>
      <c r="B16" s="40">
        <v>24107</v>
      </c>
      <c r="C16" s="46">
        <v>200</v>
      </c>
      <c r="D16" s="10">
        <v>242.51</v>
      </c>
      <c r="E16" s="16">
        <v>10770</v>
      </c>
      <c r="F16" s="87">
        <v>0</v>
      </c>
      <c r="G16" s="16">
        <v>0</v>
      </c>
      <c r="H16" s="87">
        <v>0</v>
      </c>
      <c r="I16" s="16">
        <v>0</v>
      </c>
      <c r="J16" s="44">
        <f t="shared" si="0"/>
        <v>242.51</v>
      </c>
      <c r="K16" s="11">
        <f t="shared" si="1"/>
        <v>10770</v>
      </c>
      <c r="L16" s="48">
        <f t="shared" si="2"/>
        <v>1.21255</v>
      </c>
      <c r="N16" s="88">
        <v>76.509</v>
      </c>
      <c r="O16" s="16">
        <v>2648.39</v>
      </c>
    </row>
    <row r="17" spans="1:15" ht="26.25">
      <c r="A17" s="5" t="s">
        <v>2</v>
      </c>
      <c r="B17" s="5" t="s">
        <v>18</v>
      </c>
      <c r="C17" s="47" t="s">
        <v>18</v>
      </c>
      <c r="D17" s="13">
        <f>SUM(D5:D16)</f>
        <v>3069.9089999999997</v>
      </c>
      <c r="E17" s="17">
        <f>SUM(E4:E16)</f>
        <v>119132.07</v>
      </c>
      <c r="F17" s="89">
        <f>SUM(F5:F16)</f>
        <v>0</v>
      </c>
      <c r="G17" s="17">
        <f>SUM(G4:G16)</f>
        <v>0</v>
      </c>
      <c r="H17" s="89">
        <f>SUM(H5:H16)</f>
        <v>0</v>
      </c>
      <c r="I17" s="17">
        <f>SUM(I4:I16)</f>
        <v>0</v>
      </c>
      <c r="J17" s="45">
        <f>SUM(J5:J16)</f>
        <v>3069.9089999999997</v>
      </c>
      <c r="K17" s="12">
        <f>SUM(K5:K16)</f>
        <v>119132.07</v>
      </c>
      <c r="L17" s="49">
        <f>SUM(L5:L16)</f>
        <v>15.349545</v>
      </c>
      <c r="N17" s="89">
        <f>SUM(N5:N16)</f>
        <v>1748.641</v>
      </c>
      <c r="O17" s="17">
        <f>SUM(O4:O16)</f>
        <v>56919.189999999995</v>
      </c>
    </row>
    <row r="18" spans="1:15" ht="26.25">
      <c r="A18" s="6" t="s">
        <v>3</v>
      </c>
      <c r="B18" s="6" t="s">
        <v>18</v>
      </c>
      <c r="C18" s="47">
        <f>AVERAGE(C5:C16)</f>
        <v>200</v>
      </c>
      <c r="D18" s="9">
        <f aca="true" t="shared" si="3" ref="D18:K18">AVERAGE(D5:D16)</f>
        <v>255.82574999999997</v>
      </c>
      <c r="E18" s="17">
        <f t="shared" si="3"/>
        <v>9927.6725</v>
      </c>
      <c r="F18" s="89">
        <f t="shared" si="3"/>
        <v>0</v>
      </c>
      <c r="G18" s="17">
        <f t="shared" si="3"/>
        <v>0</v>
      </c>
      <c r="H18" s="89">
        <f t="shared" si="3"/>
        <v>0</v>
      </c>
      <c r="I18" s="17">
        <f t="shared" si="3"/>
        <v>0</v>
      </c>
      <c r="J18" s="45">
        <f>AVERAGE(J5:J16)</f>
        <v>255.82574999999997</v>
      </c>
      <c r="K18" s="13">
        <f t="shared" si="3"/>
        <v>9927.6725</v>
      </c>
      <c r="L18" s="49">
        <f>AVERAGE(L5:L16)</f>
        <v>1.2791287500000001</v>
      </c>
      <c r="N18" s="89">
        <f>AVERAGE(N5:N16)</f>
        <v>145.72008333333335</v>
      </c>
      <c r="O18" s="17">
        <f>AVERAGE(O5:O16)</f>
        <v>4743.265833333333</v>
      </c>
    </row>
    <row r="19" spans="1:15" ht="26.25">
      <c r="A19" s="66"/>
      <c r="B19" s="66"/>
      <c r="C19" s="67"/>
      <c r="D19" s="68"/>
      <c r="E19" s="90"/>
      <c r="F19" s="91"/>
      <c r="G19" s="92"/>
      <c r="H19" s="91"/>
      <c r="I19" s="90"/>
      <c r="J19" s="69"/>
      <c r="K19" s="70"/>
      <c r="L19" s="71"/>
      <c r="N19" s="91"/>
      <c r="O19" s="92"/>
    </row>
    <row r="20" spans="1:15" ht="26.25">
      <c r="A20" s="66"/>
      <c r="B20" s="66"/>
      <c r="C20" s="67"/>
      <c r="D20" s="68"/>
      <c r="E20" s="90"/>
      <c r="F20" s="91"/>
      <c r="G20" s="92"/>
      <c r="H20" s="91"/>
      <c r="I20" s="90"/>
      <c r="J20" s="69"/>
      <c r="K20" s="70"/>
      <c r="L20" s="71"/>
      <c r="N20" s="91"/>
      <c r="O20" s="92"/>
    </row>
    <row r="21" spans="1:15" ht="26.25">
      <c r="A21" s="66"/>
      <c r="B21" s="66"/>
      <c r="C21" s="67"/>
      <c r="D21" s="68"/>
      <c r="E21" s="90"/>
      <c r="F21" s="91"/>
      <c r="G21" s="92"/>
      <c r="H21" s="91"/>
      <c r="I21" s="90"/>
      <c r="J21" s="69"/>
      <c r="K21" s="70"/>
      <c r="L21" s="71"/>
      <c r="N21" s="91"/>
      <c r="O21" s="92"/>
    </row>
    <row r="22" spans="1:15" ht="26.25">
      <c r="A22" s="66"/>
      <c r="B22" s="66"/>
      <c r="C22" s="67"/>
      <c r="D22" s="68"/>
      <c r="E22" s="90"/>
      <c r="F22" s="91"/>
      <c r="G22" s="92"/>
      <c r="H22" s="91"/>
      <c r="I22" s="90"/>
      <c r="J22" s="69"/>
      <c r="K22" s="70"/>
      <c r="L22" s="71"/>
      <c r="N22" s="91"/>
      <c r="O22" s="92"/>
    </row>
    <row r="23" spans="1:15" ht="26.25">
      <c r="A23" s="66"/>
      <c r="B23" s="66"/>
      <c r="C23" s="67"/>
      <c r="D23" s="68"/>
      <c r="E23" s="90"/>
      <c r="F23" s="91"/>
      <c r="G23" s="92"/>
      <c r="H23" s="91"/>
      <c r="I23" s="90"/>
      <c r="J23" s="69"/>
      <c r="K23" s="70"/>
      <c r="L23" s="71"/>
      <c r="N23" s="91"/>
      <c r="O23" s="92"/>
    </row>
    <row r="24" spans="1:15" ht="26.25">
      <c r="A24" s="66"/>
      <c r="B24" s="66"/>
      <c r="C24" s="67"/>
      <c r="D24" s="68"/>
      <c r="E24" s="90"/>
      <c r="F24" s="91"/>
      <c r="G24" s="92"/>
      <c r="H24" s="91"/>
      <c r="I24" s="90"/>
      <c r="J24" s="69"/>
      <c r="K24" s="70"/>
      <c r="L24" s="71"/>
      <c r="N24" s="91"/>
      <c r="O24" s="92"/>
    </row>
    <row r="25" spans="1:15" ht="26.25">
      <c r="A25" s="66"/>
      <c r="B25" s="66"/>
      <c r="C25" s="67"/>
      <c r="D25" s="68"/>
      <c r="E25" s="90"/>
      <c r="F25" s="91"/>
      <c r="G25" s="92"/>
      <c r="H25" s="91"/>
      <c r="I25" s="90"/>
      <c r="J25" s="69"/>
      <c r="K25" s="70"/>
      <c r="L25" s="71"/>
      <c r="N25" s="91"/>
      <c r="O25" s="92"/>
    </row>
    <row r="26" spans="1:15" ht="26.25">
      <c r="A26" s="66"/>
      <c r="B26" s="66"/>
      <c r="C26" s="67"/>
      <c r="D26" s="68"/>
      <c r="E26" s="90"/>
      <c r="F26" s="91"/>
      <c r="G26" s="92"/>
      <c r="H26" s="91"/>
      <c r="I26" s="90"/>
      <c r="J26" s="69"/>
      <c r="K26" s="70"/>
      <c r="L26" s="71"/>
      <c r="N26" s="91"/>
      <c r="O26" s="92"/>
    </row>
    <row r="27" spans="1:15" ht="26.25">
      <c r="A27" s="66"/>
      <c r="B27" s="66"/>
      <c r="C27" s="67"/>
      <c r="D27" s="68"/>
      <c r="E27" s="90"/>
      <c r="F27" s="91"/>
      <c r="G27" s="92"/>
      <c r="H27" s="91"/>
      <c r="I27" s="90"/>
      <c r="J27" s="69"/>
      <c r="K27" s="70"/>
      <c r="L27" s="71"/>
      <c r="N27" s="91"/>
      <c r="O27" s="92"/>
    </row>
    <row r="28" spans="1:15" ht="26.25">
      <c r="A28" s="66"/>
      <c r="B28" s="66"/>
      <c r="C28" s="67"/>
      <c r="D28" s="68"/>
      <c r="E28" s="90"/>
      <c r="F28" s="91"/>
      <c r="G28" s="92"/>
      <c r="H28" s="91"/>
      <c r="I28" s="90"/>
      <c r="J28" s="69"/>
      <c r="K28" s="70"/>
      <c r="L28" s="71"/>
      <c r="N28" s="91"/>
      <c r="O28" s="92"/>
    </row>
    <row r="29" spans="1:15" ht="26.25">
      <c r="A29" s="66"/>
      <c r="B29" s="66"/>
      <c r="C29" s="67"/>
      <c r="D29" s="68"/>
      <c r="E29" s="90"/>
      <c r="F29" s="91"/>
      <c r="G29" s="92"/>
      <c r="H29" s="91"/>
      <c r="I29" s="90"/>
      <c r="J29" s="69"/>
      <c r="K29" s="70"/>
      <c r="L29" s="71"/>
      <c r="N29" s="91"/>
      <c r="O29" s="92"/>
    </row>
  </sheetData>
  <sheetProtection/>
  <printOptions/>
  <pageMargins left="0.9055118110236221" right="0.31496062992125984" top="0.5118110236220472" bottom="0.4330708661417323" header="0.35433070866141736" footer="0.31496062992125984"/>
  <pageSetup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1"/>
  <sheetViews>
    <sheetView showGridLines="0" tabSelected="1" view="pageBreakPreview" zoomScaleNormal="80" zoomScaleSheetLayoutView="100" zoomScalePageLayoutView="0" workbookViewId="0" topLeftCell="A1">
      <pane ySplit="4368" topLeftCell="A13" activePane="bottomLeft" state="split"/>
      <selection pane="topLeft" activeCell="O2" sqref="O2"/>
      <selection pane="bottomLeft" activeCell="K19" sqref="K19"/>
    </sheetView>
  </sheetViews>
  <sheetFormatPr defaultColWidth="9.140625" defaultRowHeight="21.75" customHeight="1"/>
  <cols>
    <col min="1" max="1" width="10.57421875" style="21" customWidth="1"/>
    <col min="2" max="3" width="13.140625" style="21" customWidth="1"/>
    <col min="4" max="4" width="8.57421875" style="21" customWidth="1"/>
    <col min="5" max="5" width="9.57421875" style="21" customWidth="1"/>
    <col min="6" max="6" width="9.57421875" style="52" customWidth="1"/>
    <col min="7" max="8" width="13.57421875" style="52" customWidth="1"/>
    <col min="9" max="9" width="8.8515625" style="52" customWidth="1"/>
    <col min="10" max="10" width="11.8515625" style="52" customWidth="1"/>
    <col min="11" max="11" width="10.8515625" style="52" customWidth="1"/>
    <col min="12" max="12" width="13.7109375" style="52" customWidth="1"/>
    <col min="13" max="13" width="13.140625" style="52" customWidth="1"/>
    <col min="14" max="14" width="9.00390625" style="52" customWidth="1"/>
    <col min="15" max="15" width="12.28125" style="52" customWidth="1"/>
    <col min="16" max="16" width="11.7109375" style="52" customWidth="1"/>
    <col min="17" max="17" width="13.7109375" style="21" customWidth="1"/>
    <col min="18" max="18" width="14.7109375" style="21" customWidth="1"/>
    <col min="19" max="19" width="8.7109375" style="21" customWidth="1"/>
    <col min="20" max="21" width="14.28125" style="52" hidden="1" customWidth="1"/>
    <col min="22" max="16384" width="9.140625" style="21" customWidth="1"/>
  </cols>
  <sheetData>
    <row r="1" spans="1:19" ht="21.75" customHeight="1">
      <c r="A1" s="20"/>
      <c r="B1" s="20"/>
      <c r="C1" s="20"/>
      <c r="D1" s="20"/>
      <c r="E1" s="20"/>
      <c r="F1" s="50"/>
      <c r="G1" s="50"/>
      <c r="H1" s="51"/>
      <c r="I1" s="51"/>
      <c r="J1" s="51"/>
      <c r="K1" s="51"/>
      <c r="L1" s="50"/>
      <c r="M1" s="51"/>
      <c r="N1" s="51"/>
      <c r="O1" s="51"/>
      <c r="S1" s="51" t="s">
        <v>23</v>
      </c>
    </row>
    <row r="2" spans="1:19" ht="21.75" customHeight="1">
      <c r="A2" s="22" t="s">
        <v>48</v>
      </c>
      <c r="B2" s="22"/>
      <c r="C2" s="22"/>
      <c r="D2" s="22"/>
      <c r="E2" s="22"/>
      <c r="F2" s="53"/>
      <c r="G2" s="53"/>
      <c r="H2" s="53"/>
      <c r="I2" s="53"/>
      <c r="J2" s="53"/>
      <c r="K2" s="53"/>
      <c r="L2" s="53"/>
      <c r="M2" s="53"/>
      <c r="N2" s="53"/>
      <c r="O2" s="73"/>
      <c r="P2" s="73"/>
      <c r="Q2" s="74"/>
      <c r="R2" s="74"/>
      <c r="S2" s="74"/>
    </row>
    <row r="3" spans="1:14" ht="21.75" customHeight="1">
      <c r="A3" s="23"/>
      <c r="B3" s="24"/>
      <c r="C3" s="24"/>
      <c r="D3" s="24"/>
      <c r="E3" s="24"/>
      <c r="F3" s="54"/>
      <c r="G3" s="54"/>
      <c r="H3" s="54"/>
      <c r="I3" s="54"/>
      <c r="J3" s="54"/>
      <c r="K3" s="54"/>
      <c r="L3" s="54"/>
      <c r="M3" s="54"/>
      <c r="N3" s="54"/>
    </row>
    <row r="4" spans="1:21" s="29" customFormat="1" ht="140.25">
      <c r="A4" s="25" t="s">
        <v>24</v>
      </c>
      <c r="B4" s="26" t="s">
        <v>28</v>
      </c>
      <c r="C4" s="27" t="s">
        <v>37</v>
      </c>
      <c r="D4" s="28" t="s">
        <v>38</v>
      </c>
      <c r="E4" s="41" t="s">
        <v>39</v>
      </c>
      <c r="F4" s="55" t="s">
        <v>40</v>
      </c>
      <c r="G4" s="56" t="s">
        <v>29</v>
      </c>
      <c r="H4" s="57" t="s">
        <v>41</v>
      </c>
      <c r="I4" s="58" t="s">
        <v>38</v>
      </c>
      <c r="J4" s="55" t="s">
        <v>42</v>
      </c>
      <c r="K4" s="55" t="s">
        <v>43</v>
      </c>
      <c r="L4" s="56" t="s">
        <v>30</v>
      </c>
      <c r="M4" s="57" t="s">
        <v>44</v>
      </c>
      <c r="N4" s="58" t="s">
        <v>38</v>
      </c>
      <c r="O4" s="55" t="s">
        <v>45</v>
      </c>
      <c r="P4" s="55" t="s">
        <v>46</v>
      </c>
      <c r="Q4" s="26" t="s">
        <v>31</v>
      </c>
      <c r="R4" s="27" t="s">
        <v>47</v>
      </c>
      <c r="S4" s="28" t="s">
        <v>38</v>
      </c>
      <c r="T4" s="93" t="s">
        <v>32</v>
      </c>
      <c r="U4" s="93" t="s">
        <v>33</v>
      </c>
    </row>
    <row r="5" spans="1:21" ht="25.5" customHeight="1">
      <c r="A5" s="30" t="s">
        <v>4</v>
      </c>
      <c r="B5" s="31">
        <f>'[1]น้ำมันเชื้อเพลิง'!D5</f>
        <v>835.339</v>
      </c>
      <c r="C5" s="32">
        <f>น้ำมันเชื้อเพลิง!D5</f>
        <v>266.492</v>
      </c>
      <c r="D5" s="33">
        <f aca="true" t="shared" si="0" ref="D5:D10">B5-(B5*5%)</f>
        <v>793.57205</v>
      </c>
      <c r="E5" s="42">
        <f>(C5-B5)*100/B5</f>
        <v>-68.0977423537031</v>
      </c>
      <c r="F5" s="59">
        <f>C5-B5</f>
        <v>-568.847</v>
      </c>
      <c r="G5" s="60">
        <f>'[1]น้ำมันเชื้อเพลิง'!F5</f>
        <v>23.83</v>
      </c>
      <c r="H5" s="61">
        <f>น้ำมันเชื้อเพลิง!F5</f>
        <v>0</v>
      </c>
      <c r="I5" s="62">
        <f aca="true" t="shared" si="1" ref="I5:I10">G5-(G5*5%)</f>
        <v>22.638499999999997</v>
      </c>
      <c r="J5" s="99">
        <f>(H5-G5)*100/G5</f>
        <v>-100.00000000000001</v>
      </c>
      <c r="K5" s="61">
        <f>H5-G5</f>
        <v>-23.83</v>
      </c>
      <c r="L5" s="60">
        <f>'[1]น้ำมันเชื้อเพลิง'!H5</f>
        <v>20.735</v>
      </c>
      <c r="M5" s="61">
        <f>น้ำมันเชื้อเพลิง!H5</f>
        <v>0</v>
      </c>
      <c r="N5" s="62">
        <f aca="true" t="shared" si="2" ref="N5:N10">L5-(L5*5%)</f>
        <v>19.698249999999998</v>
      </c>
      <c r="O5" s="42">
        <f>(M5-L5)*100/L5</f>
        <v>-100</v>
      </c>
      <c r="P5" s="59">
        <f>M5-L5</f>
        <v>-20.735</v>
      </c>
      <c r="Q5" s="31">
        <f>'[1]น้ำมันเชื้อเพลิง'!L5</f>
        <v>4.399520000000001</v>
      </c>
      <c r="R5" s="32">
        <f>น้ำมันเชื้อเพลิง!L5</f>
        <v>1.3324600000000002</v>
      </c>
      <c r="S5" s="33">
        <f>Q5-(Q5*5%)</f>
        <v>4.179544000000001</v>
      </c>
      <c r="T5" s="94">
        <f aca="true" t="shared" si="3" ref="T5:T10">(R5-S5)*100/S5</f>
        <v>-68.11948863320974</v>
      </c>
      <c r="U5" s="95">
        <f aca="true" t="shared" si="4" ref="U5:U10">R5-S5</f>
        <v>-2.8470840000000006</v>
      </c>
    </row>
    <row r="6" spans="1:21" ht="25.5" customHeight="1">
      <c r="A6" s="30" t="s">
        <v>5</v>
      </c>
      <c r="B6" s="31">
        <f>'[1]น้ำมันเชื้อเพลิง'!D6</f>
        <v>1055.74</v>
      </c>
      <c r="C6" s="32">
        <f>น้ำมันเชื้อเพลิง!D6</f>
        <v>240.122</v>
      </c>
      <c r="D6" s="33">
        <f t="shared" si="0"/>
        <v>1002.953</v>
      </c>
      <c r="E6" s="42">
        <f aca="true" t="shared" si="5" ref="E6:E17">(C6-B6)*100/B6</f>
        <v>-77.2555742891242</v>
      </c>
      <c r="F6" s="59">
        <f aca="true" t="shared" si="6" ref="F6:F16">C6-B6</f>
        <v>-815.6179999999999</v>
      </c>
      <c r="G6" s="60">
        <f>'[1]น้ำมันเชื้อเพลิง'!F6</f>
        <v>10.135</v>
      </c>
      <c r="H6" s="61">
        <f>น้ำมันเชื้อเพลิง!F6</f>
        <v>0</v>
      </c>
      <c r="I6" s="62">
        <f t="shared" si="1"/>
        <v>9.62825</v>
      </c>
      <c r="J6" s="99">
        <f aca="true" t="shared" si="7" ref="J6:J17">(H6-G6)*100/G6</f>
        <v>-100</v>
      </c>
      <c r="K6" s="61">
        <f aca="true" t="shared" si="8" ref="K6:K17">H6-G6</f>
        <v>-10.135</v>
      </c>
      <c r="L6" s="60">
        <f>'[1]น้ำมันเชื้อเพลิง'!H6</f>
        <v>29.433</v>
      </c>
      <c r="M6" s="61">
        <f>น้ำมันเชื้อเพลิง!H6</f>
        <v>0</v>
      </c>
      <c r="N6" s="62">
        <f t="shared" si="2"/>
        <v>27.96135</v>
      </c>
      <c r="O6" s="42">
        <f aca="true" t="shared" si="9" ref="O6:O17">(M6-L6)*100/L6</f>
        <v>-100</v>
      </c>
      <c r="P6" s="59">
        <f aca="true" t="shared" si="10" ref="P6:P17">M6-L6</f>
        <v>-29.433</v>
      </c>
      <c r="Q6" s="31">
        <f>'[1]น้ำมันเชื้อเพลิง'!L6</f>
        <v>5.47654</v>
      </c>
      <c r="R6" s="32">
        <f>น้ำมันเชื้อเพลิง!L6</f>
        <v>1.2006100000000002</v>
      </c>
      <c r="S6" s="33">
        <f aca="true" t="shared" si="11" ref="S6:S16">Q6-(Q6*5%)</f>
        <v>5.202713</v>
      </c>
      <c r="T6" s="94">
        <f t="shared" si="3"/>
        <v>-76.92338593345434</v>
      </c>
      <c r="U6" s="95">
        <f t="shared" si="4"/>
        <v>-4.002103</v>
      </c>
    </row>
    <row r="7" spans="1:21" ht="25.5" customHeight="1">
      <c r="A7" s="30" t="s">
        <v>6</v>
      </c>
      <c r="B7" s="31">
        <f>'[1]น้ำมันเชื้อเพลิง'!D7</f>
        <v>393.621</v>
      </c>
      <c r="C7" s="32">
        <f>น้ำมันเชื้อเพลิง!D7</f>
        <v>188.511</v>
      </c>
      <c r="D7" s="33">
        <f t="shared" si="0"/>
        <v>373.93994999999995</v>
      </c>
      <c r="E7" s="42">
        <f t="shared" si="5"/>
        <v>-52.10850030867256</v>
      </c>
      <c r="F7" s="59">
        <f t="shared" si="6"/>
        <v>-205.10999999999999</v>
      </c>
      <c r="G7" s="60">
        <f>'[1]น้ำมันเชื้อเพลิง'!F7</f>
        <v>18.985</v>
      </c>
      <c r="H7" s="61">
        <f>น้ำมันเชื้อเพลิง!F7</f>
        <v>0</v>
      </c>
      <c r="I7" s="62">
        <f t="shared" si="1"/>
        <v>18.03575</v>
      </c>
      <c r="J7" s="99">
        <f t="shared" si="7"/>
        <v>-100</v>
      </c>
      <c r="K7" s="61">
        <f t="shared" si="8"/>
        <v>-18.985</v>
      </c>
      <c r="L7" s="60">
        <f>'[1]น้ำมันเชื้อเพลิง'!H7</f>
        <v>20.735</v>
      </c>
      <c r="M7" s="61">
        <f>น้ำมันเชื้อเพลิง!H7</f>
        <v>0</v>
      </c>
      <c r="N7" s="62">
        <f t="shared" si="2"/>
        <v>19.698249999999998</v>
      </c>
      <c r="O7" s="42">
        <f t="shared" si="9"/>
        <v>-100</v>
      </c>
      <c r="P7" s="59">
        <f t="shared" si="10"/>
        <v>-20.735</v>
      </c>
      <c r="Q7" s="31">
        <f>'[1]น้ำมันเชื้อเพลิง'!L7</f>
        <v>2.166705</v>
      </c>
      <c r="R7" s="32">
        <f>น้ำมันเชื้อเพลิง!L7</f>
        <v>0.942555</v>
      </c>
      <c r="S7" s="33">
        <f t="shared" si="11"/>
        <v>2.0583697499999998</v>
      </c>
      <c r="T7" s="94">
        <f t="shared" si="3"/>
        <v>-54.20866440541112</v>
      </c>
      <c r="U7" s="95">
        <f t="shared" si="4"/>
        <v>-1.1158147499999997</v>
      </c>
    </row>
    <row r="8" spans="1:21" ht="25.5" customHeight="1">
      <c r="A8" s="30" t="s">
        <v>7</v>
      </c>
      <c r="B8" s="31">
        <f>'[1]น้ำมันเชื้อเพลิง'!D8</f>
        <v>1029.955</v>
      </c>
      <c r="C8" s="32">
        <f>น้ำมันเชื้อเพลิง!D8</f>
        <v>82.92099999999999</v>
      </c>
      <c r="D8" s="33">
        <f t="shared" si="0"/>
        <v>978.4572499999999</v>
      </c>
      <c r="E8" s="42">
        <f t="shared" si="5"/>
        <v>-91.94906573588166</v>
      </c>
      <c r="F8" s="59">
        <f t="shared" si="6"/>
        <v>-947.0339999999999</v>
      </c>
      <c r="G8" s="60">
        <f>'[1]น้ำมันเชื้อเพลิง'!F8</f>
        <v>20.846</v>
      </c>
      <c r="H8" s="61">
        <f>น้ำมันเชื้อเพลิง!F8</f>
        <v>0</v>
      </c>
      <c r="I8" s="62">
        <f t="shared" si="1"/>
        <v>19.8037</v>
      </c>
      <c r="J8" s="99">
        <f t="shared" si="7"/>
        <v>-100</v>
      </c>
      <c r="K8" s="61">
        <f t="shared" si="8"/>
        <v>-20.846</v>
      </c>
      <c r="L8" s="60">
        <f>'[1]น้ำมันเชื้อเพลิง'!H8</f>
        <v>26.734</v>
      </c>
      <c r="M8" s="61">
        <f>น้ำมันเชื้อเพลิง!H8</f>
        <v>0</v>
      </c>
      <c r="N8" s="62">
        <f t="shared" si="2"/>
        <v>25.3973</v>
      </c>
      <c r="O8" s="42">
        <f t="shared" si="9"/>
        <v>-100</v>
      </c>
      <c r="P8" s="59">
        <f t="shared" si="10"/>
        <v>-26.734</v>
      </c>
      <c r="Q8" s="31">
        <f>'[1]น้ำมันเชื้อเพลิง'!L8</f>
        <v>5.387674999999999</v>
      </c>
      <c r="R8" s="32">
        <f>น้ำมันเชื้อเพลิง!L8</f>
        <v>0.41460499999999995</v>
      </c>
      <c r="S8" s="33">
        <f t="shared" si="11"/>
        <v>5.118291249999999</v>
      </c>
      <c r="T8" s="94">
        <f t="shared" si="3"/>
        <v>-91.89954264521387</v>
      </c>
      <c r="U8" s="95">
        <f t="shared" si="4"/>
        <v>-4.703686249999999</v>
      </c>
    </row>
    <row r="9" spans="1:21" ht="25.5" customHeight="1">
      <c r="A9" s="30" t="s">
        <v>8</v>
      </c>
      <c r="B9" s="31">
        <f>'[1]น้ำมันเชื้อเพลิง'!D9</f>
        <v>342.493</v>
      </c>
      <c r="C9" s="32">
        <f>น้ำมันเชื้อเพลิง!D9</f>
        <v>217.123</v>
      </c>
      <c r="D9" s="33">
        <f t="shared" si="0"/>
        <v>325.36835</v>
      </c>
      <c r="E9" s="42">
        <f t="shared" si="5"/>
        <v>-36.605127696040505</v>
      </c>
      <c r="F9" s="59">
        <f t="shared" si="6"/>
        <v>-125.37</v>
      </c>
      <c r="G9" s="60">
        <f>'[1]น้ำมันเชื้อเพลิง'!F9</f>
        <v>27.688</v>
      </c>
      <c r="H9" s="61">
        <f>น้ำมันเชื้อเพลิง!F9</f>
        <v>0</v>
      </c>
      <c r="I9" s="62">
        <f t="shared" si="1"/>
        <v>26.3036</v>
      </c>
      <c r="J9" s="99">
        <f t="shared" si="7"/>
        <v>-100</v>
      </c>
      <c r="K9" s="61">
        <f t="shared" si="8"/>
        <v>-27.688</v>
      </c>
      <c r="L9" s="60">
        <f>'[1]น้ำมันเชื้อเพลิง'!H9</f>
        <v>16.226</v>
      </c>
      <c r="M9" s="61">
        <f>น้ำมันเชื้อเพลิง!H9</f>
        <v>0</v>
      </c>
      <c r="N9" s="62">
        <f t="shared" si="2"/>
        <v>15.4147</v>
      </c>
      <c r="O9" s="42">
        <f t="shared" si="9"/>
        <v>-100</v>
      </c>
      <c r="P9" s="59">
        <f t="shared" si="10"/>
        <v>-16.226</v>
      </c>
      <c r="Q9" s="31">
        <f>'[1]น้ำมันเชื้อเพลิง'!L9</f>
        <v>1.932035</v>
      </c>
      <c r="R9" s="32">
        <f>น้ำมันเชื้อเพลิง!L9</f>
        <v>1.085615</v>
      </c>
      <c r="S9" s="33">
        <f t="shared" si="11"/>
        <v>1.83543325</v>
      </c>
      <c r="T9" s="94">
        <f t="shared" si="3"/>
        <v>-40.85238458004397</v>
      </c>
      <c r="U9" s="95">
        <f t="shared" si="4"/>
        <v>-0.7498182499999999</v>
      </c>
    </row>
    <row r="10" spans="1:21" ht="25.5" customHeight="1">
      <c r="A10" s="30" t="s">
        <v>9</v>
      </c>
      <c r="B10" s="31">
        <f>'[1]น้ำมันเชื้อเพลิง'!D10</f>
        <v>1062.85</v>
      </c>
      <c r="C10" s="32">
        <f>น้ำมันเชื้อเพลิง!D10</f>
        <v>210.33800000000002</v>
      </c>
      <c r="D10" s="33">
        <f t="shared" si="0"/>
        <v>1009.7074999999999</v>
      </c>
      <c r="E10" s="42">
        <f t="shared" si="5"/>
        <v>-80.21000141129981</v>
      </c>
      <c r="F10" s="59">
        <f t="shared" si="6"/>
        <v>-852.512</v>
      </c>
      <c r="G10" s="60">
        <f>'[1]น้ำมันเชื้อเพลิง'!F10</f>
        <v>30.251</v>
      </c>
      <c r="H10" s="61">
        <f>น้ำมันเชื้อเพลิง!F10</f>
        <v>0</v>
      </c>
      <c r="I10" s="62">
        <f t="shared" si="1"/>
        <v>28.73845</v>
      </c>
      <c r="J10" s="99">
        <f t="shared" si="7"/>
        <v>-100</v>
      </c>
      <c r="K10" s="61">
        <f t="shared" si="8"/>
        <v>-30.251</v>
      </c>
      <c r="L10" s="60">
        <f>'[1]น้ำมันเชื้อเพลิง'!H10</f>
        <v>31.446</v>
      </c>
      <c r="M10" s="61">
        <f>น้ำมันเชื้อเพลิง!H10</f>
        <v>0</v>
      </c>
      <c r="N10" s="62">
        <f t="shared" si="2"/>
        <v>29.8737</v>
      </c>
      <c r="O10" s="42">
        <f t="shared" si="9"/>
        <v>-100</v>
      </c>
      <c r="P10" s="59">
        <f t="shared" si="10"/>
        <v>-31.446</v>
      </c>
      <c r="Q10" s="31">
        <f>'[1]น้ำมันเชื้อเพลิง'!L10</f>
        <v>5.622734999999999</v>
      </c>
      <c r="R10" s="32">
        <f>น้ำมันเชื้อเพลิง!L10</f>
        <v>1.05169</v>
      </c>
      <c r="S10" s="33">
        <f t="shared" si="11"/>
        <v>5.341598249999999</v>
      </c>
      <c r="T10" s="94">
        <f t="shared" si="3"/>
        <v>-80.31132348824625</v>
      </c>
      <c r="U10" s="95">
        <f t="shared" si="4"/>
        <v>-4.289908249999999</v>
      </c>
    </row>
    <row r="11" spans="1:21" ht="25.5" customHeight="1">
      <c r="A11" s="30" t="s">
        <v>10</v>
      </c>
      <c r="B11" s="31">
        <f>'[1]น้ำมันเชื้อเพลิง'!D11</f>
        <v>444.506</v>
      </c>
      <c r="C11" s="32">
        <f>น้ำมันเชื้อเพลิง!D11</f>
        <v>504.35299999999995</v>
      </c>
      <c r="D11" s="33">
        <f aca="true" t="shared" si="12" ref="D11:D17">B11-(B11*5%)</f>
        <v>422.28069999999997</v>
      </c>
      <c r="E11" s="99">
        <f t="shared" si="5"/>
        <v>13.463710276126752</v>
      </c>
      <c r="F11" s="61">
        <f t="shared" si="6"/>
        <v>59.84699999999998</v>
      </c>
      <c r="G11" s="60">
        <f>'[1]น้ำมันเชื้อเพลิง'!F11</f>
        <v>26.2</v>
      </c>
      <c r="H11" s="61">
        <f>น้ำมันเชื้อเพลิง!F11</f>
        <v>0</v>
      </c>
      <c r="I11" s="62">
        <f aca="true" t="shared" si="13" ref="I11:I17">G11-(G11*5%)</f>
        <v>24.89</v>
      </c>
      <c r="J11" s="99">
        <f t="shared" si="7"/>
        <v>-100</v>
      </c>
      <c r="K11" s="61">
        <f t="shared" si="8"/>
        <v>-26.2</v>
      </c>
      <c r="L11" s="60">
        <f>'[1]น้ำมันเชื้อเพลิง'!H11</f>
        <v>26.654</v>
      </c>
      <c r="M11" s="61">
        <f>น้ำมันเชื้อเพลิง!H11</f>
        <v>0</v>
      </c>
      <c r="N11" s="62">
        <f aca="true" t="shared" si="14" ref="N11:N16">L11-(L11*5%)</f>
        <v>25.3213</v>
      </c>
      <c r="O11" s="42">
        <f t="shared" si="9"/>
        <v>-100</v>
      </c>
      <c r="P11" s="59">
        <f t="shared" si="10"/>
        <v>-26.654</v>
      </c>
      <c r="Q11" s="31">
        <f>'[1]น้ำมันเชื้อเพลิง'!L11</f>
        <v>2.4867999999999997</v>
      </c>
      <c r="R11" s="32">
        <f>น้ำมันเชื้อเพลิง!L11</f>
        <v>2.521765</v>
      </c>
      <c r="S11" s="33">
        <f t="shared" si="11"/>
        <v>2.3624599999999996</v>
      </c>
      <c r="T11" s="94">
        <f aca="true" t="shared" si="15" ref="T11:T17">(R11-S11)*100/S11</f>
        <v>6.743182953362186</v>
      </c>
      <c r="U11" s="95">
        <f aca="true" t="shared" si="16" ref="U11:U17">R11-S11</f>
        <v>0.15930500000000025</v>
      </c>
    </row>
    <row r="12" spans="1:21" ht="25.5" customHeight="1">
      <c r="A12" s="30" t="s">
        <v>11</v>
      </c>
      <c r="B12" s="31">
        <f>'[1]น้ำมันเชื้อเพลิง'!D12</f>
        <v>1031.809</v>
      </c>
      <c r="C12" s="32">
        <f>น้ำมันเชื้อเพลิง!D12</f>
        <v>106.666</v>
      </c>
      <c r="D12" s="33">
        <f t="shared" si="12"/>
        <v>980.2185499999999</v>
      </c>
      <c r="E12" s="42">
        <f t="shared" si="5"/>
        <v>-89.66223399873427</v>
      </c>
      <c r="F12" s="59">
        <f t="shared" si="6"/>
        <v>-925.143</v>
      </c>
      <c r="G12" s="60">
        <f>'[1]น้ำมันเชื้อเพลิง'!F12</f>
        <v>25.192</v>
      </c>
      <c r="H12" s="61">
        <f>น้ำมันเชื้อเพลิง!F12</f>
        <v>0</v>
      </c>
      <c r="I12" s="62">
        <f t="shared" si="13"/>
        <v>23.9324</v>
      </c>
      <c r="J12" s="103">
        <f t="shared" si="7"/>
        <v>-99.99999999999999</v>
      </c>
      <c r="K12" s="61">
        <f t="shared" si="8"/>
        <v>-25.192</v>
      </c>
      <c r="L12" s="60">
        <f>'[1]น้ำมันเชื้อเพลิง'!H12</f>
        <v>24.744</v>
      </c>
      <c r="M12" s="61">
        <f>น้ำมันเชื้อเพลิง!H12</f>
        <v>0</v>
      </c>
      <c r="N12" s="62">
        <f t="shared" si="14"/>
        <v>23.5068</v>
      </c>
      <c r="O12" s="101">
        <f t="shared" si="9"/>
        <v>-100</v>
      </c>
      <c r="P12" s="59">
        <f t="shared" si="10"/>
        <v>-24.744</v>
      </c>
      <c r="Q12" s="31">
        <f>'[1]น้ำมันเชื้อเพลิง'!L12</f>
        <v>5.408725</v>
      </c>
      <c r="R12" s="32">
        <f>น้ำมันเชื้อเพลิง!L12</f>
        <v>0.53333</v>
      </c>
      <c r="S12" s="33">
        <f t="shared" si="11"/>
        <v>5.138288749999999</v>
      </c>
      <c r="T12" s="94">
        <f t="shared" si="15"/>
        <v>-89.62047432620442</v>
      </c>
      <c r="U12" s="95">
        <f t="shared" si="16"/>
        <v>-4.604958749999999</v>
      </c>
    </row>
    <row r="13" spans="1:21" ht="25.5" customHeight="1">
      <c r="A13" s="30" t="s">
        <v>12</v>
      </c>
      <c r="B13" s="31">
        <f>'[1]น้ำมันเชื้อเพลิง'!D13</f>
        <v>324.597</v>
      </c>
      <c r="C13" s="32">
        <f>น้ำมันเชื้อเพลิง!D13</f>
        <v>370.64300000000003</v>
      </c>
      <c r="D13" s="33">
        <f t="shared" si="12"/>
        <v>308.36715</v>
      </c>
      <c r="E13" s="99">
        <f t="shared" si="5"/>
        <v>14.185590131763403</v>
      </c>
      <c r="F13" s="61">
        <f t="shared" si="6"/>
        <v>46.04600000000005</v>
      </c>
      <c r="G13" s="60">
        <f>'[1]น้ำมันเชื้อเพลิง'!F13</f>
        <v>24.264</v>
      </c>
      <c r="H13" s="61">
        <f>น้ำมันเชื้อเพลิง!F13</f>
        <v>0</v>
      </c>
      <c r="I13" s="62">
        <f t="shared" si="13"/>
        <v>23.0508</v>
      </c>
      <c r="J13" s="103">
        <f t="shared" si="7"/>
        <v>-100</v>
      </c>
      <c r="K13" s="61">
        <f t="shared" si="8"/>
        <v>-24.264</v>
      </c>
      <c r="L13" s="60">
        <f>'[1]น้ำมันเชื้อเพลิง'!H13</f>
        <v>16.585</v>
      </c>
      <c r="M13" s="61">
        <f>น้ำมันเชื้อเพลิง!H13</f>
        <v>0</v>
      </c>
      <c r="N13" s="62">
        <f t="shared" si="14"/>
        <v>15.75575</v>
      </c>
      <c r="O13" s="101">
        <f t="shared" si="9"/>
        <v>-100</v>
      </c>
      <c r="P13" s="59">
        <f t="shared" si="10"/>
        <v>-16.585</v>
      </c>
      <c r="Q13" s="31">
        <f>'[1]น้ำมันเชื้อเพลิง'!L13</f>
        <v>1.82723</v>
      </c>
      <c r="R13" s="32">
        <f>น้ำมันเชื้อเพลิง!L13</f>
        <v>1.853215</v>
      </c>
      <c r="S13" s="33">
        <f t="shared" si="11"/>
        <v>1.7358684999999998</v>
      </c>
      <c r="T13" s="96">
        <f t="shared" si="15"/>
        <v>6.760103083845363</v>
      </c>
      <c r="U13" s="97">
        <f t="shared" si="16"/>
        <v>0.11734650000000024</v>
      </c>
    </row>
    <row r="14" spans="1:21" ht="25.5" customHeight="1">
      <c r="A14" s="30" t="s">
        <v>13</v>
      </c>
      <c r="B14" s="31">
        <f>'[1]น้ำมันเชื้อเพลิง'!D14</f>
        <v>330.051</v>
      </c>
      <c r="C14" s="32">
        <f>น้ำมันเชื้อเพลิง!D14</f>
        <v>370.64300000000003</v>
      </c>
      <c r="D14" s="33">
        <f t="shared" si="12"/>
        <v>313.54845</v>
      </c>
      <c r="E14" s="99">
        <f t="shared" si="5"/>
        <v>12.29870535159719</v>
      </c>
      <c r="F14" s="61">
        <f t="shared" si="6"/>
        <v>40.59200000000004</v>
      </c>
      <c r="G14" s="60">
        <f>'[1]น้ำมันเชื้อเพลิง'!F14</f>
        <v>1.85</v>
      </c>
      <c r="H14" s="61">
        <f>น้ำมันเชื้อเพลิง!F14</f>
        <v>0</v>
      </c>
      <c r="I14" s="62">
        <f t="shared" si="13"/>
        <v>1.7575</v>
      </c>
      <c r="J14" s="103">
        <f t="shared" si="7"/>
        <v>-100</v>
      </c>
      <c r="K14" s="61">
        <f t="shared" si="8"/>
        <v>-1.85</v>
      </c>
      <c r="L14" s="60">
        <f>'[1]น้ำมันเชื้อเพลิง'!H14</f>
        <v>6.511</v>
      </c>
      <c r="M14" s="61">
        <f>น้ำมันเชื้อเพลิง!H14</f>
        <v>0</v>
      </c>
      <c r="N14" s="62">
        <f t="shared" si="14"/>
        <v>6.18545</v>
      </c>
      <c r="O14" s="101">
        <f t="shared" si="9"/>
        <v>-100</v>
      </c>
      <c r="P14" s="59">
        <f t="shared" si="10"/>
        <v>-6.511</v>
      </c>
      <c r="Q14" s="31">
        <f>'[1]น้ำมันเชื้อเพลิง'!L14</f>
        <v>1.6920600000000001</v>
      </c>
      <c r="R14" s="32">
        <f>น้ำมันเชื้อเพลิง!L14</f>
        <v>1.853215</v>
      </c>
      <c r="S14" s="33">
        <f t="shared" si="11"/>
        <v>1.6074570000000001</v>
      </c>
      <c r="T14" s="96">
        <f t="shared" si="15"/>
        <v>15.288620473207054</v>
      </c>
      <c r="U14" s="97">
        <f t="shared" si="16"/>
        <v>0.24575799999999992</v>
      </c>
    </row>
    <row r="15" spans="1:21" ht="25.5" customHeight="1">
      <c r="A15" s="30" t="s">
        <v>14</v>
      </c>
      <c r="B15" s="31">
        <f>'[1]น้ำมันเชื้อเพลิง'!D15</f>
        <v>391.192</v>
      </c>
      <c r="C15" s="32">
        <f>น้ำมันเชื้อเพลิง!D15</f>
        <v>269.587</v>
      </c>
      <c r="D15" s="33">
        <f t="shared" si="12"/>
        <v>371.6324</v>
      </c>
      <c r="E15" s="42">
        <f t="shared" si="5"/>
        <v>-31.085758399967283</v>
      </c>
      <c r="F15" s="59">
        <f t="shared" si="6"/>
        <v>-121.60500000000002</v>
      </c>
      <c r="G15" s="60">
        <f>'[1]น้ำมันเชื้อเพลิง'!F15</f>
        <v>3.924</v>
      </c>
      <c r="H15" s="61">
        <f>น้ำมันเชื้อเพลิง!F15</f>
        <v>0</v>
      </c>
      <c r="I15" s="62">
        <f t="shared" si="13"/>
        <v>3.7278</v>
      </c>
      <c r="J15" s="103">
        <f t="shared" si="7"/>
        <v>-100</v>
      </c>
      <c r="K15" s="61">
        <f t="shared" si="8"/>
        <v>-3.924</v>
      </c>
      <c r="L15" s="60">
        <f>'[1]น้ำมันเชื้อเพลิง'!H15</f>
        <v>2.827</v>
      </c>
      <c r="M15" s="61">
        <f>น้ำมันเชื้อเพลิง!H15</f>
        <v>0</v>
      </c>
      <c r="N15" s="62">
        <f t="shared" si="14"/>
        <v>2.68565</v>
      </c>
      <c r="O15" s="101">
        <f t="shared" si="9"/>
        <v>-100</v>
      </c>
      <c r="P15" s="59">
        <f t="shared" si="10"/>
        <v>-2.827</v>
      </c>
      <c r="Q15" s="31">
        <f>'[1]น้ำมันเชื้อเพลิง'!L15</f>
        <v>1.989715</v>
      </c>
      <c r="R15" s="32">
        <f>น้ำมันเชื้อเพลิง!L15</f>
        <v>1.3479349999999999</v>
      </c>
      <c r="S15" s="33">
        <f t="shared" si="11"/>
        <v>1.89022925</v>
      </c>
      <c r="T15" s="96">
        <f t="shared" si="15"/>
        <v>-28.689337549929462</v>
      </c>
      <c r="U15" s="97">
        <f t="shared" si="16"/>
        <v>-0.5422942500000001</v>
      </c>
    </row>
    <row r="16" spans="1:21" ht="25.5" customHeight="1">
      <c r="A16" s="30" t="s">
        <v>15</v>
      </c>
      <c r="B16" s="31">
        <f>'[1]น้ำมันเชื้อเพลิง'!D16</f>
        <v>441.823</v>
      </c>
      <c r="C16" s="32">
        <f>น้ำมันเชื้อเพลิง!D16</f>
        <v>242.51</v>
      </c>
      <c r="D16" s="33">
        <f t="shared" si="12"/>
        <v>419.73185</v>
      </c>
      <c r="E16" s="42">
        <f t="shared" si="5"/>
        <v>-45.11150392804358</v>
      </c>
      <c r="F16" s="59">
        <f t="shared" si="6"/>
        <v>-199.313</v>
      </c>
      <c r="G16" s="60">
        <f>'[1]น้ำมันเชื้อเพลิง'!F16</f>
        <v>3.991</v>
      </c>
      <c r="H16" s="61">
        <f>น้ำมันเชื้อเพลิง!F16</f>
        <v>0</v>
      </c>
      <c r="I16" s="62">
        <f t="shared" si="13"/>
        <v>3.79145</v>
      </c>
      <c r="J16" s="103">
        <f t="shared" si="7"/>
        <v>-100</v>
      </c>
      <c r="K16" s="61">
        <f t="shared" si="8"/>
        <v>-3.991</v>
      </c>
      <c r="L16" s="60">
        <f>'[1]น้ำมันเชื้อเพลิง'!H16</f>
        <v>6.39</v>
      </c>
      <c r="M16" s="61">
        <f>น้ำมันเชื้อเพลิง!H16</f>
        <v>0</v>
      </c>
      <c r="N16" s="62">
        <f t="shared" si="14"/>
        <v>6.0705</v>
      </c>
      <c r="O16" s="101">
        <f t="shared" si="9"/>
        <v>-100</v>
      </c>
      <c r="P16" s="59">
        <f t="shared" si="10"/>
        <v>-6.39</v>
      </c>
      <c r="Q16" s="31">
        <f>'[1]น้ำมันเชื้อเพลิง'!L16</f>
        <v>2.26102</v>
      </c>
      <c r="R16" s="32">
        <f>น้ำมันเชื้อเพลิง!L16</f>
        <v>1.21255</v>
      </c>
      <c r="S16" s="33">
        <f t="shared" si="11"/>
        <v>2.147969</v>
      </c>
      <c r="T16" s="96">
        <f t="shared" si="15"/>
        <v>-43.54899907773343</v>
      </c>
      <c r="U16" s="97">
        <f t="shared" si="16"/>
        <v>-0.9354189999999998</v>
      </c>
    </row>
    <row r="17" spans="1:21" ht="25.5" customHeight="1">
      <c r="A17" s="34" t="s">
        <v>2</v>
      </c>
      <c r="B17" s="104">
        <f>SUM(B5:B16)</f>
        <v>7683.976000000001</v>
      </c>
      <c r="C17" s="72">
        <f>SUM(C5:C16)</f>
        <v>3069.9089999999997</v>
      </c>
      <c r="D17" s="33">
        <f t="shared" si="12"/>
        <v>7299.7772</v>
      </c>
      <c r="E17" s="42">
        <f t="shared" si="5"/>
        <v>-60.04791009237926</v>
      </c>
      <c r="F17" s="59">
        <f>C17-B17</f>
        <v>-4614.067000000001</v>
      </c>
      <c r="G17" s="104">
        <f>SUM(G5:G16)</f>
        <v>217.156</v>
      </c>
      <c r="H17" s="72">
        <f>SUM(H5:H16)</f>
        <v>0</v>
      </c>
      <c r="I17" s="62">
        <f t="shared" si="13"/>
        <v>206.2982</v>
      </c>
      <c r="J17" s="99">
        <f t="shared" si="7"/>
        <v>-100.00000000000001</v>
      </c>
      <c r="K17" s="61">
        <f t="shared" si="8"/>
        <v>-217.156</v>
      </c>
      <c r="L17" s="104">
        <f>SUM(L5:L16)</f>
        <v>229.01999999999998</v>
      </c>
      <c r="M17" s="72">
        <f>SUM(M5:M16)</f>
        <v>0</v>
      </c>
      <c r="N17" s="62">
        <f>L17-(L17*5%)</f>
        <v>217.569</v>
      </c>
      <c r="O17" s="99">
        <f t="shared" si="9"/>
        <v>-100.00000000000001</v>
      </c>
      <c r="P17" s="61">
        <f t="shared" si="10"/>
        <v>-229.01999999999998</v>
      </c>
      <c r="Q17" s="104">
        <f>SUM(Q5:Q16)</f>
        <v>40.65075999999999</v>
      </c>
      <c r="R17" s="72">
        <f>SUM(R5:R16)</f>
        <v>15.349545</v>
      </c>
      <c r="S17" s="33">
        <f>Q17-(Q17*10%)</f>
        <v>36.58568399999999</v>
      </c>
      <c r="T17" s="96">
        <f t="shared" si="15"/>
        <v>-58.04494184118574</v>
      </c>
      <c r="U17" s="97">
        <f t="shared" si="16"/>
        <v>-21.236138999999994</v>
      </c>
    </row>
    <row r="18" spans="1:21" ht="25.5" customHeight="1">
      <c r="A18" s="105" t="s">
        <v>34</v>
      </c>
      <c r="B18" s="106"/>
      <c r="C18" s="102">
        <f>(C17/B17)*100-100</f>
        <v>-60.04791009237926</v>
      </c>
      <c r="D18" s="100" t="s">
        <v>35</v>
      </c>
      <c r="E18" s="107"/>
      <c r="F18" s="108"/>
      <c r="G18" s="109"/>
      <c r="H18" s="35">
        <f>(H17/G17)*100-100</f>
        <v>-100</v>
      </c>
      <c r="I18" s="100" t="s">
        <v>35</v>
      </c>
      <c r="J18" s="110"/>
      <c r="K18" s="111"/>
      <c r="L18" s="112"/>
      <c r="M18" s="35">
        <f>(M17/L17)*100-100</f>
        <v>-100</v>
      </c>
      <c r="N18" s="100" t="s">
        <v>35</v>
      </c>
      <c r="O18" s="110"/>
      <c r="P18" s="111"/>
      <c r="Q18" s="111"/>
      <c r="R18" s="111"/>
      <c r="S18" s="112"/>
      <c r="T18" s="98" t="s">
        <v>18</v>
      </c>
      <c r="U18" s="72" t="s">
        <v>18</v>
      </c>
    </row>
    <row r="19" spans="1:21" ht="25.5" customHeight="1">
      <c r="A19" s="36"/>
      <c r="B19" s="75"/>
      <c r="C19" s="76"/>
      <c r="D19" s="77"/>
      <c r="E19" s="77"/>
      <c r="F19" s="78"/>
      <c r="G19" s="63"/>
      <c r="H19" s="79"/>
      <c r="I19" s="80"/>
      <c r="J19" s="80"/>
      <c r="K19" s="80"/>
      <c r="L19" s="63"/>
      <c r="M19" s="79"/>
      <c r="N19" s="80"/>
      <c r="O19" s="80"/>
      <c r="P19" s="80"/>
      <c r="Q19" s="37"/>
      <c r="R19" s="76"/>
      <c r="S19" s="77"/>
      <c r="T19" s="81"/>
      <c r="U19" s="79"/>
    </row>
    <row r="20" spans="1:21" ht="25.5" customHeight="1">
      <c r="A20" s="36"/>
      <c r="B20" s="75"/>
      <c r="C20" s="82"/>
      <c r="D20" s="77"/>
      <c r="E20" s="77"/>
      <c r="F20" s="78"/>
      <c r="G20" s="63"/>
      <c r="H20" s="83"/>
      <c r="I20" s="80"/>
      <c r="J20" s="80"/>
      <c r="K20" s="80"/>
      <c r="L20" s="63"/>
      <c r="M20" s="83"/>
      <c r="N20" s="80"/>
      <c r="O20" s="80"/>
      <c r="P20" s="80"/>
      <c r="Q20" s="37"/>
      <c r="R20" s="76"/>
      <c r="S20" s="77"/>
      <c r="T20" s="81"/>
      <c r="U20" s="79"/>
    </row>
    <row r="21" spans="1:21" ht="25.5" customHeight="1">
      <c r="A21" s="36"/>
      <c r="B21" s="75"/>
      <c r="C21" s="82"/>
      <c r="D21" s="77"/>
      <c r="E21" s="77"/>
      <c r="F21" s="78"/>
      <c r="G21" s="63"/>
      <c r="H21" s="83"/>
      <c r="I21" s="80"/>
      <c r="J21" s="80"/>
      <c r="K21" s="80"/>
      <c r="L21" s="63"/>
      <c r="M21" s="83"/>
      <c r="N21" s="80"/>
      <c r="O21" s="80"/>
      <c r="P21" s="80"/>
      <c r="Q21" s="37"/>
      <c r="R21" s="76"/>
      <c r="S21" s="77"/>
      <c r="T21" s="81"/>
      <c r="U21" s="79"/>
    </row>
    <row r="22" spans="1:21" ht="25.5" customHeight="1">
      <c r="A22" s="36"/>
      <c r="B22" s="75"/>
      <c r="C22" s="82"/>
      <c r="D22" s="77"/>
      <c r="E22" s="77"/>
      <c r="F22" s="78"/>
      <c r="G22" s="63"/>
      <c r="H22" s="83"/>
      <c r="I22" s="80"/>
      <c r="J22" s="80"/>
      <c r="K22" s="80"/>
      <c r="L22" s="63"/>
      <c r="M22" s="83"/>
      <c r="N22" s="80"/>
      <c r="O22" s="80"/>
      <c r="P22" s="80"/>
      <c r="Q22" s="37"/>
      <c r="R22" s="76"/>
      <c r="S22" s="77"/>
      <c r="T22" s="81"/>
      <c r="U22" s="79"/>
    </row>
    <row r="23" spans="1:21" ht="25.5" customHeight="1">
      <c r="A23" s="36"/>
      <c r="B23" s="75"/>
      <c r="C23" s="82"/>
      <c r="D23" s="77"/>
      <c r="E23" s="77"/>
      <c r="F23" s="78"/>
      <c r="G23" s="63"/>
      <c r="H23" s="83"/>
      <c r="I23" s="80"/>
      <c r="J23" s="80"/>
      <c r="K23" s="80"/>
      <c r="L23" s="63"/>
      <c r="M23" s="83"/>
      <c r="N23" s="80"/>
      <c r="O23" s="80"/>
      <c r="P23" s="80"/>
      <c r="Q23" s="37"/>
      <c r="R23" s="76"/>
      <c r="S23" s="77"/>
      <c r="T23" s="81"/>
      <c r="U23" s="79"/>
    </row>
    <row r="24" spans="1:21" ht="25.5" customHeight="1">
      <c r="A24" s="36"/>
      <c r="B24" s="75"/>
      <c r="C24" s="82"/>
      <c r="D24" s="77"/>
      <c r="E24" s="77"/>
      <c r="F24" s="78"/>
      <c r="G24" s="63"/>
      <c r="H24" s="83"/>
      <c r="I24" s="80"/>
      <c r="J24" s="80"/>
      <c r="K24" s="80"/>
      <c r="L24" s="63"/>
      <c r="M24" s="83"/>
      <c r="N24" s="80"/>
      <c r="O24" s="80"/>
      <c r="P24" s="80"/>
      <c r="Q24" s="37"/>
      <c r="R24" s="76"/>
      <c r="S24" s="77"/>
      <c r="T24" s="81"/>
      <c r="U24" s="79"/>
    </row>
    <row r="25" spans="1:21" ht="25.5" customHeight="1">
      <c r="A25" s="36"/>
      <c r="B25" s="75"/>
      <c r="C25" s="82"/>
      <c r="D25" s="77"/>
      <c r="E25" s="77"/>
      <c r="F25" s="78"/>
      <c r="G25" s="63"/>
      <c r="H25" s="83"/>
      <c r="I25" s="80"/>
      <c r="J25" s="80"/>
      <c r="K25" s="80"/>
      <c r="L25" s="63"/>
      <c r="M25" s="83"/>
      <c r="N25" s="80"/>
      <c r="O25" s="80"/>
      <c r="P25" s="80"/>
      <c r="Q25" s="37"/>
      <c r="R25" s="76"/>
      <c r="S25" s="77"/>
      <c r="T25" s="81"/>
      <c r="U25" s="79"/>
    </row>
    <row r="26" spans="1:21" ht="25.5" customHeight="1">
      <c r="A26" s="36"/>
      <c r="B26" s="75"/>
      <c r="C26" s="82"/>
      <c r="D26" s="77"/>
      <c r="E26" s="77"/>
      <c r="F26" s="78"/>
      <c r="G26" s="63"/>
      <c r="H26" s="83"/>
      <c r="I26" s="80"/>
      <c r="J26" s="80"/>
      <c r="K26" s="80"/>
      <c r="L26" s="63"/>
      <c r="M26" s="83"/>
      <c r="N26" s="80"/>
      <c r="O26" s="80"/>
      <c r="P26" s="80"/>
      <c r="Q26" s="37"/>
      <c r="R26" s="76"/>
      <c r="S26" s="77"/>
      <c r="T26" s="81"/>
      <c r="U26" s="79"/>
    </row>
    <row r="27" spans="1:21" ht="25.5" customHeight="1">
      <c r="A27" s="36"/>
      <c r="B27" s="75"/>
      <c r="C27" s="82"/>
      <c r="D27" s="77"/>
      <c r="E27" s="77"/>
      <c r="F27" s="78"/>
      <c r="G27" s="63"/>
      <c r="H27" s="83"/>
      <c r="I27" s="80"/>
      <c r="J27" s="80"/>
      <c r="K27" s="80"/>
      <c r="L27" s="63"/>
      <c r="M27" s="83"/>
      <c r="N27" s="80"/>
      <c r="O27" s="80"/>
      <c r="P27" s="80"/>
      <c r="Q27" s="37"/>
      <c r="R27" s="76"/>
      <c r="S27" s="77"/>
      <c r="T27" s="81"/>
      <c r="U27" s="79"/>
    </row>
    <row r="28" spans="1:21" ht="25.5" customHeight="1">
      <c r="A28" s="36"/>
      <c r="B28" s="75"/>
      <c r="C28" s="82"/>
      <c r="D28" s="77"/>
      <c r="E28" s="77"/>
      <c r="F28" s="78"/>
      <c r="G28" s="63"/>
      <c r="H28" s="83"/>
      <c r="I28" s="80"/>
      <c r="J28" s="80"/>
      <c r="K28" s="80"/>
      <c r="L28" s="63"/>
      <c r="M28" s="83"/>
      <c r="N28" s="80"/>
      <c r="O28" s="80"/>
      <c r="P28" s="80"/>
      <c r="Q28" s="37"/>
      <c r="R28" s="76"/>
      <c r="S28" s="77"/>
      <c r="T28" s="81"/>
      <c r="U28" s="79"/>
    </row>
    <row r="29" spans="1:21" ht="25.5" customHeight="1">
      <c r="A29" s="36"/>
      <c r="B29" s="75"/>
      <c r="C29" s="82"/>
      <c r="D29" s="77"/>
      <c r="E29" s="77"/>
      <c r="F29" s="78"/>
      <c r="G29" s="63"/>
      <c r="H29" s="83"/>
      <c r="I29" s="80"/>
      <c r="J29" s="80"/>
      <c r="K29" s="80"/>
      <c r="L29" s="63"/>
      <c r="M29" s="83"/>
      <c r="N29" s="80"/>
      <c r="O29" s="80"/>
      <c r="P29" s="80"/>
      <c r="Q29" s="37"/>
      <c r="R29" s="76"/>
      <c r="S29" s="77"/>
      <c r="T29" s="81"/>
      <c r="U29" s="79"/>
    </row>
    <row r="30" spans="1:21" ht="25.5" customHeight="1">
      <c r="A30" s="36"/>
      <c r="B30" s="75"/>
      <c r="C30" s="82"/>
      <c r="D30" s="77"/>
      <c r="E30" s="77"/>
      <c r="F30" s="78"/>
      <c r="G30" s="63"/>
      <c r="H30" s="83"/>
      <c r="I30" s="80"/>
      <c r="J30" s="80"/>
      <c r="K30" s="80"/>
      <c r="L30" s="63"/>
      <c r="M30" s="83"/>
      <c r="N30" s="80"/>
      <c r="O30" s="80"/>
      <c r="P30" s="80"/>
      <c r="Q30" s="37"/>
      <c r="R30" s="76"/>
      <c r="S30" s="77"/>
      <c r="T30" s="81"/>
      <c r="U30" s="79"/>
    </row>
    <row r="31" spans="1:21" ht="25.5" customHeight="1">
      <c r="A31" s="36"/>
      <c r="B31" s="75"/>
      <c r="C31" s="82"/>
      <c r="D31" s="77"/>
      <c r="E31" s="77"/>
      <c r="F31" s="78"/>
      <c r="G31" s="63"/>
      <c r="H31" s="83"/>
      <c r="I31" s="80"/>
      <c r="J31" s="80"/>
      <c r="K31" s="80"/>
      <c r="L31" s="63"/>
      <c r="M31" s="83"/>
      <c r="N31" s="80"/>
      <c r="O31" s="80"/>
      <c r="P31" s="80"/>
      <c r="Q31" s="37"/>
      <c r="R31" s="76"/>
      <c r="S31" s="77"/>
      <c r="T31" s="81"/>
      <c r="U31" s="79"/>
    </row>
    <row r="32" spans="1:21" ht="25.5" customHeight="1">
      <c r="A32" s="36"/>
      <c r="B32" s="75"/>
      <c r="C32" s="82"/>
      <c r="D32" s="77"/>
      <c r="E32" s="77"/>
      <c r="F32" s="78"/>
      <c r="G32" s="63"/>
      <c r="H32" s="83"/>
      <c r="I32" s="80"/>
      <c r="J32" s="80"/>
      <c r="K32" s="80"/>
      <c r="L32" s="63"/>
      <c r="M32" s="83"/>
      <c r="N32" s="80"/>
      <c r="O32" s="80"/>
      <c r="P32" s="80"/>
      <c r="Q32" s="37"/>
      <c r="R32" s="76"/>
      <c r="S32" s="77"/>
      <c r="T32" s="81"/>
      <c r="U32" s="79"/>
    </row>
    <row r="33" spans="1:21" ht="25.5" customHeight="1">
      <c r="A33" s="36"/>
      <c r="B33" s="75"/>
      <c r="C33" s="82"/>
      <c r="D33" s="77"/>
      <c r="E33" s="77"/>
      <c r="F33" s="78"/>
      <c r="G33" s="63"/>
      <c r="H33" s="83"/>
      <c r="I33" s="80"/>
      <c r="J33" s="80"/>
      <c r="K33" s="80"/>
      <c r="L33" s="63"/>
      <c r="M33" s="83"/>
      <c r="N33" s="80"/>
      <c r="O33" s="80"/>
      <c r="P33" s="80"/>
      <c r="Q33" s="37"/>
      <c r="R33" s="76"/>
      <c r="S33" s="77"/>
      <c r="T33" s="81"/>
      <c r="U33" s="79"/>
    </row>
    <row r="34" spans="1:21" ht="25.5" customHeight="1">
      <c r="A34" s="36"/>
      <c r="B34" s="75"/>
      <c r="C34" s="82"/>
      <c r="D34" s="77"/>
      <c r="E34" s="77"/>
      <c r="F34" s="78"/>
      <c r="G34" s="63"/>
      <c r="H34" s="83"/>
      <c r="I34" s="80"/>
      <c r="J34" s="80"/>
      <c r="K34" s="80"/>
      <c r="L34" s="63"/>
      <c r="M34" s="83"/>
      <c r="N34" s="80"/>
      <c r="O34" s="80"/>
      <c r="P34" s="80"/>
      <c r="Q34" s="37"/>
      <c r="R34" s="76"/>
      <c r="S34" s="77"/>
      <c r="T34" s="81"/>
      <c r="U34" s="79"/>
    </row>
    <row r="35" spans="1:21" ht="25.5" customHeight="1">
      <c r="A35" s="36"/>
      <c r="B35" s="75"/>
      <c r="C35" s="82"/>
      <c r="D35" s="77"/>
      <c r="E35" s="77"/>
      <c r="F35" s="78"/>
      <c r="G35" s="63"/>
      <c r="H35" s="83"/>
      <c r="I35" s="80"/>
      <c r="J35" s="80"/>
      <c r="K35" s="80"/>
      <c r="L35" s="63"/>
      <c r="M35" s="83"/>
      <c r="N35" s="80"/>
      <c r="O35" s="80"/>
      <c r="P35" s="80"/>
      <c r="Q35" s="37"/>
      <c r="R35" s="76"/>
      <c r="S35" s="77"/>
      <c r="T35" s="81"/>
      <c r="U35" s="79"/>
    </row>
    <row r="36" spans="1:21" ht="25.5" customHeight="1">
      <c r="A36" s="36"/>
      <c r="B36" s="75"/>
      <c r="C36" s="76"/>
      <c r="D36" s="77"/>
      <c r="E36" s="77"/>
      <c r="F36" s="78"/>
      <c r="G36" s="63"/>
      <c r="H36" s="79"/>
      <c r="I36" s="80"/>
      <c r="J36" s="80"/>
      <c r="K36" s="80"/>
      <c r="L36" s="63"/>
      <c r="M36" s="79"/>
      <c r="N36" s="80"/>
      <c r="O36" s="80"/>
      <c r="P36" s="80"/>
      <c r="Q36" s="37"/>
      <c r="R36" s="76"/>
      <c r="S36" s="77"/>
      <c r="T36" s="81"/>
      <c r="U36" s="79"/>
    </row>
    <row r="37" spans="1:21" ht="25.5" customHeight="1">
      <c r="A37" s="36"/>
      <c r="B37" s="75"/>
      <c r="C37" s="76"/>
      <c r="D37" s="77"/>
      <c r="E37" s="77"/>
      <c r="F37" s="78"/>
      <c r="G37" s="63"/>
      <c r="H37" s="79"/>
      <c r="I37" s="80"/>
      <c r="J37" s="80"/>
      <c r="K37" s="80"/>
      <c r="L37" s="63"/>
      <c r="M37" s="79"/>
      <c r="N37" s="80"/>
      <c r="O37" s="80"/>
      <c r="P37" s="80"/>
      <c r="Q37" s="37"/>
      <c r="R37" s="76"/>
      <c r="S37" s="77"/>
      <c r="T37" s="81"/>
      <c r="U37" s="79"/>
    </row>
    <row r="38" spans="1:21" ht="25.5" customHeight="1">
      <c r="A38" s="36"/>
      <c r="B38" s="75"/>
      <c r="C38" s="76"/>
      <c r="D38" s="77"/>
      <c r="E38" s="77"/>
      <c r="F38" s="78"/>
      <c r="G38" s="63"/>
      <c r="H38" s="79"/>
      <c r="I38" s="80"/>
      <c r="J38" s="80"/>
      <c r="K38" s="80"/>
      <c r="L38" s="63"/>
      <c r="M38" s="79"/>
      <c r="N38" s="80"/>
      <c r="O38" s="80"/>
      <c r="P38" s="80"/>
      <c r="Q38" s="37"/>
      <c r="R38" s="76"/>
      <c r="S38" s="77"/>
      <c r="T38" s="81"/>
      <c r="U38" s="79"/>
    </row>
    <row r="39" spans="1:21" ht="25.5" customHeight="1">
      <c r="A39" s="36"/>
      <c r="B39" s="75"/>
      <c r="C39" s="76"/>
      <c r="D39" s="77"/>
      <c r="E39" s="77"/>
      <c r="F39" s="78"/>
      <c r="G39" s="63"/>
      <c r="H39" s="79"/>
      <c r="I39" s="80"/>
      <c r="J39" s="80"/>
      <c r="K39" s="80"/>
      <c r="L39" s="63"/>
      <c r="M39" s="79"/>
      <c r="N39" s="80"/>
      <c r="O39" s="80"/>
      <c r="P39" s="80"/>
      <c r="Q39" s="37"/>
      <c r="R39" s="76"/>
      <c r="S39" s="77"/>
      <c r="T39" s="81"/>
      <c r="U39" s="79"/>
    </row>
    <row r="40" spans="1:21" ht="25.5" customHeight="1">
      <c r="A40" s="36"/>
      <c r="B40" s="75"/>
      <c r="C40" s="76"/>
      <c r="D40" s="77"/>
      <c r="E40" s="77"/>
      <c r="F40" s="78"/>
      <c r="G40" s="63"/>
      <c r="H40" s="79"/>
      <c r="I40" s="80"/>
      <c r="J40" s="80"/>
      <c r="K40" s="80"/>
      <c r="L40" s="63"/>
      <c r="M40" s="79"/>
      <c r="N40" s="80"/>
      <c r="O40" s="80"/>
      <c r="P40" s="80"/>
      <c r="Q40" s="37"/>
      <c r="R40" s="76"/>
      <c r="S40" s="77"/>
      <c r="T40" s="81"/>
      <c r="U40" s="79"/>
    </row>
    <row r="41" spans="1:21" ht="25.5" customHeight="1">
      <c r="A41" s="36"/>
      <c r="B41" s="75"/>
      <c r="C41" s="76"/>
      <c r="D41" s="77"/>
      <c r="E41" s="77"/>
      <c r="F41" s="78"/>
      <c r="G41" s="63"/>
      <c r="H41" s="79"/>
      <c r="I41" s="80"/>
      <c r="J41" s="80"/>
      <c r="K41" s="80"/>
      <c r="L41" s="63"/>
      <c r="M41" s="79"/>
      <c r="N41" s="80"/>
      <c r="O41" s="80"/>
      <c r="P41" s="80"/>
      <c r="Q41" s="37"/>
      <c r="R41" s="76"/>
      <c r="S41" s="77"/>
      <c r="T41" s="81"/>
      <c r="U41" s="79"/>
    </row>
    <row r="42" spans="1:21" ht="25.5" customHeight="1">
      <c r="A42" s="36"/>
      <c r="B42" s="75"/>
      <c r="C42" s="76"/>
      <c r="D42" s="77"/>
      <c r="E42" s="77"/>
      <c r="F42" s="78"/>
      <c r="G42" s="63"/>
      <c r="H42" s="79"/>
      <c r="I42" s="80"/>
      <c r="J42" s="80"/>
      <c r="K42" s="80"/>
      <c r="L42" s="63"/>
      <c r="M42" s="79"/>
      <c r="N42" s="80"/>
      <c r="O42" s="80"/>
      <c r="P42" s="80"/>
      <c r="Q42" s="37"/>
      <c r="R42" s="76"/>
      <c r="S42" s="77"/>
      <c r="T42" s="81"/>
      <c r="U42" s="79"/>
    </row>
    <row r="43" spans="1:21" ht="25.5" customHeight="1">
      <c r="A43" s="36"/>
      <c r="B43" s="75"/>
      <c r="C43" s="76"/>
      <c r="D43" s="77"/>
      <c r="E43" s="77"/>
      <c r="F43" s="78"/>
      <c r="G43" s="63"/>
      <c r="H43" s="79"/>
      <c r="I43" s="80"/>
      <c r="J43" s="80"/>
      <c r="K43" s="80"/>
      <c r="L43" s="63"/>
      <c r="M43" s="79"/>
      <c r="N43" s="80"/>
      <c r="O43" s="80"/>
      <c r="P43" s="80"/>
      <c r="Q43" s="37"/>
      <c r="R43" s="76"/>
      <c r="S43" s="77"/>
      <c r="T43" s="81"/>
      <c r="U43" s="79"/>
    </row>
    <row r="44" spans="1:21" ht="25.5" customHeight="1">
      <c r="A44" s="36"/>
      <c r="B44" s="75"/>
      <c r="C44" s="76"/>
      <c r="D44" s="77"/>
      <c r="E44" s="77"/>
      <c r="F44" s="78"/>
      <c r="G44" s="63"/>
      <c r="H44" s="79"/>
      <c r="I44" s="80"/>
      <c r="J44" s="80"/>
      <c r="K44" s="80"/>
      <c r="L44" s="63"/>
      <c r="M44" s="79"/>
      <c r="N44" s="80"/>
      <c r="O44" s="80"/>
      <c r="P44" s="80"/>
      <c r="Q44" s="37"/>
      <c r="R44" s="76"/>
      <c r="S44" s="77"/>
      <c r="T44" s="81"/>
      <c r="U44" s="79"/>
    </row>
    <row r="45" spans="1:21" ht="25.5" customHeight="1">
      <c r="A45" s="36"/>
      <c r="B45" s="75"/>
      <c r="C45" s="76"/>
      <c r="D45" s="77"/>
      <c r="E45" s="77"/>
      <c r="F45" s="78"/>
      <c r="G45" s="63"/>
      <c r="H45" s="79"/>
      <c r="I45" s="80"/>
      <c r="J45" s="80"/>
      <c r="K45" s="80"/>
      <c r="L45" s="63"/>
      <c r="M45" s="79"/>
      <c r="N45" s="80"/>
      <c r="O45" s="80"/>
      <c r="P45" s="80"/>
      <c r="Q45" s="37"/>
      <c r="R45" s="76"/>
      <c r="S45" s="77"/>
      <c r="T45" s="81"/>
      <c r="U45" s="79"/>
    </row>
    <row r="46" spans="1:21" ht="25.5" customHeight="1">
      <c r="A46" s="36"/>
      <c r="B46" s="75"/>
      <c r="C46" s="76"/>
      <c r="D46" s="77"/>
      <c r="E46" s="77"/>
      <c r="F46" s="78"/>
      <c r="G46" s="63"/>
      <c r="H46" s="79"/>
      <c r="I46" s="80"/>
      <c r="J46" s="80"/>
      <c r="K46" s="80"/>
      <c r="L46" s="63"/>
      <c r="M46" s="79"/>
      <c r="N46" s="80"/>
      <c r="O46" s="80"/>
      <c r="P46" s="80"/>
      <c r="Q46" s="37"/>
      <c r="R46" s="76"/>
      <c r="S46" s="77"/>
      <c r="T46" s="81"/>
      <c r="U46" s="79"/>
    </row>
    <row r="47" spans="1:21" ht="25.5" customHeight="1">
      <c r="A47" s="36"/>
      <c r="B47" s="75"/>
      <c r="C47" s="76"/>
      <c r="D47" s="77"/>
      <c r="E47" s="77"/>
      <c r="F47" s="78"/>
      <c r="G47" s="63"/>
      <c r="H47" s="79"/>
      <c r="I47" s="80"/>
      <c r="J47" s="80"/>
      <c r="K47" s="80"/>
      <c r="L47" s="63"/>
      <c r="M47" s="79"/>
      <c r="N47" s="80"/>
      <c r="O47" s="80"/>
      <c r="P47" s="80"/>
      <c r="Q47" s="37"/>
      <c r="R47" s="76"/>
      <c r="S47" s="77"/>
      <c r="T47" s="81"/>
      <c r="U47" s="79"/>
    </row>
    <row r="48" spans="1:21" ht="25.5" customHeight="1">
      <c r="A48" s="36"/>
      <c r="B48" s="75"/>
      <c r="C48" s="76"/>
      <c r="D48" s="77"/>
      <c r="E48" s="77"/>
      <c r="F48" s="78"/>
      <c r="G48" s="63"/>
      <c r="H48" s="79"/>
      <c r="I48" s="80"/>
      <c r="J48" s="80"/>
      <c r="K48" s="80"/>
      <c r="L48" s="63"/>
      <c r="M48" s="79"/>
      <c r="N48" s="80"/>
      <c r="O48" s="80"/>
      <c r="P48" s="80"/>
      <c r="Q48" s="37"/>
      <c r="R48" s="76"/>
      <c r="S48" s="77"/>
      <c r="T48" s="81"/>
      <c r="U48" s="79"/>
    </row>
    <row r="49" spans="1:21" ht="25.5" customHeight="1">
      <c r="A49" s="36"/>
      <c r="B49" s="75"/>
      <c r="C49" s="76"/>
      <c r="D49" s="77"/>
      <c r="E49" s="77"/>
      <c r="F49" s="78"/>
      <c r="G49" s="63"/>
      <c r="H49" s="79"/>
      <c r="I49" s="80"/>
      <c r="J49" s="80"/>
      <c r="K49" s="80"/>
      <c r="L49" s="63"/>
      <c r="M49" s="79"/>
      <c r="N49" s="80"/>
      <c r="O49" s="80"/>
      <c r="P49" s="80"/>
      <c r="Q49" s="37"/>
      <c r="R49" s="76"/>
      <c r="S49" s="77"/>
      <c r="T49" s="81"/>
      <c r="U49" s="79"/>
    </row>
    <row r="50" spans="1:14" ht="25.5" customHeight="1">
      <c r="A50" s="24"/>
      <c r="B50" s="39"/>
      <c r="C50" s="39"/>
      <c r="D50" s="39"/>
      <c r="E50" s="39"/>
      <c r="F50" s="64"/>
      <c r="G50" s="64"/>
      <c r="H50" s="65"/>
      <c r="I50" s="64"/>
      <c r="J50" s="64"/>
      <c r="K50" s="64"/>
      <c r="L50" s="64"/>
      <c r="M50" s="65"/>
      <c r="N50" s="64"/>
    </row>
    <row r="51" spans="1:14" ht="25.5" customHeight="1">
      <c r="A51" s="38"/>
      <c r="B51" s="38"/>
      <c r="C51" s="38"/>
      <c r="D51" s="38"/>
      <c r="E51" s="38"/>
      <c r="F51" s="65"/>
      <c r="G51" s="65"/>
      <c r="H51" s="65"/>
      <c r="I51" s="65"/>
      <c r="J51" s="65"/>
      <c r="K51" s="65"/>
      <c r="L51" s="65"/>
      <c r="M51" s="65"/>
      <c r="N51" s="65"/>
    </row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</sheetData>
  <sheetProtection/>
  <mergeCells count="4">
    <mergeCell ref="A18:B18"/>
    <mergeCell ref="E18:G18"/>
    <mergeCell ref="J18:L18"/>
    <mergeCell ref="O18:S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SAMART</dc:creator>
  <cp:keywords/>
  <dc:description/>
  <cp:lastModifiedBy>ASUS</cp:lastModifiedBy>
  <cp:lastPrinted>2022-12-20T06:48:53Z</cp:lastPrinted>
  <dcterms:created xsi:type="dcterms:W3CDTF">2011-12-16T04:29:53Z</dcterms:created>
  <dcterms:modified xsi:type="dcterms:W3CDTF">2023-01-11T08:55:56Z</dcterms:modified>
  <cp:category/>
  <cp:version/>
  <cp:contentType/>
  <cp:contentStatus/>
</cp:coreProperties>
</file>