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2"/>
  </bookViews>
  <sheets>
    <sheet name="จดบันทึกน้ำ-สนม." sheetId="1" r:id="rId1"/>
    <sheet name="น้ำ-สนม." sheetId="2" r:id="rId2"/>
    <sheet name="น้ำ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<sst xmlns="http://schemas.openxmlformats.org/spreadsheetml/2006/main" count="81" uniqueCount="46">
  <si>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</si>
  <si>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</si>
  <si>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</si>
  <si>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</si>
  <si>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</si>
  <si>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</si>
  <si>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</si>
  <si>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</si>
  <si>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</si>
  <si>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</si>
  <si>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</si>
  <si>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</si>
  <si>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</si>
  <si>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</si>
  <si>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</si>
  <si>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</si>
  <si>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</si>
  <si>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</si>
  <si>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</si>
  <si>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</si>
  <si>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</si>
  <si>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t>ปริมาณ
น้ำ/เดือน (ลบม.)</t>
  </si>
  <si>
    <t>อาคารสำนักงานมหาวิทยาลัย</t>
  </si>
  <si>
    <t>อาคารสำนักงานมหาวิทยาลัย 1 (บาท)</t>
  </si>
  <si>
    <t>อาคารสำนักงานมหาวิทยาลัย 2 (บาท)</t>
  </si>
  <si>
    <t>อาคารสำนักงานมหาวิทยาลัย 3 (บาท)</t>
  </si>
  <si>
    <t>อาคารสำนักงานมหาวิทยาลัย 1 (ลบม.)</t>
  </si>
  <si>
    <t>อาคารสำนักงานมหาวิทยาลัย 2 (ลบม.)</t>
  </si>
  <si>
    <t>อาคารสำนักงานมหาวิทยาลัย 3 (ลบม.)</t>
  </si>
  <si>
    <t>รวมปริมาณการใช้น้ำ 3 อาคาร (ลบม.)</t>
  </si>
  <si>
    <r>
      <t xml:space="preserve">2563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</si>
  <si>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2563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 xml:space="preserve">-ลด </t>
    </r>
  </si>
  <si>
    <t>รวมค่าน้ำ 3 อาคาร  (บาท)</t>
  </si>
  <si>
    <t>2562  ปริมาณการใช้น้ำ/เดือน (ลบม.)</t>
  </si>
  <si>
    <t>2562  ปริมาณการใช้น้ำต่อจำนวนพนักงาน</t>
  </si>
  <si>
    <t>สรุปผลการใช้น้ำ</t>
  </si>
  <si>
    <t>5%</t>
  </si>
  <si>
    <t>บันทึกการใช้น้ำ ประจำปี 2565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</si>
  <si>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2565</t>
    </r>
  </si>
  <si>
    <r>
      <t xml:space="preserve">เปรียบเทียบปริมาณการใช้น้ำ ประจำปี </t>
    </r>
    <r>
      <rPr>
        <b/>
        <sz val="18"/>
        <color indexed="10"/>
        <rFont val="Angsana New"/>
        <family val="1"/>
      </rPr>
      <t>2562 - 2565</t>
    </r>
  </si>
  <si>
    <t>2565  ปริมาณการใช้น้ำ/เดือน (ลบม.)</t>
  </si>
  <si>
    <t>2565  เป้าหมาย  ลด 5 % (ลบม.)</t>
  </si>
  <si>
    <t>2565 น้ำ เพิ่ม-ลด (%)</t>
  </si>
  <si>
    <t>2565 น้ำ เพิ่ม-ลด (ลบม.)</t>
  </si>
  <si>
    <t>2565  ปริมาณการใช้น้ำต่อจำนวนพนักงาน</t>
  </si>
  <si>
    <t>2565  เป้าหมาย  ลด 5 %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</si>
</sst>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0"/>
    <numFmt numFmtId="201" formatCode="mmm\-yyyy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67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0"/>
    </font>
    <font>
      <sz val="9"/>
      <color indexed="63"/>
      <name val="Tahoma"/>
      <family val="0"/>
    </font>
    <font>
      <sz val="4.4"/>
      <color indexed="63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30"/>
      <name val="Angsana New"/>
      <family val="1"/>
    </font>
    <font>
      <b/>
      <sz val="18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indexed="17"/>
      <name val="Angsana New"/>
      <family val="1"/>
    </font>
    <font>
      <sz val="18"/>
      <color indexed="56"/>
      <name val="Angsana New"/>
      <family val="1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14"/>
      <color indexed="63"/>
      <name val="Tahoma"/>
      <family val="0"/>
    </font>
    <font>
      <sz val="14"/>
      <color indexed="1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sz val="18"/>
      <color rgb="FF00B050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rgb="FF00B050"/>
      <name val="Angsana New"/>
      <family val="1"/>
    </font>
    <font>
      <sz val="18"/>
      <color rgb="FF00206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15" fontId="2" fillId="33" borderId="10" xfId="0" applyNumberFormat="1" applyFont="1" applyFill="1" applyBorder="1" applyAlignment="1">
      <alignment horizont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Continuous" vertical="center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Continuous" vertical="center"/>
    </xf>
    <xf numFmtId="0" fontId="56" fillId="0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33" borderId="0" xfId="0" applyFont="1" applyFill="1" applyAlignment="1">
      <alignment horizontal="centerContinuous" vertical="center"/>
    </xf>
    <xf numFmtId="0" fontId="60" fillId="33" borderId="0" xfId="0" applyFont="1" applyFill="1" applyAlignment="1">
      <alignment horizontal="centerContinuous" vertical="center"/>
    </xf>
    <xf numFmtId="0" fontId="60" fillId="0" borderId="0" xfId="0" applyFont="1" applyFill="1" applyAlignment="1">
      <alignment horizontal="centerContinuous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59" fillId="3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" fontId="57" fillId="33" borderId="10" xfId="0" applyNumberFormat="1" applyFont="1" applyFill="1" applyBorder="1" applyAlignment="1">
      <alignment horizontal="center"/>
    </xf>
    <xf numFmtId="4" fontId="58" fillId="34" borderId="10" xfId="0" applyNumberFormat="1" applyFont="1" applyFill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4" fontId="58" fillId="0" borderId="1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57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4" fontId="60" fillId="34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3" fontId="59" fillId="33" borderId="0" xfId="0" applyNumberFormat="1" applyFont="1" applyFill="1" applyBorder="1" applyAlignment="1">
      <alignment horizontal="center"/>
    </xf>
    <xf numFmtId="3" fontId="60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4" fontId="60" fillId="33" borderId="0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57" fillId="33" borderId="0" xfId="0" applyNumberFormat="1" applyFont="1" applyFill="1" applyBorder="1" applyAlignment="1">
      <alignment/>
    </xf>
    <xf numFmtId="199" fontId="58" fillId="33" borderId="0" xfId="0" applyNumberFormat="1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199" fontId="58" fillId="0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 horizontal="centerContinuous" vertical="center"/>
    </xf>
    <xf numFmtId="0" fontId="59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199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6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/>
    </xf>
    <xf numFmtId="1" fontId="56" fillId="33" borderId="10" xfId="0" applyNumberFormat="1" applyFont="1" applyFill="1" applyBorder="1" applyAlignment="1">
      <alignment horizontal="center"/>
    </xf>
    <xf numFmtId="1" fontId="59" fillId="33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shrinkToFit="1"/>
    </xf>
    <xf numFmtId="2" fontId="58" fillId="34" borderId="10" xfId="45" applyNumberFormat="1" applyFont="1" applyFill="1" applyBorder="1" applyAlignment="1">
      <alignment horizontal="center"/>
    </xf>
    <xf numFmtId="2" fontId="63" fillId="34" borderId="10" xfId="45" applyNumberFormat="1" applyFont="1" applyFill="1" applyBorder="1" applyAlignment="1">
      <alignment horizontal="center"/>
    </xf>
    <xf numFmtId="4" fontId="58" fillId="34" borderId="10" xfId="45" applyNumberFormat="1" applyFont="1" applyFill="1" applyBorder="1" applyAlignment="1">
      <alignment horizontal="center"/>
    </xf>
    <xf numFmtId="4" fontId="56" fillId="34" borderId="10" xfId="0" applyNumberFormat="1" applyFont="1" applyFill="1" applyBorder="1" applyAlignment="1">
      <alignment horizontal="center"/>
    </xf>
    <xf numFmtId="4" fontId="56" fillId="33" borderId="0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199" fontId="63" fillId="33" borderId="0" xfId="0" applyNumberFormat="1" applyFont="1" applyFill="1" applyBorder="1" applyAlignment="1">
      <alignment/>
    </xf>
    <xf numFmtId="199" fontId="63" fillId="0" borderId="0" xfId="0" applyNumberFormat="1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2" fontId="63" fillId="33" borderId="10" xfId="45" applyNumberFormat="1" applyFont="1" applyFill="1" applyBorder="1" applyAlignment="1">
      <alignment horizontal="center"/>
    </xf>
    <xf numFmtId="2" fontId="63" fillId="0" borderId="10" xfId="45" applyNumberFormat="1" applyFont="1" applyFill="1" applyBorder="1" applyAlignment="1">
      <alignment horizontal="center"/>
    </xf>
    <xf numFmtId="4" fontId="64" fillId="33" borderId="10" xfId="42" applyNumberFormat="1" applyFont="1" applyFill="1" applyBorder="1" applyAlignment="1">
      <alignment horizontal="center"/>
      <protection/>
    </xf>
    <xf numFmtId="4" fontId="65" fillId="33" borderId="10" xfId="42" applyNumberFormat="1" applyFont="1" applyFill="1" applyBorder="1" applyAlignment="1" quotePrefix="1">
      <alignment horizontal="center"/>
      <protection/>
    </xf>
    <xf numFmtId="2" fontId="56" fillId="33" borderId="10" xfId="45" applyNumberFormat="1" applyFont="1" applyFill="1" applyBorder="1" applyAlignment="1">
      <alignment horizontal="center"/>
    </xf>
    <xf numFmtId="4" fontId="59" fillId="34" borderId="10" xfId="0" applyNumberFormat="1" applyFont="1" applyFill="1" applyBorder="1" applyAlignment="1">
      <alignment horizontal="center"/>
    </xf>
    <xf numFmtId="2" fontId="66" fillId="33" borderId="10" xfId="45" applyNumberFormat="1" applyFont="1" applyFill="1" applyBorder="1" applyAlignment="1">
      <alignment horizontal="center"/>
    </xf>
    <xf numFmtId="2" fontId="66" fillId="0" borderId="10" xfId="45" applyNumberFormat="1" applyFont="1" applyFill="1" applyBorder="1" applyAlignment="1">
      <alignment horizontal="center"/>
    </xf>
    <xf numFmtId="4" fontId="63" fillId="0" borderId="10" xfId="45" applyNumberFormat="1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2" fontId="58" fillId="33" borderId="10" xfId="45" applyNumberFormat="1" applyFont="1" applyFill="1" applyBorder="1" applyAlignment="1">
      <alignment horizontal="center"/>
    </xf>
    <xf numFmtId="2" fontId="58" fillId="0" borderId="10" xfId="45" applyNumberFormat="1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4" fontId="56" fillId="33" borderId="11" xfId="0" applyNumberFormat="1" applyFont="1" applyFill="1" applyBorder="1" applyAlignment="1">
      <alignment horizontal="center"/>
    </xf>
    <xf numFmtId="4" fontId="56" fillId="33" borderId="13" xfId="0" applyNumberFormat="1" applyFont="1" applyFill="1" applyBorder="1" applyAlignment="1">
      <alignment horizontal="center"/>
    </xf>
    <xf numFmtId="4" fontId="56" fillId="33" borderId="12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925"/>
          <c:w val="0.96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'น้ำ-สนม.'!$E$4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'น้ำ-สนม.'!$E$5:$E$16</c:f>
              <c:numCache/>
            </c:numRef>
          </c:val>
          <c:shape val="box"/>
        </c:ser>
        <c:shape val="box"/>
        <c:axId val="63968638"/>
        <c:axId val="38846831"/>
      </c:bar3D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86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75"/>
          <c:w val="0.967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'น้ำ-สนม.'!$C$4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'น้ำ-สนม.'!$C$5:$C$16</c:f>
              <c:numCache/>
            </c:numRef>
          </c:val>
          <c:shape val="box"/>
        </c:ser>
        <c:shape val="box"/>
        <c:axId val="14077160"/>
        <c:axId val="59585577"/>
      </c:bar3D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71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0.034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215"/>
          <c:w val="0.981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'น้ำ-เปรียบเทียบ'!$G$4</c:f>
              <c:strCache>
                <c:ptCount val="1"/>
                <c:pt idx="0">
                  <c:v>2562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'น้ำ-เปรียบเทียบ'!$H$4</c:f>
              <c:strCache>
                <c:ptCount val="1"/>
                <c:pt idx="0">
                  <c:v>2565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'น้ำ-เปรียบเทียบ'!$I$4</c:f>
              <c:strCache>
                <c:ptCount val="1"/>
                <c:pt idx="0">
                  <c:v>2565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'น้ำ-เปรียบเทียบ'!$I$5:$I$16</c:f>
              <c:numCache/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081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4"/>
          <c:y val="0.89525"/>
          <c:w val="0.824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 (ลบม.)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0.02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5"/>
          <c:w val="0.980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'น้ำ-เปรียบเทียบ'!$B$4</c:f>
              <c:strCache>
                <c:ptCount val="1"/>
                <c:pt idx="0">
                  <c:v>2562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'น้ำ-เปรียบเทียบ'!$C$4</c:f>
              <c:strCache>
                <c:ptCount val="1"/>
                <c:pt idx="0">
                  <c:v>2565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'น้ำ-เปรียบเทียบ'!$D$4</c:f>
              <c:strCache>
                <c:ptCount val="1"/>
                <c:pt idx="0">
                  <c:v>2565  เป้าหมาย  ลด 5 % (ลบม.)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'น้ำ-เปรียบเทียบ'!$D$5:$D$16</c:f>
              <c:numCache/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507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875"/>
          <c:y val="0.8995"/>
          <c:w val="0.849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0</xdr:rowOff>
    </xdr:from>
    <xdr:to>
      <xdr:col>5</xdr:col>
      <xdr:colOff>9525</xdr:colOff>
      <xdr:row>45</xdr:row>
      <xdr:rowOff>276225</xdr:rowOff>
    </xdr:to>
    <xdr:graphicFrame>
      <xdr:nvGraphicFramePr>
        <xdr:cNvPr id="1" name="Chart 4"/>
        <xdr:cNvGraphicFramePr/>
      </xdr:nvGraphicFramePr>
      <xdr:xfrm>
        <a:off x="133350" y="10763250"/>
        <a:ext cx="54578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85725</xdr:rowOff>
    </xdr:from>
    <xdr:to>
      <xdr:col>5</xdr:col>
      <xdr:colOff>0</xdr:colOff>
      <xdr:row>61</xdr:row>
      <xdr:rowOff>123825</xdr:rowOff>
    </xdr:to>
    <xdr:graphicFrame>
      <xdr:nvGraphicFramePr>
        <xdr:cNvPr id="2" name="Chart 4"/>
        <xdr:cNvGraphicFramePr/>
      </xdr:nvGraphicFramePr>
      <xdr:xfrm>
        <a:off x="228600" y="15706725"/>
        <a:ext cx="53530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19050</xdr:rowOff>
    </xdr:from>
    <xdr:to>
      <xdr:col>8</xdr:col>
      <xdr:colOff>533400</xdr:colOff>
      <xdr:row>40</xdr:row>
      <xdr:rowOff>304800</xdr:rowOff>
    </xdr:to>
    <xdr:graphicFrame>
      <xdr:nvGraphicFramePr>
        <xdr:cNvPr id="1" name="แผนภูมิ 4"/>
        <xdr:cNvGraphicFramePr/>
      </xdr:nvGraphicFramePr>
      <xdr:xfrm>
        <a:off x="57150" y="10620375"/>
        <a:ext cx="6819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43</xdr:row>
      <xdr:rowOff>57150</xdr:rowOff>
    </xdr:from>
    <xdr:to>
      <xdr:col>8</xdr:col>
      <xdr:colOff>552450</xdr:colOff>
      <xdr:row>55</xdr:row>
      <xdr:rowOff>19050</xdr:rowOff>
    </xdr:to>
    <xdr:graphicFrame>
      <xdr:nvGraphicFramePr>
        <xdr:cNvPr id="2" name="แผนภูมิ 6"/>
        <xdr:cNvGraphicFramePr/>
      </xdr:nvGraphicFramePr>
      <xdr:xfrm>
        <a:off x="47625" y="15192375"/>
        <a:ext cx="68484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1(1)%20&#3610;&#3633;&#3609;&#3607;&#3638;&#3585;&#3585;&#3634;&#3619;&#3651;&#3594;&#3657;&#3609;&#3657;&#3635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1">
        <row r="5">
          <cell r="D5">
            <v>422</v>
          </cell>
          <cell r="F5">
            <v>2.11</v>
          </cell>
        </row>
        <row r="6">
          <cell r="D6">
            <v>364</v>
          </cell>
          <cell r="F6">
            <v>1.82</v>
          </cell>
        </row>
        <row r="7">
          <cell r="D7">
            <v>227</v>
          </cell>
          <cell r="F7">
            <v>1.135</v>
          </cell>
        </row>
        <row r="8">
          <cell r="D8">
            <v>334</v>
          </cell>
          <cell r="F8">
            <v>1.67</v>
          </cell>
        </row>
        <row r="9">
          <cell r="D9">
            <v>569</v>
          </cell>
          <cell r="F9">
            <v>2.845</v>
          </cell>
        </row>
        <row r="10">
          <cell r="D10">
            <v>573</v>
          </cell>
          <cell r="F10">
            <v>2.865</v>
          </cell>
        </row>
        <row r="11">
          <cell r="D11">
            <v>700</v>
          </cell>
          <cell r="F11">
            <v>3.5</v>
          </cell>
        </row>
        <row r="12">
          <cell r="D12">
            <v>462</v>
          </cell>
          <cell r="F12">
            <v>2.31</v>
          </cell>
        </row>
        <row r="13">
          <cell r="D13">
            <v>502</v>
          </cell>
          <cell r="F13">
            <v>2.51</v>
          </cell>
        </row>
        <row r="14">
          <cell r="D14">
            <v>480</v>
          </cell>
          <cell r="F14">
            <v>2.4</v>
          </cell>
        </row>
        <row r="15">
          <cell r="D15">
            <v>460</v>
          </cell>
          <cell r="F15">
            <v>2.3</v>
          </cell>
        </row>
        <row r="16">
          <cell r="D16">
            <v>391</v>
          </cell>
          <cell r="F16">
            <v>1.955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SheetLayoutView="70" zoomScalePageLayoutView="0" workbookViewId="0" topLeftCell="A7">
      <selection activeCell="N17" sqref="N17"/>
    </sheetView>
  </sheetViews>
  <sheetFormatPr defaultColWidth="9.140625" defaultRowHeight="12.75"/>
  <cols>
    <col min="1" max="1" width="16.00390625" style="2" customWidth="1"/>
    <col min="2" max="2" width="13.7109375" style="2" customWidth="1"/>
    <col min="3" max="3" width="15.00390625" style="13" customWidth="1"/>
    <col min="4" max="4" width="15.00390625" style="14" customWidth="1"/>
    <col min="5" max="5" width="15.00390625" style="13" customWidth="1"/>
    <col min="6" max="6" width="15.00390625" style="14" customWidth="1"/>
    <col min="7" max="7" width="15.28125" style="2" customWidth="1"/>
    <col min="8" max="8" width="15.140625" style="14" customWidth="1"/>
    <col min="9" max="9" width="12.7109375" style="54" customWidth="1"/>
    <col min="10" max="10" width="12.421875" style="15" customWidth="1"/>
    <col min="11" max="11" width="9.140625" style="2" customWidth="1"/>
    <col min="12" max="12" width="9.8515625" style="2" bestFit="1" customWidth="1"/>
    <col min="13" max="16384" width="9.140625" style="2" customWidth="1"/>
  </cols>
  <sheetData>
    <row r="2" spans="1:10" ht="26.25">
      <c r="A2" s="5" t="s">
        <v>37</v>
      </c>
      <c r="B2" s="5"/>
      <c r="C2" s="16"/>
      <c r="D2" s="17"/>
      <c r="E2" s="16"/>
      <c r="F2" s="17"/>
      <c r="G2" s="5"/>
      <c r="H2" s="17"/>
      <c r="I2" s="55"/>
      <c r="J2" s="18"/>
    </row>
    <row r="3" spans="1:10" ht="26.25">
      <c r="A3" s="3" t="s">
        <v>22</v>
      </c>
      <c r="B3" s="5"/>
      <c r="C3" s="16"/>
      <c r="D3" s="17"/>
      <c r="E3" s="16"/>
      <c r="F3" s="17"/>
      <c r="G3" s="5"/>
      <c r="H3" s="17"/>
      <c r="I3" s="55"/>
      <c r="J3" s="18"/>
    </row>
    <row r="4" spans="1:10" s="1" customFormat="1" ht="105">
      <c r="A4" s="19" t="s">
        <v>5</v>
      </c>
      <c r="B4" s="20" t="s">
        <v>0</v>
      </c>
      <c r="C4" s="21" t="s">
        <v>26</v>
      </c>
      <c r="D4" s="22" t="s">
        <v>23</v>
      </c>
      <c r="E4" s="21" t="s">
        <v>27</v>
      </c>
      <c r="F4" s="22" t="s">
        <v>24</v>
      </c>
      <c r="G4" s="21" t="s">
        <v>28</v>
      </c>
      <c r="H4" s="22" t="s">
        <v>25</v>
      </c>
      <c r="I4" s="56" t="s">
        <v>29</v>
      </c>
      <c r="J4" s="24" t="s">
        <v>32</v>
      </c>
    </row>
    <row r="5" spans="1:12" ht="25.5">
      <c r="A5" s="25" t="s">
        <v>6</v>
      </c>
      <c r="B5" s="6">
        <v>23773</v>
      </c>
      <c r="C5" s="26">
        <v>102</v>
      </c>
      <c r="D5" s="27">
        <f>C5*8</f>
        <v>816</v>
      </c>
      <c r="E5" s="26">
        <v>64</v>
      </c>
      <c r="F5" s="27">
        <f>E5*8</f>
        <v>512</v>
      </c>
      <c r="G5" s="26">
        <v>72</v>
      </c>
      <c r="H5" s="27">
        <f>G5*8</f>
        <v>576</v>
      </c>
      <c r="I5" s="57">
        <f aca="true" t="shared" si="0" ref="I5:I16">C5+E5+G5</f>
        <v>238</v>
      </c>
      <c r="J5" s="29">
        <f aca="true" t="shared" si="1" ref="J5:J16">D5+F5+H5</f>
        <v>1904</v>
      </c>
      <c r="L5" s="30"/>
    </row>
    <row r="6" spans="1:10" ht="25.5">
      <c r="A6" s="25" t="s">
        <v>7</v>
      </c>
      <c r="B6" s="6">
        <v>23801</v>
      </c>
      <c r="C6" s="26">
        <v>115</v>
      </c>
      <c r="D6" s="27">
        <f aca="true" t="shared" si="2" ref="D6:D16">C6*8</f>
        <v>920</v>
      </c>
      <c r="E6" s="26">
        <v>91</v>
      </c>
      <c r="F6" s="27">
        <f aca="true" t="shared" si="3" ref="F6:F16">E6*8</f>
        <v>728</v>
      </c>
      <c r="G6" s="26">
        <v>80</v>
      </c>
      <c r="H6" s="27">
        <f aca="true" t="shared" si="4" ref="H6:H16">G6*8</f>
        <v>640</v>
      </c>
      <c r="I6" s="57">
        <f t="shared" si="0"/>
        <v>286</v>
      </c>
      <c r="J6" s="29">
        <f t="shared" si="1"/>
        <v>2288</v>
      </c>
    </row>
    <row r="7" spans="1:10" ht="25.5">
      <c r="A7" s="25" t="s">
        <v>8</v>
      </c>
      <c r="B7" s="6">
        <v>23832</v>
      </c>
      <c r="C7" s="26">
        <v>64</v>
      </c>
      <c r="D7" s="27">
        <f t="shared" si="2"/>
        <v>512</v>
      </c>
      <c r="E7" s="26">
        <v>0</v>
      </c>
      <c r="F7" s="27">
        <f t="shared" si="3"/>
        <v>0</v>
      </c>
      <c r="G7" s="26">
        <v>60</v>
      </c>
      <c r="H7" s="27">
        <f t="shared" si="4"/>
        <v>480</v>
      </c>
      <c r="I7" s="57">
        <f t="shared" si="0"/>
        <v>124</v>
      </c>
      <c r="J7" s="29">
        <f t="shared" si="1"/>
        <v>992</v>
      </c>
    </row>
    <row r="8" spans="1:10" ht="25.5">
      <c r="A8" s="25" t="s">
        <v>9</v>
      </c>
      <c r="B8" s="6">
        <v>23862</v>
      </c>
      <c r="C8" s="26">
        <v>146</v>
      </c>
      <c r="D8" s="27">
        <f t="shared" si="2"/>
        <v>1168</v>
      </c>
      <c r="E8" s="26">
        <v>74</v>
      </c>
      <c r="F8" s="27">
        <f t="shared" si="3"/>
        <v>592</v>
      </c>
      <c r="G8" s="26">
        <v>73</v>
      </c>
      <c r="H8" s="27">
        <f t="shared" si="4"/>
        <v>584</v>
      </c>
      <c r="I8" s="57">
        <f t="shared" si="0"/>
        <v>293</v>
      </c>
      <c r="J8" s="29">
        <f t="shared" si="1"/>
        <v>2344</v>
      </c>
    </row>
    <row r="9" spans="1:10" ht="25.5">
      <c r="A9" s="25" t="s">
        <v>10</v>
      </c>
      <c r="B9" s="6">
        <v>23891</v>
      </c>
      <c r="C9" s="26">
        <v>98</v>
      </c>
      <c r="D9" s="27">
        <f t="shared" si="2"/>
        <v>784</v>
      </c>
      <c r="E9" s="26">
        <v>167</v>
      </c>
      <c r="F9" s="27">
        <f t="shared" si="3"/>
        <v>1336</v>
      </c>
      <c r="G9" s="26">
        <v>52</v>
      </c>
      <c r="H9" s="27">
        <f t="shared" si="4"/>
        <v>416</v>
      </c>
      <c r="I9" s="57">
        <f t="shared" si="0"/>
        <v>317</v>
      </c>
      <c r="J9" s="29">
        <f t="shared" si="1"/>
        <v>2536</v>
      </c>
    </row>
    <row r="10" spans="1:10" ht="25.5">
      <c r="A10" s="25" t="s">
        <v>11</v>
      </c>
      <c r="B10" s="6">
        <v>23923</v>
      </c>
      <c r="C10" s="26">
        <v>138</v>
      </c>
      <c r="D10" s="27">
        <f t="shared" si="2"/>
        <v>1104</v>
      </c>
      <c r="E10" s="26">
        <v>338</v>
      </c>
      <c r="F10" s="27">
        <f t="shared" si="3"/>
        <v>2704</v>
      </c>
      <c r="G10" s="26">
        <v>61</v>
      </c>
      <c r="H10" s="27">
        <f t="shared" si="4"/>
        <v>488</v>
      </c>
      <c r="I10" s="57">
        <f t="shared" si="0"/>
        <v>537</v>
      </c>
      <c r="J10" s="29">
        <f t="shared" si="1"/>
        <v>4296</v>
      </c>
    </row>
    <row r="11" spans="1:10" ht="25.5">
      <c r="A11" s="25" t="s">
        <v>12</v>
      </c>
      <c r="B11" s="6">
        <v>23954</v>
      </c>
      <c r="C11" s="26">
        <v>77</v>
      </c>
      <c r="D11" s="27">
        <f t="shared" si="2"/>
        <v>616</v>
      </c>
      <c r="E11" s="26">
        <v>219</v>
      </c>
      <c r="F11" s="27">
        <f t="shared" si="3"/>
        <v>1752</v>
      </c>
      <c r="G11" s="26">
        <v>45</v>
      </c>
      <c r="H11" s="27">
        <f t="shared" si="4"/>
        <v>360</v>
      </c>
      <c r="I11" s="57">
        <f t="shared" si="0"/>
        <v>341</v>
      </c>
      <c r="J11" s="29">
        <f t="shared" si="1"/>
        <v>2728</v>
      </c>
    </row>
    <row r="12" spans="1:10" ht="25.5">
      <c r="A12" s="25" t="s">
        <v>13</v>
      </c>
      <c r="B12" s="6">
        <v>23985</v>
      </c>
      <c r="C12" s="26">
        <v>63</v>
      </c>
      <c r="D12" s="27">
        <f t="shared" si="2"/>
        <v>504</v>
      </c>
      <c r="E12" s="26">
        <v>270</v>
      </c>
      <c r="F12" s="27">
        <f t="shared" si="3"/>
        <v>2160</v>
      </c>
      <c r="G12" s="26">
        <v>51</v>
      </c>
      <c r="H12" s="27">
        <f t="shared" si="4"/>
        <v>408</v>
      </c>
      <c r="I12" s="57">
        <f t="shared" si="0"/>
        <v>384</v>
      </c>
      <c r="J12" s="29">
        <f t="shared" si="1"/>
        <v>3072</v>
      </c>
    </row>
    <row r="13" spans="1:10" ht="25.5">
      <c r="A13" s="25" t="s">
        <v>14</v>
      </c>
      <c r="B13" s="6">
        <v>24015</v>
      </c>
      <c r="C13" s="26">
        <v>63</v>
      </c>
      <c r="D13" s="27">
        <f t="shared" si="2"/>
        <v>504</v>
      </c>
      <c r="E13" s="26">
        <v>266</v>
      </c>
      <c r="F13" s="27">
        <f t="shared" si="3"/>
        <v>2128</v>
      </c>
      <c r="G13" s="26">
        <v>51</v>
      </c>
      <c r="H13" s="27">
        <f t="shared" si="4"/>
        <v>408</v>
      </c>
      <c r="I13" s="57">
        <f t="shared" si="0"/>
        <v>380</v>
      </c>
      <c r="J13" s="29">
        <f t="shared" si="1"/>
        <v>3040</v>
      </c>
    </row>
    <row r="14" spans="1:10" ht="25.5">
      <c r="A14" s="25" t="s">
        <v>15</v>
      </c>
      <c r="B14" s="6">
        <v>24045</v>
      </c>
      <c r="C14" s="26">
        <v>149</v>
      </c>
      <c r="D14" s="27">
        <f t="shared" si="2"/>
        <v>1192</v>
      </c>
      <c r="E14" s="26">
        <v>238</v>
      </c>
      <c r="F14" s="27">
        <f t="shared" si="3"/>
        <v>1904</v>
      </c>
      <c r="G14" s="26">
        <v>44</v>
      </c>
      <c r="H14" s="27">
        <f t="shared" si="4"/>
        <v>352</v>
      </c>
      <c r="I14" s="57">
        <f t="shared" si="0"/>
        <v>431</v>
      </c>
      <c r="J14" s="29">
        <f t="shared" si="1"/>
        <v>3448</v>
      </c>
    </row>
    <row r="15" spans="1:10" ht="25.5">
      <c r="A15" s="25" t="s">
        <v>16</v>
      </c>
      <c r="B15" s="6">
        <v>24076</v>
      </c>
      <c r="C15" s="26">
        <f>1433-1301</f>
        <v>132</v>
      </c>
      <c r="D15" s="27">
        <f t="shared" si="2"/>
        <v>1056</v>
      </c>
      <c r="E15" s="26">
        <f>986-727</f>
        <v>259</v>
      </c>
      <c r="F15" s="27">
        <f t="shared" si="3"/>
        <v>2072</v>
      </c>
      <c r="G15" s="26">
        <f>7404-7351</f>
        <v>53</v>
      </c>
      <c r="H15" s="27">
        <f t="shared" si="4"/>
        <v>424</v>
      </c>
      <c r="I15" s="57">
        <f t="shared" si="0"/>
        <v>444</v>
      </c>
      <c r="J15" s="29">
        <f t="shared" si="1"/>
        <v>3552</v>
      </c>
    </row>
    <row r="16" spans="1:10" ht="25.5">
      <c r="A16" s="25" t="s">
        <v>17</v>
      </c>
      <c r="B16" s="6">
        <v>24107</v>
      </c>
      <c r="C16" s="26">
        <v>229</v>
      </c>
      <c r="D16" s="27">
        <f t="shared" si="2"/>
        <v>1832</v>
      </c>
      <c r="E16" s="26">
        <v>278</v>
      </c>
      <c r="F16" s="27">
        <f t="shared" si="3"/>
        <v>2224</v>
      </c>
      <c r="G16" s="26">
        <v>78</v>
      </c>
      <c r="H16" s="27">
        <f t="shared" si="4"/>
        <v>624</v>
      </c>
      <c r="I16" s="57">
        <f t="shared" si="0"/>
        <v>585</v>
      </c>
      <c r="J16" s="29">
        <f t="shared" si="1"/>
        <v>4680</v>
      </c>
    </row>
    <row r="17" spans="1:10" ht="26.25">
      <c r="A17" s="32" t="s">
        <v>3</v>
      </c>
      <c r="B17" s="32" t="s">
        <v>20</v>
      </c>
      <c r="C17" s="33">
        <f aca="true" t="shared" si="5" ref="C17:H17">SUM(C5:C16)</f>
        <v>1376</v>
      </c>
      <c r="D17" s="34">
        <f t="shared" si="5"/>
        <v>11008</v>
      </c>
      <c r="E17" s="33">
        <f t="shared" si="5"/>
        <v>2264</v>
      </c>
      <c r="F17" s="34">
        <f t="shared" si="5"/>
        <v>18112</v>
      </c>
      <c r="G17" s="33">
        <f t="shared" si="5"/>
        <v>720</v>
      </c>
      <c r="H17" s="34">
        <f t="shared" si="5"/>
        <v>5760</v>
      </c>
      <c r="I17" s="58">
        <f>SUM(I5:I16)</f>
        <v>4360</v>
      </c>
      <c r="J17" s="36">
        <f>SUM(J5:J16)</f>
        <v>34880</v>
      </c>
    </row>
    <row r="18" spans="1:10" ht="26.25">
      <c r="A18" s="31" t="s">
        <v>4</v>
      </c>
      <c r="B18" s="37" t="s">
        <v>20</v>
      </c>
      <c r="C18" s="33">
        <f aca="true" t="shared" si="6" ref="C18:J18">AVERAGE(C5:C16)</f>
        <v>114.66666666666667</v>
      </c>
      <c r="D18" s="34">
        <f t="shared" si="6"/>
        <v>917.3333333333334</v>
      </c>
      <c r="E18" s="33">
        <f t="shared" si="6"/>
        <v>188.66666666666666</v>
      </c>
      <c r="F18" s="34">
        <f t="shared" si="6"/>
        <v>1509.3333333333333</v>
      </c>
      <c r="G18" s="33">
        <f t="shared" si="6"/>
        <v>60</v>
      </c>
      <c r="H18" s="34">
        <f t="shared" si="6"/>
        <v>480</v>
      </c>
      <c r="I18" s="58">
        <f t="shared" si="6"/>
        <v>363.3333333333333</v>
      </c>
      <c r="J18" s="36">
        <f t="shared" si="6"/>
        <v>2906.6666666666665</v>
      </c>
    </row>
    <row r="19" spans="1:10" ht="26.25">
      <c r="A19" s="38"/>
      <c r="B19" s="39"/>
      <c r="C19" s="40"/>
      <c r="D19" s="41"/>
      <c r="E19" s="40"/>
      <c r="F19" s="41"/>
      <c r="G19" s="42"/>
      <c r="H19" s="43"/>
      <c r="I19" s="59"/>
      <c r="J19" s="44"/>
    </row>
    <row r="20" spans="1:10" ht="25.5">
      <c r="A20" s="45"/>
      <c r="B20" s="45"/>
      <c r="C20" s="46"/>
      <c r="D20" s="47"/>
      <c r="E20" s="46"/>
      <c r="F20" s="47"/>
      <c r="G20" s="48"/>
      <c r="H20" s="47"/>
      <c r="I20" s="60"/>
      <c r="J20" s="49"/>
    </row>
    <row r="21" spans="1:10" ht="25.5">
      <c r="A21" s="45"/>
      <c r="B21" s="45"/>
      <c r="C21" s="46"/>
      <c r="D21" s="47"/>
      <c r="E21" s="46"/>
      <c r="F21" s="47"/>
      <c r="G21" s="48"/>
      <c r="H21" s="47"/>
      <c r="I21" s="60"/>
      <c r="J21" s="49"/>
    </row>
    <row r="22" spans="1:10" ht="26.25">
      <c r="A22" s="3"/>
      <c r="B22" s="4"/>
      <c r="C22" s="46"/>
      <c r="D22" s="47"/>
      <c r="E22" s="46"/>
      <c r="F22" s="47"/>
      <c r="G22" s="48"/>
      <c r="H22" s="47"/>
      <c r="I22" s="60"/>
      <c r="J22" s="49"/>
    </row>
    <row r="23" spans="1:10" ht="25.5">
      <c r="A23" s="45"/>
      <c r="B23" s="45"/>
      <c r="C23" s="50"/>
      <c r="D23" s="51"/>
      <c r="E23" s="50"/>
      <c r="F23" s="51"/>
      <c r="G23" s="45"/>
      <c r="H23" s="51"/>
      <c r="I23" s="61"/>
      <c r="J23" s="52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SheetLayoutView="100" zoomScalePageLayoutView="0" workbookViewId="0" topLeftCell="A7">
      <selection activeCell="C20" sqref="C20"/>
    </sheetView>
  </sheetViews>
  <sheetFormatPr defaultColWidth="9.140625" defaultRowHeight="21.75" customHeight="1"/>
  <cols>
    <col min="1" max="1" width="18.140625" style="2" customWidth="1"/>
    <col min="2" max="2" width="15.8515625" style="2" customWidth="1"/>
    <col min="3" max="4" width="17.28125" style="2" customWidth="1"/>
    <col min="5" max="5" width="15.140625" style="2" customWidth="1"/>
    <col min="6" max="16384" width="9.140625" style="2" customWidth="1"/>
  </cols>
  <sheetData>
    <row r="1" spans="1:6" ht="21.75" customHeight="1">
      <c r="A1" s="1"/>
      <c r="B1" s="1"/>
      <c r="C1" s="1"/>
      <c r="D1" s="1"/>
      <c r="E1" s="62" t="s">
        <v>19</v>
      </c>
      <c r="F1" s="1"/>
    </row>
    <row r="2" spans="1:6" ht="21.75" customHeight="1">
      <c r="A2" s="5" t="s">
        <v>38</v>
      </c>
      <c r="B2" s="5"/>
      <c r="C2" s="5"/>
      <c r="D2" s="5"/>
      <c r="E2" s="5"/>
      <c r="F2" s="1"/>
    </row>
    <row r="3" spans="1:6" ht="21.75" customHeight="1">
      <c r="A3" s="3" t="s">
        <v>22</v>
      </c>
      <c r="B3" s="4"/>
      <c r="C3" s="4"/>
      <c r="D3" s="4"/>
      <c r="E3" s="4"/>
      <c r="F3" s="1"/>
    </row>
    <row r="4" spans="1:5" s="1" customFormat="1" ht="68.25" customHeight="1">
      <c r="A4" s="19" t="s">
        <v>5</v>
      </c>
      <c r="B4" s="19" t="s">
        <v>1</v>
      </c>
      <c r="C4" s="21" t="s">
        <v>21</v>
      </c>
      <c r="D4" s="63" t="s">
        <v>18</v>
      </c>
      <c r="E4" s="19" t="s">
        <v>2</v>
      </c>
    </row>
    <row r="5" spans="1:5" ht="25.5" customHeight="1">
      <c r="A5" s="25" t="s">
        <v>6</v>
      </c>
      <c r="B5" s="64">
        <v>200</v>
      </c>
      <c r="C5" s="26">
        <f>'จดบันทึกน้ำ-สนม.'!I5</f>
        <v>238</v>
      </c>
      <c r="D5" s="65">
        <f>'จดบันทึกน้ำ-สนม.'!J5</f>
        <v>1904</v>
      </c>
      <c r="E5" s="66">
        <f aca="true" t="shared" si="0" ref="E5:E13">C5/B5</f>
        <v>1.19</v>
      </c>
    </row>
    <row r="6" spans="1:5" ht="25.5" customHeight="1">
      <c r="A6" s="25" t="s">
        <v>7</v>
      </c>
      <c r="B6" s="64">
        <v>200</v>
      </c>
      <c r="C6" s="26">
        <f>'จดบันทึกน้ำ-สนม.'!I6</f>
        <v>286</v>
      </c>
      <c r="D6" s="65">
        <f>'จดบันทึกน้ำ-สนม.'!J6</f>
        <v>2288</v>
      </c>
      <c r="E6" s="66">
        <f t="shared" si="0"/>
        <v>1.43</v>
      </c>
    </row>
    <row r="7" spans="1:5" ht="25.5" customHeight="1">
      <c r="A7" s="25" t="s">
        <v>8</v>
      </c>
      <c r="B7" s="64">
        <v>200</v>
      </c>
      <c r="C7" s="26">
        <f>'จดบันทึกน้ำ-สนม.'!I7</f>
        <v>124</v>
      </c>
      <c r="D7" s="65">
        <f>'จดบันทึกน้ำ-สนม.'!J7</f>
        <v>992</v>
      </c>
      <c r="E7" s="66">
        <f t="shared" si="0"/>
        <v>0.62</v>
      </c>
    </row>
    <row r="8" spans="1:5" ht="25.5" customHeight="1">
      <c r="A8" s="25" t="s">
        <v>9</v>
      </c>
      <c r="B8" s="64">
        <v>200</v>
      </c>
      <c r="C8" s="26">
        <f>'จดบันทึกน้ำ-สนม.'!I8</f>
        <v>293</v>
      </c>
      <c r="D8" s="65">
        <f>'จดบันทึกน้ำ-สนม.'!J8</f>
        <v>2344</v>
      </c>
      <c r="E8" s="66">
        <f t="shared" si="0"/>
        <v>1.465</v>
      </c>
    </row>
    <row r="9" spans="1:5" ht="25.5" customHeight="1">
      <c r="A9" s="25" t="s">
        <v>10</v>
      </c>
      <c r="B9" s="64">
        <v>200</v>
      </c>
      <c r="C9" s="26">
        <f>'จดบันทึกน้ำ-สนม.'!I9</f>
        <v>317</v>
      </c>
      <c r="D9" s="65">
        <f>'จดบันทึกน้ำ-สนม.'!J9</f>
        <v>2536</v>
      </c>
      <c r="E9" s="66">
        <f t="shared" si="0"/>
        <v>1.585</v>
      </c>
    </row>
    <row r="10" spans="1:5" ht="25.5" customHeight="1">
      <c r="A10" s="25" t="s">
        <v>11</v>
      </c>
      <c r="B10" s="64">
        <v>200</v>
      </c>
      <c r="C10" s="26">
        <f>'จดบันทึกน้ำ-สนม.'!I10</f>
        <v>537</v>
      </c>
      <c r="D10" s="65">
        <f>'จดบันทึกน้ำ-สนม.'!J10</f>
        <v>4296</v>
      </c>
      <c r="E10" s="66">
        <f t="shared" si="0"/>
        <v>2.685</v>
      </c>
    </row>
    <row r="11" spans="1:5" ht="25.5" customHeight="1">
      <c r="A11" s="25" t="s">
        <v>12</v>
      </c>
      <c r="B11" s="64">
        <v>200</v>
      </c>
      <c r="C11" s="26">
        <f>'จดบันทึกน้ำ-สนม.'!I11</f>
        <v>341</v>
      </c>
      <c r="D11" s="65">
        <f>'จดบันทึกน้ำ-สนม.'!J11</f>
        <v>2728</v>
      </c>
      <c r="E11" s="66">
        <f t="shared" si="0"/>
        <v>1.705</v>
      </c>
    </row>
    <row r="12" spans="1:5" ht="25.5" customHeight="1">
      <c r="A12" s="25" t="s">
        <v>13</v>
      </c>
      <c r="B12" s="64">
        <v>200</v>
      </c>
      <c r="C12" s="26">
        <f>'จดบันทึกน้ำ-สนม.'!I12</f>
        <v>384</v>
      </c>
      <c r="D12" s="65">
        <f>'จดบันทึกน้ำ-สนม.'!J12</f>
        <v>3072</v>
      </c>
      <c r="E12" s="66">
        <f t="shared" si="0"/>
        <v>1.92</v>
      </c>
    </row>
    <row r="13" spans="1:5" ht="25.5" customHeight="1">
      <c r="A13" s="25" t="s">
        <v>14</v>
      </c>
      <c r="B13" s="64">
        <v>200</v>
      </c>
      <c r="C13" s="26">
        <f>'จดบันทึกน้ำ-สนม.'!I13</f>
        <v>380</v>
      </c>
      <c r="D13" s="65">
        <f>'จดบันทึกน้ำ-สนม.'!J13</f>
        <v>3040</v>
      </c>
      <c r="E13" s="66">
        <f t="shared" si="0"/>
        <v>1.9</v>
      </c>
    </row>
    <row r="14" spans="1:5" ht="25.5" customHeight="1">
      <c r="A14" s="25" t="s">
        <v>15</v>
      </c>
      <c r="B14" s="64">
        <v>200</v>
      </c>
      <c r="C14" s="26">
        <f>'จดบันทึกน้ำ-สนม.'!I14</f>
        <v>431</v>
      </c>
      <c r="D14" s="65">
        <f>'จดบันทึกน้ำ-สนม.'!J14</f>
        <v>3448</v>
      </c>
      <c r="E14" s="66">
        <f>C14/B14</f>
        <v>2.155</v>
      </c>
    </row>
    <row r="15" spans="1:5" ht="25.5" customHeight="1">
      <c r="A15" s="25" t="s">
        <v>16</v>
      </c>
      <c r="B15" s="64">
        <v>200</v>
      </c>
      <c r="C15" s="26">
        <f>'จดบันทึกน้ำ-สนม.'!I15</f>
        <v>444</v>
      </c>
      <c r="D15" s="65">
        <f>'จดบันทึกน้ำ-สนม.'!J15</f>
        <v>3552</v>
      </c>
      <c r="E15" s="66">
        <f>C15/B15</f>
        <v>2.22</v>
      </c>
    </row>
    <row r="16" spans="1:5" ht="25.5" customHeight="1">
      <c r="A16" s="25" t="s">
        <v>17</v>
      </c>
      <c r="B16" s="64">
        <v>200</v>
      </c>
      <c r="C16" s="26">
        <f>'จดบันทึกน้ำ-สนม.'!I16</f>
        <v>585</v>
      </c>
      <c r="D16" s="65">
        <f>'จดบันทึกน้ำ-สนม.'!J16</f>
        <v>4680</v>
      </c>
      <c r="E16" s="66">
        <f>C16/B16</f>
        <v>2.925</v>
      </c>
    </row>
    <row r="17" spans="1:5" ht="25.5" customHeight="1">
      <c r="A17" s="32" t="s">
        <v>3</v>
      </c>
      <c r="B17" s="32" t="s">
        <v>20</v>
      </c>
      <c r="C17" s="33">
        <f>SUM(C5:C16)</f>
        <v>4360</v>
      </c>
      <c r="D17" s="67">
        <f>SUM(D5:D16)</f>
        <v>34880</v>
      </c>
      <c r="E17" s="68">
        <f>SUM(E5:E16)</f>
        <v>21.8</v>
      </c>
    </row>
    <row r="18" spans="1:5" ht="25.5" customHeight="1">
      <c r="A18" s="37" t="s">
        <v>4</v>
      </c>
      <c r="B18" s="69">
        <f>AVERAGE(B5:B16)</f>
        <v>200</v>
      </c>
      <c r="C18" s="33">
        <f>AVERAGE(C5:C16)</f>
        <v>363.3333333333333</v>
      </c>
      <c r="D18" s="67">
        <f>AVERAGE(D5:D16)</f>
        <v>2906.6666666666665</v>
      </c>
      <c r="E18" s="68">
        <f>AVERAGE(E5:E16)</f>
        <v>1.8166666666666667</v>
      </c>
    </row>
    <row r="19" spans="1:5" ht="25.5" customHeight="1">
      <c r="A19" s="39"/>
      <c r="B19" s="70"/>
      <c r="C19" s="42"/>
      <c r="D19" s="42"/>
      <c r="E19" s="42"/>
    </row>
    <row r="20" spans="1:5" ht="25.5" customHeight="1">
      <c r="A20" s="39"/>
      <c r="B20" s="70"/>
      <c r="C20" s="42"/>
      <c r="D20" s="42"/>
      <c r="E20" s="42"/>
    </row>
    <row r="21" spans="1:5" ht="25.5" customHeight="1">
      <c r="A21" s="39"/>
      <c r="B21" s="70"/>
      <c r="C21" s="42"/>
      <c r="D21" s="42"/>
      <c r="E21" s="42"/>
    </row>
    <row r="22" spans="1:5" ht="25.5" customHeight="1">
      <c r="A22" s="39"/>
      <c r="B22" s="70"/>
      <c r="C22" s="42"/>
      <c r="D22" s="42"/>
      <c r="E22" s="42"/>
    </row>
    <row r="23" spans="1:5" ht="25.5" customHeight="1">
      <c r="A23" s="39"/>
      <c r="B23" s="70"/>
      <c r="C23" s="42"/>
      <c r="D23" s="42"/>
      <c r="E23" s="42"/>
    </row>
    <row r="24" spans="1:5" ht="25.5" customHeight="1">
      <c r="A24" s="39"/>
      <c r="B24" s="70"/>
      <c r="C24" s="42"/>
      <c r="D24" s="42"/>
      <c r="E24" s="42"/>
    </row>
    <row r="25" spans="1:5" ht="25.5" customHeight="1">
      <c r="A25" s="39"/>
      <c r="B25" s="70"/>
      <c r="C25" s="42"/>
      <c r="D25" s="42"/>
      <c r="E25" s="42"/>
    </row>
    <row r="26" spans="1:5" ht="25.5" customHeight="1">
      <c r="A26" s="39"/>
      <c r="B26" s="70"/>
      <c r="C26" s="42"/>
      <c r="D26" s="42"/>
      <c r="E26" s="42"/>
    </row>
    <row r="27" spans="1:5" ht="25.5" customHeight="1">
      <c r="A27" s="39"/>
      <c r="B27" s="70"/>
      <c r="C27" s="42"/>
      <c r="D27" s="42"/>
      <c r="E27" s="42"/>
    </row>
    <row r="28" spans="1:5" ht="25.5" customHeight="1">
      <c r="A28" s="39"/>
      <c r="B28" s="70"/>
      <c r="C28" s="42"/>
      <c r="D28" s="42"/>
      <c r="E28" s="42"/>
    </row>
    <row r="29" spans="1:5" ht="25.5" customHeight="1">
      <c r="A29" s="39"/>
      <c r="B29" s="70"/>
      <c r="C29" s="42"/>
      <c r="D29" s="42"/>
      <c r="E29" s="42"/>
    </row>
    <row r="30" spans="1:5" ht="25.5" customHeight="1">
      <c r="A30" s="39"/>
      <c r="B30" s="70"/>
      <c r="C30" s="42"/>
      <c r="D30" s="42"/>
      <c r="E30" s="42"/>
    </row>
    <row r="31" spans="1:5" ht="25.5" customHeight="1">
      <c r="A31" s="39"/>
      <c r="B31" s="70"/>
      <c r="C31" s="42"/>
      <c r="D31" s="42"/>
      <c r="E31" s="42"/>
    </row>
    <row r="32" spans="1:5" ht="25.5" customHeight="1">
      <c r="A32" s="45"/>
      <c r="B32" s="48"/>
      <c r="C32" s="48"/>
      <c r="D32" s="48"/>
      <c r="E32" s="45"/>
    </row>
    <row r="33" spans="1:5" ht="25.5" customHeight="1">
      <c r="A33" s="4"/>
      <c r="B33" s="48"/>
      <c r="C33" s="48"/>
      <c r="D33" s="48"/>
      <c r="E33" s="45"/>
    </row>
    <row r="34" spans="1:5" ht="25.5" customHeight="1">
      <c r="A34" s="45"/>
      <c r="B34" s="45"/>
      <c r="C34" s="45"/>
      <c r="D34" s="45"/>
      <c r="E34" s="45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spans="1:6" ht="21.75" customHeight="1" hidden="1">
      <c r="A63" s="95"/>
      <c r="B63" s="95"/>
      <c r="C63" s="95"/>
      <c r="D63" s="95"/>
      <c r="E63" s="95"/>
      <c r="F63" s="95"/>
    </row>
    <row r="64" spans="1:6" ht="21.75" customHeight="1" hidden="1">
      <c r="A64" s="95"/>
      <c r="B64" s="95"/>
      <c r="C64" s="95"/>
      <c r="D64" s="95"/>
      <c r="E64" s="95"/>
      <c r="F64" s="95"/>
    </row>
    <row r="65" spans="1:6" ht="21.75" customHeight="1" hidden="1">
      <c r="A65" s="95"/>
      <c r="B65" s="95"/>
      <c r="C65" s="95"/>
      <c r="D65" s="95"/>
      <c r="E65" s="95"/>
      <c r="F65" s="95"/>
    </row>
    <row r="66" spans="1:6" ht="21.75" customHeight="1" hidden="1">
      <c r="A66" s="95"/>
      <c r="B66" s="95"/>
      <c r="C66" s="95"/>
      <c r="D66" s="95"/>
      <c r="E66" s="95"/>
      <c r="F66" s="95"/>
    </row>
    <row r="67" spans="1:6" ht="21.75" customHeight="1" hidden="1">
      <c r="A67" s="95"/>
      <c r="B67" s="95"/>
      <c r="C67" s="95"/>
      <c r="D67" s="95"/>
      <c r="E67" s="95"/>
      <c r="F67" s="95"/>
    </row>
    <row r="68" spans="1:6" ht="21.75" customHeight="1" hidden="1">
      <c r="A68" s="95"/>
      <c r="B68" s="95"/>
      <c r="C68" s="95"/>
      <c r="D68" s="95"/>
      <c r="E68" s="95"/>
      <c r="F68" s="95"/>
    </row>
    <row r="69" spans="1:6" ht="21.75" customHeight="1" hidden="1">
      <c r="A69" s="95"/>
      <c r="B69" s="95"/>
      <c r="C69" s="95"/>
      <c r="D69" s="95"/>
      <c r="E69" s="95"/>
      <c r="F69" s="95"/>
    </row>
    <row r="70" spans="1:6" ht="21.75" customHeight="1" hidden="1">
      <c r="A70" s="95"/>
      <c r="B70" s="95"/>
      <c r="C70" s="95"/>
      <c r="D70" s="95"/>
      <c r="E70" s="95"/>
      <c r="F70" s="95"/>
    </row>
    <row r="71" spans="1:6" ht="21.75" customHeight="1" hidden="1">
      <c r="A71" s="95"/>
      <c r="B71" s="95"/>
      <c r="C71" s="95"/>
      <c r="D71" s="95"/>
      <c r="E71" s="95"/>
      <c r="F71" s="95"/>
    </row>
    <row r="72" spans="1:6" ht="21.75" customHeight="1" hidden="1">
      <c r="A72" s="95"/>
      <c r="B72" s="95"/>
      <c r="C72" s="95"/>
      <c r="D72" s="95"/>
      <c r="E72" s="95"/>
      <c r="F72" s="95"/>
    </row>
    <row r="73" spans="1:6" ht="21.75" customHeight="1" hidden="1">
      <c r="A73" s="95"/>
      <c r="B73" s="95"/>
      <c r="C73" s="95"/>
      <c r="D73" s="95"/>
      <c r="E73" s="95"/>
      <c r="F73" s="95"/>
    </row>
    <row r="74" spans="1:6" ht="21.75" customHeight="1" hidden="1">
      <c r="A74" s="95"/>
      <c r="B74" s="95"/>
      <c r="C74" s="95"/>
      <c r="D74" s="95"/>
      <c r="E74" s="95"/>
      <c r="F74" s="95"/>
    </row>
    <row r="75" spans="1:6" ht="21.75" customHeight="1" hidden="1">
      <c r="A75" s="95"/>
      <c r="B75" s="95"/>
      <c r="C75" s="95"/>
      <c r="D75" s="95"/>
      <c r="E75" s="95"/>
      <c r="F75" s="95"/>
    </row>
    <row r="76" spans="1:6" ht="21.75" customHeight="1" hidden="1">
      <c r="A76" s="95"/>
      <c r="B76" s="95"/>
      <c r="C76" s="95"/>
      <c r="D76" s="95"/>
      <c r="E76" s="95"/>
      <c r="F76" s="95"/>
    </row>
    <row r="77" spans="1:6" ht="21.75" customHeight="1" hidden="1">
      <c r="A77" s="95"/>
      <c r="B77" s="95"/>
      <c r="C77" s="95"/>
      <c r="D77" s="95"/>
      <c r="E77" s="95"/>
      <c r="F77" s="95"/>
    </row>
    <row r="78" spans="1:6" ht="21.75" customHeight="1" hidden="1">
      <c r="A78" s="95"/>
      <c r="B78" s="95"/>
      <c r="C78" s="95"/>
      <c r="D78" s="95"/>
      <c r="E78" s="95"/>
      <c r="F78" s="95"/>
    </row>
    <row r="79" spans="1:6" ht="21.75" customHeight="1" hidden="1">
      <c r="A79" s="95"/>
      <c r="B79" s="95"/>
      <c r="C79" s="95"/>
      <c r="D79" s="95"/>
      <c r="E79" s="95"/>
      <c r="F79" s="95"/>
    </row>
    <row r="80" ht="21.75" customHeight="1" hidden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view="pageBreakPreview" zoomScaleSheetLayoutView="100" zoomScalePageLayoutView="0" workbookViewId="0" topLeftCell="A1">
      <pane ySplit="4200" topLeftCell="A13" activePane="bottomLeft" state="split"/>
      <selection pane="topLeft" activeCell="Q4" sqref="Q4"/>
      <selection pane="bottomLeft" activeCell="N17" sqref="N17"/>
    </sheetView>
  </sheetViews>
  <sheetFormatPr defaultColWidth="9.140625" defaultRowHeight="21.75" customHeight="1"/>
  <cols>
    <col min="1" max="1" width="10.28125" style="2" customWidth="1"/>
    <col min="2" max="2" width="14.00390625" style="2" customWidth="1"/>
    <col min="3" max="3" width="13.28125" style="2" customWidth="1"/>
    <col min="4" max="4" width="9.57421875" style="2" customWidth="1"/>
    <col min="5" max="5" width="9.57421875" style="84" customWidth="1"/>
    <col min="6" max="6" width="10.421875" style="85" customWidth="1"/>
    <col min="7" max="8" width="14.00390625" style="2" customWidth="1"/>
    <col min="9" max="9" width="9.28125" style="2" customWidth="1"/>
    <col min="10" max="10" width="12.8515625" style="84" hidden="1" customWidth="1"/>
    <col min="11" max="11" width="13.00390625" style="85" hidden="1" customWidth="1"/>
    <col min="12" max="16384" width="9.140625" style="2" customWidth="1"/>
  </cols>
  <sheetData>
    <row r="1" spans="1:11" ht="21.75" customHeight="1">
      <c r="A1" s="1"/>
      <c r="B1" s="1"/>
      <c r="C1" s="1"/>
      <c r="D1" s="1"/>
      <c r="E1" s="7"/>
      <c r="F1" s="10"/>
      <c r="G1" s="1"/>
      <c r="H1" s="62"/>
      <c r="I1" s="71" t="s">
        <v>19</v>
      </c>
      <c r="J1" s="7"/>
      <c r="K1" s="71"/>
    </row>
    <row r="2" spans="1:11" ht="21.75" customHeight="1">
      <c r="A2" s="5" t="s">
        <v>39</v>
      </c>
      <c r="B2" s="5"/>
      <c r="C2" s="5"/>
      <c r="D2" s="5"/>
      <c r="E2" s="8"/>
      <c r="F2" s="11"/>
      <c r="G2" s="5"/>
      <c r="H2" s="5"/>
      <c r="I2" s="5"/>
      <c r="J2" s="8"/>
      <c r="K2" s="11"/>
    </row>
    <row r="3" spans="1:11" ht="21.75" customHeight="1">
      <c r="A3" s="3"/>
      <c r="B3" s="4"/>
      <c r="C3" s="4"/>
      <c r="D3" s="4"/>
      <c r="E3" s="9"/>
      <c r="F3" s="12"/>
      <c r="G3" s="4"/>
      <c r="H3" s="4"/>
      <c r="I3" s="4"/>
      <c r="J3" s="9"/>
      <c r="K3" s="12"/>
    </row>
    <row r="4" spans="1:11" s="1" customFormat="1" ht="132">
      <c r="A4" s="19" t="s">
        <v>5</v>
      </c>
      <c r="B4" s="21" t="s">
        <v>33</v>
      </c>
      <c r="C4" s="63" t="s">
        <v>40</v>
      </c>
      <c r="D4" s="23" t="s">
        <v>41</v>
      </c>
      <c r="E4" s="19" t="s">
        <v>42</v>
      </c>
      <c r="F4" s="53" t="s">
        <v>43</v>
      </c>
      <c r="G4" s="21" t="s">
        <v>34</v>
      </c>
      <c r="H4" s="63" t="s">
        <v>44</v>
      </c>
      <c r="I4" s="23" t="s">
        <v>45</v>
      </c>
      <c r="J4" s="72" t="s">
        <v>30</v>
      </c>
      <c r="K4" s="72" t="s">
        <v>31</v>
      </c>
    </row>
    <row r="5" spans="1:11" ht="25.5" customHeight="1">
      <c r="A5" s="73" t="s">
        <v>6</v>
      </c>
      <c r="B5" s="26">
        <f>'[1]น้ำ-สนม.'!D5</f>
        <v>422</v>
      </c>
      <c r="C5" s="65">
        <f>'น้ำ-สนม.'!C5</f>
        <v>238</v>
      </c>
      <c r="D5" s="28">
        <f aca="true" t="shared" si="0" ref="D5:D13">B5-(B5*5%)</f>
        <v>400.9</v>
      </c>
      <c r="E5" s="92">
        <f>(C5-B5)*100/B5</f>
        <v>-43.60189573459716</v>
      </c>
      <c r="F5" s="93">
        <f>C5-B5</f>
        <v>-184</v>
      </c>
      <c r="G5" s="26">
        <f>'[1]น้ำ-สนม.'!F5</f>
        <v>2.11</v>
      </c>
      <c r="H5" s="65">
        <f>'น้ำ-สนม.'!E5</f>
        <v>1.19</v>
      </c>
      <c r="I5" s="28">
        <f aca="true" t="shared" si="1" ref="I5:I17">G5-(G5*5%)</f>
        <v>2.0044999999999997</v>
      </c>
      <c r="J5" s="74">
        <f aca="true" t="shared" si="2" ref="J5:J11">(H5-I5)*100/I5</f>
        <v>-40.63357445747069</v>
      </c>
      <c r="K5" s="74">
        <f aca="true" t="shared" si="3" ref="K5:K11">H5-I5</f>
        <v>-0.8144999999999998</v>
      </c>
    </row>
    <row r="6" spans="1:11" ht="25.5" customHeight="1">
      <c r="A6" s="73" t="s">
        <v>7</v>
      </c>
      <c r="B6" s="26">
        <f>'[1]น้ำ-สนม.'!D6</f>
        <v>364</v>
      </c>
      <c r="C6" s="65">
        <f>'น้ำ-สนม.'!C6</f>
        <v>286</v>
      </c>
      <c r="D6" s="28">
        <f t="shared" si="0"/>
        <v>345.8</v>
      </c>
      <c r="E6" s="86">
        <f aca="true" t="shared" si="4" ref="E6:E17">(C6-B6)*100/B6</f>
        <v>-21.428571428571427</v>
      </c>
      <c r="F6" s="87">
        <f aca="true" t="shared" si="5" ref="F6:F17">C6-B6</f>
        <v>-78</v>
      </c>
      <c r="G6" s="26">
        <f>'[1]น้ำ-สนม.'!F6</f>
        <v>1.82</v>
      </c>
      <c r="H6" s="65">
        <f>'น้ำ-สนม.'!E6</f>
        <v>1.43</v>
      </c>
      <c r="I6" s="28">
        <f t="shared" si="1"/>
        <v>1.729</v>
      </c>
      <c r="J6" s="74">
        <f t="shared" si="2"/>
        <v>-17.293233082706774</v>
      </c>
      <c r="K6" s="74">
        <f t="shared" si="3"/>
        <v>-0.29900000000000015</v>
      </c>
    </row>
    <row r="7" spans="1:11" ht="25.5" customHeight="1">
      <c r="A7" s="73" t="s">
        <v>8</v>
      </c>
      <c r="B7" s="26">
        <f>'[1]น้ำ-สนม.'!D7</f>
        <v>227</v>
      </c>
      <c r="C7" s="65">
        <f>'น้ำ-สนม.'!C7</f>
        <v>124</v>
      </c>
      <c r="D7" s="28">
        <f t="shared" si="0"/>
        <v>215.65</v>
      </c>
      <c r="E7" s="86">
        <f t="shared" si="4"/>
        <v>-45.37444933920705</v>
      </c>
      <c r="F7" s="87">
        <f t="shared" si="5"/>
        <v>-103</v>
      </c>
      <c r="G7" s="26">
        <f>'[1]น้ำ-สนม.'!F7</f>
        <v>1.135</v>
      </c>
      <c r="H7" s="65">
        <f>'น้ำ-สนม.'!E7</f>
        <v>0.62</v>
      </c>
      <c r="I7" s="28">
        <f t="shared" si="1"/>
        <v>1.07825</v>
      </c>
      <c r="J7" s="74">
        <f t="shared" si="2"/>
        <v>-42.49942035706005</v>
      </c>
      <c r="K7" s="74">
        <f t="shared" si="3"/>
        <v>-0.45824999999999994</v>
      </c>
    </row>
    <row r="8" spans="1:11" ht="25.5">
      <c r="A8" s="73" t="s">
        <v>9</v>
      </c>
      <c r="B8" s="26">
        <f>'[1]น้ำ-สนม.'!D8</f>
        <v>334</v>
      </c>
      <c r="C8" s="65">
        <f>'น้ำ-สนม.'!C8</f>
        <v>293</v>
      </c>
      <c r="D8" s="28">
        <f t="shared" si="0"/>
        <v>317.3</v>
      </c>
      <c r="E8" s="86">
        <f t="shared" si="4"/>
        <v>-12.275449101796408</v>
      </c>
      <c r="F8" s="87">
        <f t="shared" si="5"/>
        <v>-41</v>
      </c>
      <c r="G8" s="26">
        <f>'[1]น้ำ-สนม.'!F8</f>
        <v>1.67</v>
      </c>
      <c r="H8" s="65">
        <f>'น้ำ-สนม.'!E8</f>
        <v>1.465</v>
      </c>
      <c r="I8" s="28">
        <f t="shared" si="1"/>
        <v>1.5865</v>
      </c>
      <c r="J8" s="74">
        <f t="shared" si="2"/>
        <v>-7.6583674755751625</v>
      </c>
      <c r="K8" s="74">
        <f t="shared" si="3"/>
        <v>-0.12149999999999994</v>
      </c>
    </row>
    <row r="9" spans="1:11" ht="25.5" customHeight="1">
      <c r="A9" s="73" t="s">
        <v>10</v>
      </c>
      <c r="B9" s="26">
        <f>'[1]น้ำ-สนม.'!D9</f>
        <v>569</v>
      </c>
      <c r="C9" s="65">
        <f>'น้ำ-สนม.'!C9</f>
        <v>317</v>
      </c>
      <c r="D9" s="28">
        <f t="shared" si="0"/>
        <v>540.55</v>
      </c>
      <c r="E9" s="86">
        <f t="shared" si="4"/>
        <v>-44.28822495606327</v>
      </c>
      <c r="F9" s="87">
        <f t="shared" si="5"/>
        <v>-252</v>
      </c>
      <c r="G9" s="26">
        <f>'[1]น้ำ-สนม.'!F9</f>
        <v>2.845</v>
      </c>
      <c r="H9" s="65">
        <f>'น้ำ-สนม.'!E9</f>
        <v>1.585</v>
      </c>
      <c r="I9" s="28">
        <f t="shared" si="1"/>
        <v>2.70275</v>
      </c>
      <c r="J9" s="74">
        <f t="shared" si="2"/>
        <v>-41.35602626954029</v>
      </c>
      <c r="K9" s="74">
        <f t="shared" si="3"/>
        <v>-1.11775</v>
      </c>
    </row>
    <row r="10" spans="1:11" ht="25.5" customHeight="1">
      <c r="A10" s="73" t="s">
        <v>11</v>
      </c>
      <c r="B10" s="26">
        <f>'[1]น้ำ-สนม.'!D10</f>
        <v>573</v>
      </c>
      <c r="C10" s="65">
        <f>'น้ำ-สนม.'!C10</f>
        <v>537</v>
      </c>
      <c r="D10" s="28">
        <f t="shared" si="0"/>
        <v>544.35</v>
      </c>
      <c r="E10" s="86">
        <f t="shared" si="4"/>
        <v>-6.282722513089006</v>
      </c>
      <c r="F10" s="87">
        <f t="shared" si="5"/>
        <v>-36</v>
      </c>
      <c r="G10" s="26">
        <f>'[1]น้ำ-สนม.'!F10</f>
        <v>2.865</v>
      </c>
      <c r="H10" s="65">
        <f>'น้ำ-สนม.'!E10</f>
        <v>2.685</v>
      </c>
      <c r="I10" s="28">
        <f t="shared" si="1"/>
        <v>2.72175</v>
      </c>
      <c r="J10" s="74">
        <f t="shared" si="2"/>
        <v>-1.3502342243042182</v>
      </c>
      <c r="K10" s="74">
        <f t="shared" si="3"/>
        <v>-0.03675000000000006</v>
      </c>
    </row>
    <row r="11" spans="1:11" ht="25.5" customHeight="1">
      <c r="A11" s="73" t="s">
        <v>12</v>
      </c>
      <c r="B11" s="26">
        <f>'[1]น้ำ-สนม.'!D11</f>
        <v>700</v>
      </c>
      <c r="C11" s="65">
        <f>'น้ำ-สนม.'!C11</f>
        <v>341</v>
      </c>
      <c r="D11" s="28">
        <f t="shared" si="0"/>
        <v>665</v>
      </c>
      <c r="E11" s="86">
        <f t="shared" si="4"/>
        <v>-51.285714285714285</v>
      </c>
      <c r="F11" s="87">
        <f t="shared" si="5"/>
        <v>-359</v>
      </c>
      <c r="G11" s="26">
        <f>'[1]น้ำ-สนม.'!F11</f>
        <v>3.5</v>
      </c>
      <c r="H11" s="65">
        <f>'น้ำ-สนม.'!E11</f>
        <v>1.705</v>
      </c>
      <c r="I11" s="28">
        <f t="shared" si="1"/>
        <v>3.325</v>
      </c>
      <c r="J11" s="75">
        <f t="shared" si="2"/>
        <v>-48.721804511278194</v>
      </c>
      <c r="K11" s="75">
        <f t="shared" si="3"/>
        <v>-1.62</v>
      </c>
    </row>
    <row r="12" spans="1:11" ht="25.5" customHeight="1">
      <c r="A12" s="73" t="s">
        <v>13</v>
      </c>
      <c r="B12" s="26">
        <f>'[1]น้ำ-สนม.'!D12</f>
        <v>462</v>
      </c>
      <c r="C12" s="65">
        <f>'น้ำ-สนม.'!C12</f>
        <v>384</v>
      </c>
      <c r="D12" s="28">
        <f t="shared" si="0"/>
        <v>438.9</v>
      </c>
      <c r="E12" s="86">
        <f t="shared" si="4"/>
        <v>-16.883116883116884</v>
      </c>
      <c r="F12" s="87">
        <f t="shared" si="5"/>
        <v>-78</v>
      </c>
      <c r="G12" s="26">
        <f>'[1]น้ำ-สนม.'!F12</f>
        <v>2.31</v>
      </c>
      <c r="H12" s="65">
        <f>'น้ำ-สนม.'!E12</f>
        <v>1.92</v>
      </c>
      <c r="I12" s="28">
        <f>G12-(G12*5%)</f>
        <v>2.1945</v>
      </c>
      <c r="J12" s="74">
        <f>(H12-I12)*100/I12</f>
        <v>-12.508544087491464</v>
      </c>
      <c r="K12" s="74">
        <f>H12-I12</f>
        <v>-0.2745000000000002</v>
      </c>
    </row>
    <row r="13" spans="1:11" ht="25.5" customHeight="1">
      <c r="A13" s="73" t="s">
        <v>14</v>
      </c>
      <c r="B13" s="26">
        <f>'[1]น้ำ-สนม.'!D13</f>
        <v>502</v>
      </c>
      <c r="C13" s="65">
        <f>'น้ำ-สนม.'!C13</f>
        <v>380</v>
      </c>
      <c r="D13" s="28">
        <f t="shared" si="0"/>
        <v>476.9</v>
      </c>
      <c r="E13" s="86">
        <f t="shared" si="4"/>
        <v>-24.302788844621514</v>
      </c>
      <c r="F13" s="87">
        <f t="shared" si="5"/>
        <v>-122</v>
      </c>
      <c r="G13" s="26">
        <f>'[1]น้ำ-สนม.'!F13</f>
        <v>2.51</v>
      </c>
      <c r="H13" s="65">
        <f>'น้ำ-สนม.'!E13</f>
        <v>1.9</v>
      </c>
      <c r="I13" s="28">
        <f>G13-(G13*5%)</f>
        <v>2.3844999999999996</v>
      </c>
      <c r="J13" s="75">
        <f>(H13-I13)*100/I13</f>
        <v>-20.318725099601586</v>
      </c>
      <c r="K13" s="75">
        <f>H13-I13</f>
        <v>-0.4844999999999997</v>
      </c>
    </row>
    <row r="14" spans="1:11" ht="25.5" customHeight="1">
      <c r="A14" s="73" t="s">
        <v>15</v>
      </c>
      <c r="B14" s="26">
        <f>'[1]น้ำ-สนม.'!D14</f>
        <v>480</v>
      </c>
      <c r="C14" s="65">
        <f>'น้ำ-สนม.'!C14</f>
        <v>431</v>
      </c>
      <c r="D14" s="28">
        <f>B14-(B14*5%)</f>
        <v>456</v>
      </c>
      <c r="E14" s="86">
        <f t="shared" si="4"/>
        <v>-10.208333333333334</v>
      </c>
      <c r="F14" s="87">
        <f t="shared" si="5"/>
        <v>-49</v>
      </c>
      <c r="G14" s="26">
        <f>'[1]น้ำ-สนม.'!F14</f>
        <v>2.4</v>
      </c>
      <c r="H14" s="65">
        <f>'น้ำ-สนม.'!E14</f>
        <v>2.155</v>
      </c>
      <c r="I14" s="28">
        <f>G14-(G14*5%)</f>
        <v>2.28</v>
      </c>
      <c r="J14" s="74"/>
      <c r="K14" s="74"/>
    </row>
    <row r="15" spans="1:11" ht="25.5" customHeight="1">
      <c r="A15" s="73" t="s">
        <v>16</v>
      </c>
      <c r="B15" s="26">
        <f>'[1]น้ำ-สนม.'!D15</f>
        <v>460</v>
      </c>
      <c r="C15" s="65">
        <f>'น้ำ-สนม.'!C15</f>
        <v>444</v>
      </c>
      <c r="D15" s="28">
        <f>B15-(B15*5%)</f>
        <v>437</v>
      </c>
      <c r="E15" s="86">
        <f t="shared" si="4"/>
        <v>-3.4782608695652173</v>
      </c>
      <c r="F15" s="87">
        <f t="shared" si="5"/>
        <v>-16</v>
      </c>
      <c r="G15" s="26">
        <f>'[1]น้ำ-สนม.'!F15</f>
        <v>2.3</v>
      </c>
      <c r="H15" s="65">
        <f>'น้ำ-สนม.'!E15</f>
        <v>2.22</v>
      </c>
      <c r="I15" s="28">
        <f>G15-(G15*5%)</f>
        <v>2.1849999999999996</v>
      </c>
      <c r="J15" s="74"/>
      <c r="K15" s="74"/>
    </row>
    <row r="16" spans="1:11" ht="25.5" customHeight="1">
      <c r="A16" s="73" t="s">
        <v>17</v>
      </c>
      <c r="B16" s="26">
        <f>'[1]น้ำ-สนม.'!D16</f>
        <v>391</v>
      </c>
      <c r="C16" s="65">
        <f>'น้ำ-สนม.'!C16</f>
        <v>585</v>
      </c>
      <c r="D16" s="28">
        <f>B16-(B16*5%)</f>
        <v>371.45</v>
      </c>
      <c r="E16" s="96">
        <f t="shared" si="4"/>
        <v>49.61636828644501</v>
      </c>
      <c r="F16" s="97">
        <f t="shared" si="5"/>
        <v>194</v>
      </c>
      <c r="G16" s="26">
        <f>'[1]น้ำ-สนม.'!F16</f>
        <v>1.955</v>
      </c>
      <c r="H16" s="65">
        <f>'น้ำ-สนม.'!E16</f>
        <v>2.925</v>
      </c>
      <c r="I16" s="28">
        <f>G16-(G16*5%)</f>
        <v>1.85725</v>
      </c>
      <c r="J16" s="74"/>
      <c r="K16" s="74"/>
    </row>
    <row r="17" spans="1:11" ht="25.5" customHeight="1">
      <c r="A17" s="32" t="s">
        <v>3</v>
      </c>
      <c r="B17" s="91">
        <f>SUM(B5:B16)</f>
        <v>5484</v>
      </c>
      <c r="C17" s="34">
        <f>SUM(C5:C16)</f>
        <v>4360</v>
      </c>
      <c r="D17" s="35">
        <f>B17-(B17*5%)</f>
        <v>5209.8</v>
      </c>
      <c r="E17" s="90">
        <f t="shared" si="4"/>
        <v>-20.49598832968636</v>
      </c>
      <c r="F17" s="94">
        <f t="shared" si="5"/>
        <v>-1124</v>
      </c>
      <c r="G17" s="91">
        <f>SUM(G5:G16)</f>
        <v>27.42</v>
      </c>
      <c r="H17" s="34">
        <f>SUM(H5:H16)</f>
        <v>21.8</v>
      </c>
      <c r="I17" s="35">
        <f t="shared" si="1"/>
        <v>26.049000000000003</v>
      </c>
      <c r="J17" s="74">
        <f>(H17-I17)*100/I17</f>
        <v>-16.311566662827754</v>
      </c>
      <c r="K17" s="76">
        <f>H17-I17</f>
        <v>-4.249000000000002</v>
      </c>
    </row>
    <row r="18" spans="1:11" ht="25.5" customHeight="1">
      <c r="A18" s="98" t="s">
        <v>35</v>
      </c>
      <c r="B18" s="99"/>
      <c r="C18" s="88">
        <f>(C17/B17)*100-100</f>
        <v>-20.49598832968637</v>
      </c>
      <c r="D18" s="89" t="s">
        <v>36</v>
      </c>
      <c r="E18" s="100"/>
      <c r="F18" s="101"/>
      <c r="G18" s="101"/>
      <c r="H18" s="101"/>
      <c r="I18" s="102"/>
      <c r="J18" s="77" t="s">
        <v>20</v>
      </c>
      <c r="K18" s="74" t="s">
        <v>20</v>
      </c>
    </row>
    <row r="19" spans="1:11" ht="25.5" customHeight="1">
      <c r="A19" s="39"/>
      <c r="B19" s="70"/>
      <c r="C19" s="42"/>
      <c r="D19" s="42"/>
      <c r="E19" s="78"/>
      <c r="F19" s="79"/>
      <c r="G19" s="42"/>
      <c r="H19" s="42"/>
      <c r="I19" s="42"/>
      <c r="J19" s="78"/>
      <c r="K19" s="79"/>
    </row>
    <row r="20" spans="1:11" ht="25.5" customHeight="1">
      <c r="A20" s="45"/>
      <c r="B20" s="48"/>
      <c r="C20" s="48"/>
      <c r="D20" s="48"/>
      <c r="E20" s="80"/>
      <c r="F20" s="81"/>
      <c r="G20" s="48"/>
      <c r="H20" s="45"/>
      <c r="I20" s="48"/>
      <c r="J20" s="80"/>
      <c r="K20" s="81"/>
    </row>
    <row r="21" spans="1:11" ht="25.5" customHeight="1">
      <c r="A21" s="45"/>
      <c r="B21" s="48"/>
      <c r="C21" s="48"/>
      <c r="D21" s="48"/>
      <c r="E21" s="80"/>
      <c r="F21" s="81"/>
      <c r="G21" s="48"/>
      <c r="H21" s="45"/>
      <c r="I21" s="48"/>
      <c r="J21" s="80"/>
      <c r="K21" s="81"/>
    </row>
    <row r="22" spans="1:11" ht="25.5" customHeight="1">
      <c r="A22" s="45"/>
      <c r="B22" s="48"/>
      <c r="C22" s="48"/>
      <c r="D22" s="48"/>
      <c r="E22" s="80"/>
      <c r="F22" s="81"/>
      <c r="G22" s="48"/>
      <c r="H22" s="45"/>
      <c r="I22" s="48"/>
      <c r="J22" s="80"/>
      <c r="K22" s="81"/>
    </row>
    <row r="23" spans="1:11" ht="25.5" customHeight="1">
      <c r="A23" s="45"/>
      <c r="B23" s="48"/>
      <c r="C23" s="48"/>
      <c r="D23" s="48"/>
      <c r="E23" s="80"/>
      <c r="F23" s="81"/>
      <c r="G23" s="48"/>
      <c r="H23" s="45"/>
      <c r="I23" s="48"/>
      <c r="J23" s="80"/>
      <c r="K23" s="81"/>
    </row>
    <row r="24" spans="1:11" ht="25.5" customHeight="1">
      <c r="A24" s="45"/>
      <c r="B24" s="48"/>
      <c r="C24" s="48"/>
      <c r="D24" s="48"/>
      <c r="E24" s="80"/>
      <c r="F24" s="81"/>
      <c r="G24" s="48"/>
      <c r="H24" s="45"/>
      <c r="I24" s="48"/>
      <c r="J24" s="80"/>
      <c r="K24" s="81"/>
    </row>
    <row r="25" spans="1:11" ht="25.5" customHeight="1">
      <c r="A25" s="45"/>
      <c r="B25" s="48"/>
      <c r="C25" s="48"/>
      <c r="D25" s="48"/>
      <c r="E25" s="80"/>
      <c r="F25" s="81"/>
      <c r="G25" s="48"/>
      <c r="H25" s="45"/>
      <c r="I25" s="48"/>
      <c r="J25" s="80"/>
      <c r="K25" s="81"/>
    </row>
    <row r="26" spans="1:11" ht="25.5" customHeight="1">
      <c r="A26" s="45"/>
      <c r="B26" s="48"/>
      <c r="C26" s="48"/>
      <c r="D26" s="48"/>
      <c r="E26" s="80"/>
      <c r="F26" s="81"/>
      <c r="G26" s="48"/>
      <c r="H26" s="45"/>
      <c r="I26" s="48"/>
      <c r="J26" s="80"/>
      <c r="K26" s="81"/>
    </row>
    <row r="27" spans="1:11" ht="25.5" customHeight="1">
      <c r="A27" s="45"/>
      <c r="B27" s="48"/>
      <c r="C27" s="48"/>
      <c r="D27" s="48"/>
      <c r="E27" s="80"/>
      <c r="F27" s="81"/>
      <c r="G27" s="48"/>
      <c r="H27" s="45"/>
      <c r="I27" s="48"/>
      <c r="J27" s="80"/>
      <c r="K27" s="81"/>
    </row>
    <row r="28" spans="1:11" ht="25.5" customHeight="1">
      <c r="A28" s="45"/>
      <c r="B28" s="48"/>
      <c r="C28" s="48"/>
      <c r="D28" s="48"/>
      <c r="E28" s="80"/>
      <c r="F28" s="81"/>
      <c r="G28" s="48"/>
      <c r="H28" s="45"/>
      <c r="I28" s="48"/>
      <c r="J28" s="80"/>
      <c r="K28" s="81"/>
    </row>
    <row r="29" spans="1:11" ht="25.5" customHeight="1">
      <c r="A29" s="45"/>
      <c r="B29" s="48"/>
      <c r="C29" s="48"/>
      <c r="D29" s="48"/>
      <c r="E29" s="80"/>
      <c r="F29" s="81"/>
      <c r="G29" s="48"/>
      <c r="H29" s="45"/>
      <c r="I29" s="48"/>
      <c r="J29" s="80"/>
      <c r="K29" s="81"/>
    </row>
    <row r="30" spans="1:11" ht="25.5" customHeight="1">
      <c r="A30" s="4"/>
      <c r="B30" s="48"/>
      <c r="C30" s="48"/>
      <c r="D30" s="48"/>
      <c r="E30" s="80"/>
      <c r="F30" s="81"/>
      <c r="G30" s="48"/>
      <c r="H30" s="45"/>
      <c r="I30" s="48"/>
      <c r="J30" s="80"/>
      <c r="K30" s="81"/>
    </row>
    <row r="31" spans="1:11" ht="25.5" customHeight="1">
      <c r="A31" s="45"/>
      <c r="B31" s="45"/>
      <c r="C31" s="45"/>
      <c r="D31" s="45"/>
      <c r="E31" s="82"/>
      <c r="F31" s="83"/>
      <c r="G31" s="45"/>
      <c r="H31" s="45"/>
      <c r="I31" s="45"/>
      <c r="J31" s="82"/>
      <c r="K31" s="83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1.75" customHeight="1" hidden="1"/>
    <row r="61" ht="21.75" customHeight="1" hidden="1"/>
    <row r="62" ht="21.75" customHeight="1" hidden="1"/>
    <row r="63" ht="21.75" customHeight="1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</sheetData>
  <sheetProtection/>
  <mergeCells count="2">
    <mergeCell ref="A18:B18"/>
    <mergeCell ref="E18:I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2022-12-21T03:19:17Z</cp:lastPrinted>
  <dcterms:created xsi:type="dcterms:W3CDTF">2012-01-31T04:45:00Z</dcterms:created>
  <dcterms:modified xsi:type="dcterms:W3CDTF">2023-01-06T02:45:01Z</dcterms:modified>
  <cp:category/>
  <cp:version/>
  <cp:contentType/>
  <cp:contentStatus/>
</cp:coreProperties>
</file>