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Green office Maejo Universty สนอ.2017\สำนักงานมหาวิทยาลัย  Green Office 65 (หมวด 3)\"/>
    </mc:Choice>
  </mc:AlternateContent>
  <bookViews>
    <workbookView xWindow="0" yWindow="0" windowWidth="15216" windowHeight="7176" firstSheet="1" activeTab="1"/>
  </bookViews>
  <sheets>
    <sheet name="ตาราง" sheetId="1" r:id="rId1"/>
    <sheet name="กราฟ" sheetId="2" r:id="rId2"/>
    <sheet name="กราฟ (2)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Titles" localSheetId="0">ตาราง!$3:$5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3" i="1" l="1"/>
  <c r="C83" i="3" l="1"/>
  <c r="C84" i="3"/>
  <c r="C85" i="3"/>
  <c r="D67" i="3"/>
  <c r="F67" i="3"/>
  <c r="H67" i="3"/>
  <c r="J67" i="3"/>
  <c r="D68" i="3"/>
  <c r="F68" i="3"/>
  <c r="H68" i="3"/>
  <c r="J68" i="3"/>
  <c r="D69" i="3"/>
  <c r="F69" i="3"/>
  <c r="J69" i="3"/>
  <c r="E51" i="3"/>
  <c r="F51" i="3"/>
  <c r="F52" i="3"/>
  <c r="E53" i="3"/>
  <c r="F53" i="3"/>
  <c r="E35" i="3"/>
  <c r="F35" i="3"/>
  <c r="E36" i="3"/>
  <c r="F36" i="3"/>
  <c r="E37" i="3"/>
  <c r="F37" i="3"/>
  <c r="E19" i="3"/>
  <c r="F19" i="3"/>
  <c r="E20" i="3"/>
  <c r="F20" i="3"/>
  <c r="E21" i="3"/>
  <c r="F21" i="3"/>
  <c r="E3" i="3"/>
  <c r="F3" i="3"/>
  <c r="E4" i="3"/>
  <c r="F4" i="3"/>
  <c r="E5" i="3"/>
  <c r="F5" i="3"/>
  <c r="D145" i="2" l="1"/>
  <c r="D85" i="3" s="1"/>
  <c r="C145" i="2"/>
  <c r="D144" i="2"/>
  <c r="D84" i="3" s="1"/>
  <c r="C144" i="2"/>
  <c r="D143" i="2"/>
  <c r="D83" i="3" s="1"/>
  <c r="C143" i="2"/>
  <c r="H161" i="2" l="1"/>
  <c r="H101" i="3" s="1"/>
  <c r="H30" i="1"/>
  <c r="G161" i="2" s="1"/>
  <c r="G101" i="3" s="1"/>
  <c r="F161" i="2"/>
  <c r="F101" i="3" s="1"/>
  <c r="F30" i="1"/>
  <c r="E161" i="2" s="1"/>
  <c r="E101" i="3" s="1"/>
  <c r="D30" i="1"/>
  <c r="H160" i="2"/>
  <c r="H100" i="3" s="1"/>
  <c r="H29" i="1"/>
  <c r="G160" i="2" s="1"/>
  <c r="G100" i="3" s="1"/>
  <c r="F160" i="2"/>
  <c r="F100" i="3" s="1"/>
  <c r="F29" i="1"/>
  <c r="E160" i="2" s="1"/>
  <c r="E100" i="3" s="1"/>
  <c r="F159" i="2"/>
  <c r="F99" i="3" s="1"/>
  <c r="D29" i="1"/>
  <c r="E159" i="2" s="1"/>
  <c r="E99" i="3" s="1"/>
  <c r="H28" i="1"/>
  <c r="D160" i="2"/>
  <c r="D100" i="3" s="1"/>
  <c r="F28" i="1"/>
  <c r="C160" i="2" s="1"/>
  <c r="C100" i="3" s="1"/>
  <c r="D159" i="2"/>
  <c r="D99" i="3" s="1"/>
  <c r="D28" i="1"/>
  <c r="C159" i="2" s="1"/>
  <c r="C99" i="3" s="1"/>
  <c r="I24" i="1"/>
  <c r="J129" i="2" s="1"/>
  <c r="H24" i="1"/>
  <c r="G24" i="1"/>
  <c r="J128" i="2" s="1"/>
  <c r="F24" i="1"/>
  <c r="I128" i="2" s="1"/>
  <c r="I68" i="3" s="1"/>
  <c r="E24" i="1"/>
  <c r="J127" i="2" s="1"/>
  <c r="D24" i="1"/>
  <c r="I127" i="2" s="1"/>
  <c r="I67" i="3" s="1"/>
  <c r="I23" i="1"/>
  <c r="H23" i="1"/>
  <c r="G129" i="2" s="1"/>
  <c r="G69" i="3" s="1"/>
  <c r="G23" i="1"/>
  <c r="H128" i="2" s="1"/>
  <c r="F23" i="1"/>
  <c r="G128" i="2" s="1"/>
  <c r="G68" i="3" s="1"/>
  <c r="E23" i="1"/>
  <c r="H127" i="2" s="1"/>
  <c r="D23" i="1"/>
  <c r="G127" i="2" s="1"/>
  <c r="G67" i="3" s="1"/>
  <c r="I22" i="1"/>
  <c r="F129" i="2" s="1"/>
  <c r="H22" i="1"/>
  <c r="E129" i="2" s="1"/>
  <c r="E69" i="3" s="1"/>
  <c r="G22" i="1"/>
  <c r="F128" i="2" s="1"/>
  <c r="F22" i="1"/>
  <c r="E128" i="2" s="1"/>
  <c r="E68" i="3" s="1"/>
  <c r="E22" i="1"/>
  <c r="F127" i="2" s="1"/>
  <c r="D22" i="1"/>
  <c r="E127" i="2" s="1"/>
  <c r="E67" i="3" s="1"/>
  <c r="I21" i="1"/>
  <c r="D129" i="2" s="1"/>
  <c r="H21" i="1"/>
  <c r="C129" i="2" s="1"/>
  <c r="C69" i="3" s="1"/>
  <c r="G21" i="1"/>
  <c r="D128" i="2" s="1"/>
  <c r="F21" i="1"/>
  <c r="C128" i="2" s="1"/>
  <c r="C68" i="3" s="1"/>
  <c r="E21" i="1"/>
  <c r="D127" i="2" s="1"/>
  <c r="D21" i="1"/>
  <c r="C127" i="2" s="1"/>
  <c r="C67" i="3" s="1"/>
  <c r="I19" i="1"/>
  <c r="I17" i="1" s="1"/>
  <c r="D113" i="2" s="1"/>
  <c r="H19" i="1"/>
  <c r="H17" i="1" s="1"/>
  <c r="C113" i="2" s="1"/>
  <c r="D53" i="3" s="1"/>
  <c r="G19" i="1"/>
  <c r="G17" i="1" s="1"/>
  <c r="D112" i="2" s="1"/>
  <c r="F19" i="1"/>
  <c r="F17" i="1" s="1"/>
  <c r="C112" i="2" s="1"/>
  <c r="D52" i="3" s="1"/>
  <c r="E19" i="1"/>
  <c r="E17" i="1" s="1"/>
  <c r="D111" i="2" s="1"/>
  <c r="D19" i="1"/>
  <c r="D17" i="1" s="1"/>
  <c r="C111" i="2" s="1"/>
  <c r="D51" i="3" s="1"/>
  <c r="I18" i="1"/>
  <c r="I16" i="1" s="1"/>
  <c r="D98" i="2" s="1"/>
  <c r="H18" i="1"/>
  <c r="H16" i="1" s="1"/>
  <c r="G18" i="1"/>
  <c r="G16" i="1" s="1"/>
  <c r="F18" i="1"/>
  <c r="F16" i="1" s="1"/>
  <c r="C97" i="2" s="1"/>
  <c r="C52" i="3" s="1"/>
  <c r="E18" i="1"/>
  <c r="E16" i="1" s="1"/>
  <c r="D96" i="2" s="1"/>
  <c r="D18" i="1"/>
  <c r="D16" i="1" s="1"/>
  <c r="C96" i="2" s="1"/>
  <c r="C51" i="3" s="1"/>
  <c r="I14" i="1"/>
  <c r="D82" i="2" s="1"/>
  <c r="H14" i="1"/>
  <c r="C82" i="2" s="1"/>
  <c r="D37" i="3" s="1"/>
  <c r="G14" i="1"/>
  <c r="D81" i="2" s="1"/>
  <c r="F14" i="1"/>
  <c r="C81" i="2" s="1"/>
  <c r="D36" i="3" s="1"/>
  <c r="E14" i="1"/>
  <c r="D80" i="2" s="1"/>
  <c r="D14" i="1"/>
  <c r="C80" i="2" s="1"/>
  <c r="D35" i="3" s="1"/>
  <c r="I13" i="1"/>
  <c r="D67" i="2" s="1"/>
  <c r="H13" i="1"/>
  <c r="C67" i="2" s="1"/>
  <c r="C37" i="3" s="1"/>
  <c r="G13" i="1"/>
  <c r="D66" i="2" s="1"/>
  <c r="F13" i="1"/>
  <c r="C66" i="2" s="1"/>
  <c r="C36" i="3" s="1"/>
  <c r="E13" i="1"/>
  <c r="D65" i="2" s="1"/>
  <c r="D13" i="1"/>
  <c r="C65" i="2" s="1"/>
  <c r="C35" i="3" s="1"/>
  <c r="I11" i="1"/>
  <c r="D51" i="2" s="1"/>
  <c r="H11" i="1"/>
  <c r="C51" i="2" s="1"/>
  <c r="D21" i="3" s="1"/>
  <c r="G11" i="1"/>
  <c r="F11" i="1"/>
  <c r="E11" i="1"/>
  <c r="D11" i="1"/>
  <c r="I10" i="1"/>
  <c r="D36" i="2" s="1"/>
  <c r="H10" i="1"/>
  <c r="C36" i="2" s="1"/>
  <c r="C21" i="3" s="1"/>
  <c r="G10" i="1"/>
  <c r="D35" i="2" s="1"/>
  <c r="F10" i="1"/>
  <c r="C35" i="2" s="1"/>
  <c r="C20" i="3" s="1"/>
  <c r="E10" i="1"/>
  <c r="D34" i="2" s="1"/>
  <c r="D10" i="1"/>
  <c r="C34" i="2" s="1"/>
  <c r="C19" i="3" s="1"/>
  <c r="I8" i="1"/>
  <c r="D20" i="2" s="1"/>
  <c r="H8" i="1"/>
  <c r="C20" i="2" s="1"/>
  <c r="D5" i="3" s="1"/>
  <c r="G8" i="1"/>
  <c r="D19" i="2" s="1"/>
  <c r="F8" i="1"/>
  <c r="C19" i="2" s="1"/>
  <c r="D4" i="3" s="1"/>
  <c r="E8" i="1"/>
  <c r="D18" i="2" s="1"/>
  <c r="D8" i="1"/>
  <c r="C18" i="2" s="1"/>
  <c r="D3" i="3" s="1"/>
  <c r="I7" i="1"/>
  <c r="D5" i="2" s="1"/>
  <c r="H7" i="1"/>
  <c r="C5" i="2" s="1"/>
  <c r="C5" i="3" s="1"/>
  <c r="G7" i="1"/>
  <c r="D4" i="2" s="1"/>
  <c r="F7" i="1"/>
  <c r="C4" i="2" s="1"/>
  <c r="C4" i="3" s="1"/>
  <c r="E7" i="1"/>
  <c r="D3" i="2" s="1"/>
  <c r="D7" i="1"/>
  <c r="C3" i="2" s="1"/>
  <c r="C3" i="3" s="1"/>
  <c r="C49" i="2" l="1"/>
  <c r="D19" i="3" s="1"/>
  <c r="G159" i="2"/>
  <c r="G99" i="3" s="1"/>
  <c r="C161" i="2"/>
  <c r="C101" i="3" s="1"/>
  <c r="D49" i="2"/>
  <c r="H159" i="2"/>
  <c r="H99" i="3" s="1"/>
  <c r="D161" i="2"/>
  <c r="D101" i="3" s="1"/>
  <c r="D50" i="2"/>
  <c r="C50" i="2"/>
  <c r="D20" i="3" s="1"/>
  <c r="D97" i="2"/>
  <c r="E52" i="3" s="1"/>
  <c r="C98" i="2"/>
  <c r="C53" i="3" s="1"/>
  <c r="D147" i="2"/>
  <c r="D148" i="2"/>
  <c r="D149" i="2"/>
  <c r="D150" i="2"/>
  <c r="D151" i="2"/>
  <c r="D152" i="2"/>
  <c r="D153" i="2"/>
  <c r="D154" i="2"/>
  <c r="C154" i="2"/>
  <c r="C153" i="2"/>
  <c r="C152" i="2"/>
  <c r="C151" i="2"/>
  <c r="C150" i="2"/>
  <c r="C149" i="2"/>
  <c r="C148" i="2"/>
  <c r="C147" i="2"/>
  <c r="D146" i="2"/>
  <c r="C146" i="2"/>
  <c r="J21" i="1" l="1"/>
  <c r="J22" i="1"/>
  <c r="J23" i="1"/>
  <c r="J24" i="1"/>
  <c r="I129" i="2" s="1"/>
  <c r="I69" i="3" s="1"/>
  <c r="AA19" i="1"/>
  <c r="AA18" i="1"/>
  <c r="Y19" i="1"/>
  <c r="Y18" i="1"/>
  <c r="W19" i="1"/>
  <c r="W18" i="1"/>
  <c r="U19" i="1"/>
  <c r="U18" i="1"/>
  <c r="S19" i="1"/>
  <c r="S18" i="1"/>
  <c r="Q19" i="1"/>
  <c r="Q18" i="1"/>
  <c r="O19" i="1"/>
  <c r="O18" i="1"/>
  <c r="M19" i="1"/>
  <c r="M18" i="1"/>
  <c r="K19" i="1"/>
  <c r="K18" i="1"/>
  <c r="K16" i="1" s="1"/>
  <c r="O8" i="1"/>
  <c r="AA14" i="1"/>
  <c r="Y14" i="1"/>
  <c r="Y13" i="1"/>
  <c r="U14" i="1"/>
  <c r="U13" i="1"/>
  <c r="W14" i="1"/>
  <c r="W13" i="1"/>
  <c r="S14" i="1"/>
  <c r="S13" i="1"/>
  <c r="Q14" i="1"/>
  <c r="Q13" i="1"/>
  <c r="O14" i="1"/>
  <c r="O13" i="1"/>
  <c r="M14" i="1"/>
  <c r="M13" i="1"/>
  <c r="K14" i="1"/>
  <c r="K13" i="1"/>
  <c r="AA10" i="1"/>
  <c r="AA11" i="1"/>
  <c r="Y10" i="1"/>
  <c r="Y11" i="1"/>
  <c r="W10" i="1"/>
  <c r="W11" i="1"/>
  <c r="U10" i="1"/>
  <c r="U11" i="1"/>
  <c r="S10" i="1"/>
  <c r="S11" i="1"/>
  <c r="R10" i="1"/>
  <c r="R11" i="1"/>
  <c r="O10" i="1"/>
  <c r="O11" i="1"/>
  <c r="K10" i="1"/>
  <c r="K11" i="1"/>
  <c r="M10" i="1"/>
  <c r="M11" i="1"/>
  <c r="Q11" i="1"/>
  <c r="Q10" i="1"/>
  <c r="M8" i="1" l="1"/>
  <c r="W7" i="1" l="1"/>
  <c r="Y7" i="1"/>
  <c r="M7" i="1"/>
  <c r="AA7" i="1"/>
  <c r="K7" i="1"/>
  <c r="Q7" i="1"/>
  <c r="D87" i="3"/>
  <c r="D88" i="3"/>
  <c r="D89" i="3"/>
  <c r="D90" i="3"/>
  <c r="D91" i="3"/>
  <c r="D92" i="3"/>
  <c r="D93" i="3"/>
  <c r="D94" i="3"/>
  <c r="D86" i="3"/>
  <c r="W8" i="1" l="1"/>
  <c r="Y8" i="1"/>
  <c r="S7" i="1"/>
  <c r="O7" i="1"/>
  <c r="AA8" i="1"/>
  <c r="Q8" i="1"/>
  <c r="K8" i="1"/>
  <c r="U7" i="1"/>
  <c r="C94" i="3"/>
  <c r="C93" i="3"/>
  <c r="C92" i="3"/>
  <c r="C91" i="3"/>
  <c r="C90" i="3"/>
  <c r="C89" i="3"/>
  <c r="C88" i="3"/>
  <c r="C87" i="3"/>
  <c r="C86" i="3"/>
  <c r="S8" i="1" l="1"/>
  <c r="U8" i="1"/>
  <c r="F170" i="2"/>
  <c r="F110" i="3" s="1"/>
  <c r="H170" i="2"/>
  <c r="H110" i="3" s="1"/>
  <c r="D170" i="2"/>
  <c r="D110" i="3" s="1"/>
  <c r="F169" i="2"/>
  <c r="F109" i="3" s="1"/>
  <c r="H169" i="2"/>
  <c r="H109" i="3" s="1"/>
  <c r="D169" i="2"/>
  <c r="D109" i="3" s="1"/>
  <c r="F168" i="2"/>
  <c r="F108" i="3" s="1"/>
  <c r="H168" i="2"/>
  <c r="H108" i="3" s="1"/>
  <c r="D168" i="2"/>
  <c r="D108" i="3" s="1"/>
  <c r="F167" i="2"/>
  <c r="F107" i="3" s="1"/>
  <c r="H167" i="2"/>
  <c r="H107" i="3" s="1"/>
  <c r="D167" i="2"/>
  <c r="D107" i="3" s="1"/>
  <c r="F166" i="2"/>
  <c r="F106" i="3" s="1"/>
  <c r="H166" i="2"/>
  <c r="H106" i="3" s="1"/>
  <c r="D166" i="2"/>
  <c r="D106" i="3" s="1"/>
  <c r="F165" i="2"/>
  <c r="F105" i="3" s="1"/>
  <c r="H165" i="2"/>
  <c r="H105" i="3" s="1"/>
  <c r="D165" i="2"/>
  <c r="D105" i="3" s="1"/>
  <c r="F164" i="2"/>
  <c r="F104" i="3" s="1"/>
  <c r="H164" i="2"/>
  <c r="H104" i="3" s="1"/>
  <c r="D164" i="2"/>
  <c r="D104" i="3" s="1"/>
  <c r="F163" i="2"/>
  <c r="F103" i="3" s="1"/>
  <c r="H163" i="2"/>
  <c r="H103" i="3" s="1"/>
  <c r="D163" i="2"/>
  <c r="D103" i="3" s="1"/>
  <c r="F162" i="2"/>
  <c r="F102" i="3" s="1"/>
  <c r="H162" i="2"/>
  <c r="H102" i="3" s="1"/>
  <c r="D162" i="2"/>
  <c r="D102" i="3" s="1"/>
  <c r="Z29" i="1"/>
  <c r="E170" i="2" s="1"/>
  <c r="E110" i="3" s="1"/>
  <c r="Z30" i="1"/>
  <c r="G170" i="2" s="1"/>
  <c r="G110" i="3" s="1"/>
  <c r="Z28" i="1"/>
  <c r="C170" i="2" s="1"/>
  <c r="C110" i="3" s="1"/>
  <c r="X29" i="1"/>
  <c r="E169" i="2" s="1"/>
  <c r="E109" i="3" s="1"/>
  <c r="X30" i="1"/>
  <c r="G169" i="2" s="1"/>
  <c r="G109" i="3" s="1"/>
  <c r="X28" i="1"/>
  <c r="C169" i="2" s="1"/>
  <c r="C109" i="3" s="1"/>
  <c r="V29" i="1"/>
  <c r="E168" i="2" s="1"/>
  <c r="E108" i="3" s="1"/>
  <c r="V30" i="1"/>
  <c r="G168" i="2" s="1"/>
  <c r="G108" i="3" s="1"/>
  <c r="V28" i="1"/>
  <c r="C168" i="2" s="1"/>
  <c r="C108" i="3" s="1"/>
  <c r="T29" i="1"/>
  <c r="E167" i="2" s="1"/>
  <c r="E107" i="3" s="1"/>
  <c r="T30" i="1"/>
  <c r="G167" i="2" s="1"/>
  <c r="G107" i="3" s="1"/>
  <c r="T28" i="1"/>
  <c r="C167" i="2" s="1"/>
  <c r="C107" i="3" s="1"/>
  <c r="R29" i="1"/>
  <c r="E166" i="2" s="1"/>
  <c r="E106" i="3" s="1"/>
  <c r="R30" i="1"/>
  <c r="G166" i="2" s="1"/>
  <c r="G106" i="3" s="1"/>
  <c r="R28" i="1"/>
  <c r="C166" i="2" s="1"/>
  <c r="C106" i="3" s="1"/>
  <c r="P29" i="1"/>
  <c r="E165" i="2" s="1"/>
  <c r="E105" i="3" s="1"/>
  <c r="P30" i="1"/>
  <c r="G165" i="2" s="1"/>
  <c r="G105" i="3" s="1"/>
  <c r="P28" i="1"/>
  <c r="C165" i="2" s="1"/>
  <c r="C105" i="3" s="1"/>
  <c r="N29" i="1"/>
  <c r="E164" i="2" s="1"/>
  <c r="E104" i="3" s="1"/>
  <c r="N30" i="1"/>
  <c r="G164" i="2" s="1"/>
  <c r="G104" i="3" s="1"/>
  <c r="N28" i="1"/>
  <c r="C164" i="2" s="1"/>
  <c r="C104" i="3" s="1"/>
  <c r="L30" i="1"/>
  <c r="G163" i="2" s="1"/>
  <c r="G103" i="3" s="1"/>
  <c r="L29" i="1"/>
  <c r="E163" i="2" s="1"/>
  <c r="E103" i="3" s="1"/>
  <c r="L28" i="1"/>
  <c r="C163" i="2" s="1"/>
  <c r="C103" i="3" s="1"/>
  <c r="J30" i="1"/>
  <c r="G162" i="2" s="1"/>
  <c r="G102" i="3" s="1"/>
  <c r="J29" i="1"/>
  <c r="E162" i="2" s="1"/>
  <c r="E102" i="3" s="1"/>
  <c r="J28" i="1"/>
  <c r="C162" i="2" s="1"/>
  <c r="C102" i="3" s="1"/>
  <c r="Z24" i="1"/>
  <c r="I138" i="2" s="1"/>
  <c r="I78" i="3" s="1"/>
  <c r="Z22" i="1"/>
  <c r="E138" i="2" s="1"/>
  <c r="E78" i="3" s="1"/>
  <c r="Z21" i="1"/>
  <c r="C138" i="2" s="1"/>
  <c r="C78" i="3" s="1"/>
  <c r="X24" i="1"/>
  <c r="I137" i="2" s="1"/>
  <c r="I77" i="3" s="1"/>
  <c r="X22" i="1"/>
  <c r="E137" i="2" s="1"/>
  <c r="E77" i="3" s="1"/>
  <c r="X21" i="1"/>
  <c r="C137" i="2" s="1"/>
  <c r="C77" i="3" s="1"/>
  <c r="Z23" i="1"/>
  <c r="G138" i="2" s="1"/>
  <c r="G78" i="3" s="1"/>
  <c r="X23" i="1"/>
  <c r="G137" i="2" s="1"/>
  <c r="G77" i="3" s="1"/>
  <c r="V23" i="1"/>
  <c r="G136" i="2" s="1"/>
  <c r="G76" i="3" s="1"/>
  <c r="V24" i="1"/>
  <c r="I136" i="2" s="1"/>
  <c r="I76" i="3" s="1"/>
  <c r="V22" i="1"/>
  <c r="E136" i="2" s="1"/>
  <c r="E76" i="3" s="1"/>
  <c r="V21" i="1"/>
  <c r="C136" i="2" s="1"/>
  <c r="C76" i="3" s="1"/>
  <c r="T24" i="1"/>
  <c r="I135" i="2" s="1"/>
  <c r="I75" i="3" s="1"/>
  <c r="T22" i="1"/>
  <c r="E135" i="2" s="1"/>
  <c r="E75" i="3" s="1"/>
  <c r="T21" i="1"/>
  <c r="C135" i="2" s="1"/>
  <c r="C75" i="3" s="1"/>
  <c r="P24" i="1"/>
  <c r="I133" i="2" s="1"/>
  <c r="I73" i="3" s="1"/>
  <c r="R24" i="1"/>
  <c r="I134" i="2" s="1"/>
  <c r="I74" i="3" s="1"/>
  <c r="R22" i="1"/>
  <c r="E134" i="2" s="1"/>
  <c r="E74" i="3" s="1"/>
  <c r="R21" i="1"/>
  <c r="C134" i="2" s="1"/>
  <c r="C74" i="3" s="1"/>
  <c r="P22" i="1" l="1"/>
  <c r="E133" i="2" s="1"/>
  <c r="E73" i="3" s="1"/>
  <c r="P21" i="1"/>
  <c r="C133" i="2" s="1"/>
  <c r="C73" i="3" s="1"/>
  <c r="N24" i="1"/>
  <c r="I132" i="2" s="1"/>
  <c r="I72" i="3" s="1"/>
  <c r="N22" i="1"/>
  <c r="E132" i="2" s="1"/>
  <c r="E72" i="3" s="1"/>
  <c r="N21" i="1"/>
  <c r="C132" i="2" s="1"/>
  <c r="C72" i="3" s="1"/>
  <c r="T23" i="1" l="1"/>
  <c r="G135" i="2" s="1"/>
  <c r="G75" i="3" s="1"/>
  <c r="R23" i="1"/>
  <c r="G134" i="2" s="1"/>
  <c r="G74" i="3" s="1"/>
  <c r="P23" i="1"/>
  <c r="G133" i="2" s="1"/>
  <c r="G73" i="3" s="1"/>
  <c r="N23" i="1"/>
  <c r="G132" i="2" s="1"/>
  <c r="G72" i="3" s="1"/>
  <c r="L23" i="1"/>
  <c r="G131" i="2" s="1"/>
  <c r="G71" i="3" s="1"/>
  <c r="L24" i="1"/>
  <c r="I131" i="2" s="1"/>
  <c r="I71" i="3" s="1"/>
  <c r="L22" i="1"/>
  <c r="E131" i="2" s="1"/>
  <c r="E71" i="3" s="1"/>
  <c r="L21" i="1"/>
  <c r="C131" i="2" s="1"/>
  <c r="C71" i="3" s="1"/>
  <c r="G130" i="2"/>
  <c r="G70" i="3" s="1"/>
  <c r="I130" i="2"/>
  <c r="I70" i="3" s="1"/>
  <c r="E130" i="2"/>
  <c r="E70" i="3" s="1"/>
  <c r="C130" i="2"/>
  <c r="C70" i="3" s="1"/>
  <c r="D121" i="2"/>
  <c r="F61" i="3" s="1"/>
  <c r="D106" i="2"/>
  <c r="E61" i="3" s="1"/>
  <c r="D104" i="2"/>
  <c r="E59" i="3" s="1"/>
  <c r="D118" i="2"/>
  <c r="F58" i="3" s="1"/>
  <c r="D102" i="2"/>
  <c r="E57" i="3" s="1"/>
  <c r="S17" i="1"/>
  <c r="Z19" i="1"/>
  <c r="Z18" i="1"/>
  <c r="X19" i="1"/>
  <c r="X18" i="1"/>
  <c r="V18" i="1"/>
  <c r="T18" i="1"/>
  <c r="R18" i="1"/>
  <c r="P18" i="1"/>
  <c r="N18" i="1"/>
  <c r="L18" i="1"/>
  <c r="J18" i="1"/>
  <c r="V19" i="1"/>
  <c r="T19" i="1"/>
  <c r="R19" i="1"/>
  <c r="P19" i="1"/>
  <c r="N19" i="1"/>
  <c r="L19" i="1"/>
  <c r="J19" i="1"/>
  <c r="D91" i="2"/>
  <c r="F46" i="3" s="1"/>
  <c r="D76" i="2"/>
  <c r="E46" i="3" s="1"/>
  <c r="D90" i="2"/>
  <c r="F45" i="3" s="1"/>
  <c r="D75" i="2"/>
  <c r="E45" i="3" s="1"/>
  <c r="D89" i="2"/>
  <c r="F44" i="3" s="1"/>
  <c r="D74" i="2"/>
  <c r="E44" i="3" s="1"/>
  <c r="D88" i="2"/>
  <c r="F43" i="3" s="1"/>
  <c r="D73" i="2"/>
  <c r="E43" i="3" s="1"/>
  <c r="D87" i="2"/>
  <c r="F42" i="3" s="1"/>
  <c r="D72" i="2"/>
  <c r="E42" i="3" s="1"/>
  <c r="D86" i="2"/>
  <c r="F41" i="3" s="1"/>
  <c r="D71" i="2"/>
  <c r="E41" i="3" s="1"/>
  <c r="D85" i="2"/>
  <c r="F40" i="3" s="1"/>
  <c r="D70" i="2"/>
  <c r="E40" i="3" s="1"/>
  <c r="D84" i="2"/>
  <c r="F39" i="3" s="1"/>
  <c r="D69" i="2"/>
  <c r="E39" i="3" s="1"/>
  <c r="D83" i="2"/>
  <c r="F38" i="3" s="1"/>
  <c r="D68" i="2"/>
  <c r="E38" i="3" s="1"/>
  <c r="Z14" i="1"/>
  <c r="C91" i="2" s="1"/>
  <c r="D46" i="3" s="1"/>
  <c r="Z13" i="1"/>
  <c r="C76" i="2" s="1"/>
  <c r="C46" i="3" s="1"/>
  <c r="X14" i="1"/>
  <c r="C90" i="2" s="1"/>
  <c r="D45" i="3" s="1"/>
  <c r="X13" i="1"/>
  <c r="C75" i="2" s="1"/>
  <c r="C45" i="3" s="1"/>
  <c r="V14" i="1"/>
  <c r="C89" i="2" s="1"/>
  <c r="D44" i="3" s="1"/>
  <c r="V13" i="1"/>
  <c r="C74" i="2" s="1"/>
  <c r="C44" i="3" s="1"/>
  <c r="T14" i="1"/>
  <c r="C88" i="2" s="1"/>
  <c r="D43" i="3" s="1"/>
  <c r="T13" i="1"/>
  <c r="C73" i="2" s="1"/>
  <c r="C43" i="3" s="1"/>
  <c r="R14" i="1"/>
  <c r="C87" i="2" s="1"/>
  <c r="D42" i="3" s="1"/>
  <c r="R13" i="1"/>
  <c r="C72" i="2" s="1"/>
  <c r="C42" i="3" s="1"/>
  <c r="P14" i="1"/>
  <c r="C86" i="2" s="1"/>
  <c r="D41" i="3" s="1"/>
  <c r="P13" i="1"/>
  <c r="C71" i="2" s="1"/>
  <c r="C41" i="3" s="1"/>
  <c r="N14" i="1"/>
  <c r="C85" i="2" s="1"/>
  <c r="D40" i="3" s="1"/>
  <c r="N13" i="1"/>
  <c r="C70" i="2" s="1"/>
  <c r="C40" i="3" s="1"/>
  <c r="L14" i="1"/>
  <c r="C84" i="2" s="1"/>
  <c r="D39" i="3" s="1"/>
  <c r="L13" i="1"/>
  <c r="C69" i="2" s="1"/>
  <c r="C39" i="3" s="1"/>
  <c r="J14" i="1"/>
  <c r="C83" i="2" s="1"/>
  <c r="D38" i="3" s="1"/>
  <c r="J13" i="1"/>
  <c r="C68" i="2" s="1"/>
  <c r="C38" i="3" s="1"/>
  <c r="D60" i="2"/>
  <c r="F30" i="3" s="1"/>
  <c r="D45" i="2"/>
  <c r="E30" i="3" s="1"/>
  <c r="D59" i="2"/>
  <c r="F29" i="3" s="1"/>
  <c r="D44" i="2"/>
  <c r="E29" i="3" s="1"/>
  <c r="D43" i="2"/>
  <c r="E28" i="3" s="1"/>
  <c r="D42" i="2"/>
  <c r="E27" i="3" s="1"/>
  <c r="D56" i="2"/>
  <c r="F26" i="3" s="1"/>
  <c r="D41" i="2"/>
  <c r="E26" i="3" s="1"/>
  <c r="D55" i="2"/>
  <c r="F25" i="3" s="1"/>
  <c r="D40" i="2"/>
  <c r="E25" i="3" s="1"/>
  <c r="D54" i="2"/>
  <c r="F24" i="3" s="1"/>
  <c r="D39" i="2"/>
  <c r="E24" i="3" s="1"/>
  <c r="D53" i="2"/>
  <c r="F23" i="3" s="1"/>
  <c r="D38" i="2"/>
  <c r="E23" i="3" s="1"/>
  <c r="D52" i="2"/>
  <c r="F22" i="3" s="1"/>
  <c r="D37" i="2"/>
  <c r="E22" i="3" s="1"/>
  <c r="Z11" i="1"/>
  <c r="C60" i="2" s="1"/>
  <c r="D30" i="3" s="1"/>
  <c r="Z10" i="1"/>
  <c r="C45" i="2" s="1"/>
  <c r="C30" i="3" s="1"/>
  <c r="X11" i="1"/>
  <c r="C59" i="2" s="1"/>
  <c r="D29" i="3" s="1"/>
  <c r="X10" i="1"/>
  <c r="C44" i="2" s="1"/>
  <c r="C29" i="3" s="1"/>
  <c r="V11" i="1"/>
  <c r="C58" i="2" s="1"/>
  <c r="D28" i="3" s="1"/>
  <c r="V10" i="1"/>
  <c r="C43" i="2" s="1"/>
  <c r="C28" i="3" s="1"/>
  <c r="T11" i="1"/>
  <c r="C57" i="2" s="1"/>
  <c r="D27" i="3" s="1"/>
  <c r="T10" i="1"/>
  <c r="C42" i="2" s="1"/>
  <c r="C27" i="3" s="1"/>
  <c r="C56" i="2"/>
  <c r="D26" i="3" s="1"/>
  <c r="C41" i="2"/>
  <c r="C26" i="3" s="1"/>
  <c r="P11" i="1"/>
  <c r="C55" i="2" s="1"/>
  <c r="D25" i="3" s="1"/>
  <c r="P10" i="1"/>
  <c r="C40" i="2" s="1"/>
  <c r="C25" i="3" s="1"/>
  <c r="N11" i="1"/>
  <c r="C54" i="2" s="1"/>
  <c r="D24" i="3" s="1"/>
  <c r="N10" i="1"/>
  <c r="C39" i="2" s="1"/>
  <c r="C24" i="3" s="1"/>
  <c r="L11" i="1"/>
  <c r="C53" i="2" s="1"/>
  <c r="D23" i="3" s="1"/>
  <c r="L10" i="1"/>
  <c r="C38" i="2" s="1"/>
  <c r="C23" i="3" s="1"/>
  <c r="J11" i="1"/>
  <c r="C52" i="2" s="1"/>
  <c r="D22" i="3" s="1"/>
  <c r="J10" i="1"/>
  <c r="C37" i="2" s="1"/>
  <c r="C22" i="3" s="1"/>
  <c r="Z8" i="1"/>
  <c r="C29" i="2" s="1"/>
  <c r="D14" i="3" s="1"/>
  <c r="Z7" i="1"/>
  <c r="C14" i="2" s="1"/>
  <c r="C14" i="3" s="1"/>
  <c r="X8" i="1"/>
  <c r="C28" i="2" s="1"/>
  <c r="D13" i="3" s="1"/>
  <c r="X7" i="1"/>
  <c r="C13" i="2" s="1"/>
  <c r="C13" i="3" s="1"/>
  <c r="V8" i="1"/>
  <c r="C27" i="2" s="1"/>
  <c r="D12" i="3" s="1"/>
  <c r="V7" i="1"/>
  <c r="C12" i="2" s="1"/>
  <c r="C12" i="3" s="1"/>
  <c r="T8" i="1"/>
  <c r="C26" i="2" s="1"/>
  <c r="D11" i="3" s="1"/>
  <c r="T7" i="1"/>
  <c r="C11" i="2" s="1"/>
  <c r="C11" i="3" s="1"/>
  <c r="R8" i="1"/>
  <c r="C25" i="2" s="1"/>
  <c r="D10" i="3" s="1"/>
  <c r="R7" i="1"/>
  <c r="C10" i="2" s="1"/>
  <c r="C10" i="3" s="1"/>
  <c r="P8" i="1"/>
  <c r="C24" i="2" s="1"/>
  <c r="D9" i="3" s="1"/>
  <c r="P7" i="1"/>
  <c r="C9" i="2" s="1"/>
  <c r="C9" i="3" s="1"/>
  <c r="N8" i="1"/>
  <c r="C23" i="2" s="1"/>
  <c r="D8" i="3" s="1"/>
  <c r="N7" i="1"/>
  <c r="C8" i="2" s="1"/>
  <c r="C8" i="3" s="1"/>
  <c r="L8" i="1"/>
  <c r="C22" i="2" s="1"/>
  <c r="D7" i="3" s="1"/>
  <c r="L7" i="1"/>
  <c r="C7" i="2" s="1"/>
  <c r="C7" i="3" s="1"/>
  <c r="J8" i="1"/>
  <c r="C21" i="2" s="1"/>
  <c r="D6" i="3" s="1"/>
  <c r="J7" i="1"/>
  <c r="C6" i="2" s="1"/>
  <c r="C6" i="3" s="1"/>
  <c r="D29" i="2"/>
  <c r="F14" i="3" s="1"/>
  <c r="D14" i="2"/>
  <c r="E14" i="3" s="1"/>
  <c r="D28" i="2"/>
  <c r="F13" i="3" s="1"/>
  <c r="D13" i="2"/>
  <c r="E13" i="3" s="1"/>
  <c r="D27" i="2"/>
  <c r="F12" i="3" s="1"/>
  <c r="D12" i="2"/>
  <c r="E12" i="3" s="1"/>
  <c r="D26" i="2"/>
  <c r="F11" i="3" s="1"/>
  <c r="D11" i="2"/>
  <c r="E11" i="3" s="1"/>
  <c r="D25" i="2"/>
  <c r="F10" i="3" s="1"/>
  <c r="D10" i="2"/>
  <c r="E10" i="3" s="1"/>
  <c r="D24" i="2"/>
  <c r="F9" i="3" s="1"/>
  <c r="D9" i="2"/>
  <c r="E9" i="3" s="1"/>
  <c r="D23" i="2"/>
  <c r="F8" i="3" s="1"/>
  <c r="D8" i="2"/>
  <c r="E8" i="3" s="1"/>
  <c r="D22" i="2"/>
  <c r="F7" i="3" s="1"/>
  <c r="D7" i="2"/>
  <c r="E7" i="3" s="1"/>
  <c r="D21" i="2"/>
  <c r="F6" i="3" s="1"/>
  <c r="D6" i="2"/>
  <c r="E6" i="3" s="1"/>
  <c r="Y16" i="1" l="1"/>
  <c r="U16" i="1"/>
  <c r="P17" i="1"/>
  <c r="C117" i="2"/>
  <c r="D57" i="3" s="1"/>
  <c r="V16" i="1"/>
  <c r="C105" i="2"/>
  <c r="C60" i="3" s="1"/>
  <c r="V17" i="1"/>
  <c r="C120" i="2"/>
  <c r="D60" i="3" s="1"/>
  <c r="X16" i="1"/>
  <c r="C106" i="2"/>
  <c r="C61" i="3" s="1"/>
  <c r="Q16" i="1"/>
  <c r="R17" i="1"/>
  <c r="C118" i="2"/>
  <c r="D58" i="3" s="1"/>
  <c r="J16" i="1"/>
  <c r="C99" i="2"/>
  <c r="C54" i="3" s="1"/>
  <c r="X17" i="1"/>
  <c r="C121" i="2"/>
  <c r="D61" i="3" s="1"/>
  <c r="R16" i="1"/>
  <c r="C103" i="2"/>
  <c r="C58" i="3" s="1"/>
  <c r="J17" i="1"/>
  <c r="C114" i="2"/>
  <c r="D54" i="3" s="1"/>
  <c r="L16" i="1"/>
  <c r="C100" i="2"/>
  <c r="C55" i="3" s="1"/>
  <c r="Z16" i="1"/>
  <c r="C107" i="2"/>
  <c r="C62" i="3" s="1"/>
  <c r="T16" i="1"/>
  <c r="C104" i="2"/>
  <c r="C59" i="3" s="1"/>
  <c r="T17" i="1"/>
  <c r="C119" i="2"/>
  <c r="D59" i="3" s="1"/>
  <c r="L17" i="1"/>
  <c r="C115" i="2"/>
  <c r="D55" i="3" s="1"/>
  <c r="N16" i="1"/>
  <c r="C101" i="2"/>
  <c r="C56" i="3" s="1"/>
  <c r="Z17" i="1"/>
  <c r="C122" i="2"/>
  <c r="D62" i="3" s="1"/>
  <c r="N17" i="1"/>
  <c r="C116" i="2"/>
  <c r="D56" i="3" s="1"/>
  <c r="P16" i="1"/>
  <c r="C102" i="2"/>
  <c r="C57" i="3" s="1"/>
  <c r="Y17" i="1"/>
  <c r="O17" i="1"/>
  <c r="D116" i="2"/>
  <c r="F56" i="3" s="1"/>
  <c r="W17" i="1"/>
  <c r="D120" i="2"/>
  <c r="F60" i="3" s="1"/>
  <c r="D58" i="2"/>
  <c r="F28" i="3" s="1"/>
  <c r="D57" i="2"/>
  <c r="F27" i="3" s="1"/>
  <c r="Q17" i="1"/>
  <c r="D117" i="2"/>
  <c r="F57" i="3" s="1"/>
  <c r="W16" i="1"/>
  <c r="D105" i="2"/>
  <c r="E60" i="3" s="1"/>
  <c r="D99" i="2"/>
  <c r="E54" i="3" s="1"/>
  <c r="S16" i="1"/>
  <c r="D103" i="2"/>
  <c r="E58" i="3" s="1"/>
  <c r="AA16" i="1"/>
  <c r="D107" i="2"/>
  <c r="E62" i="3" s="1"/>
  <c r="O16" i="1"/>
  <c r="D101" i="2"/>
  <c r="E56" i="3" s="1"/>
  <c r="K17" i="1"/>
  <c r="D114" i="2"/>
  <c r="F54" i="3" s="1"/>
  <c r="AA17" i="1"/>
  <c r="D122" i="2"/>
  <c r="F62" i="3" s="1"/>
  <c r="M16" i="1"/>
  <c r="D100" i="2"/>
  <c r="E55" i="3" s="1"/>
  <c r="M17" i="1"/>
  <c r="D115" i="2"/>
  <c r="F55" i="3" s="1"/>
  <c r="U17" i="1"/>
  <c r="D119" i="2"/>
  <c r="F59" i="3" s="1"/>
  <c r="M23" i="1" l="1"/>
  <c r="H131" i="2" s="1"/>
  <c r="H71" i="3" s="1"/>
  <c r="AA23" i="1"/>
  <c r="H138" i="2" s="1"/>
  <c r="H78" i="3" s="1"/>
  <c r="K21" i="1"/>
  <c r="D130" i="2" s="1"/>
  <c r="D70" i="3" s="1"/>
  <c r="M21" i="1"/>
  <c r="D131" i="2" s="1"/>
  <c r="D71" i="3" s="1"/>
  <c r="O21" i="1"/>
  <c r="D132" i="2" s="1"/>
  <c r="D72" i="3" s="1"/>
  <c r="Q21" i="1"/>
  <c r="D133" i="2" s="1"/>
  <c r="D73" i="3" s="1"/>
  <c r="S21" i="1"/>
  <c r="D134" i="2" s="1"/>
  <c r="D74" i="3" s="1"/>
  <c r="U21" i="1"/>
  <c r="D135" i="2" s="1"/>
  <c r="D75" i="3" s="1"/>
  <c r="W21" i="1"/>
  <c r="D136" i="2" s="1"/>
  <c r="D76" i="3" s="1"/>
  <c r="Y21" i="1"/>
  <c r="D137" i="2" s="1"/>
  <c r="D77" i="3" s="1"/>
  <c r="AA21" i="1"/>
  <c r="D138" i="2" s="1"/>
  <c r="D78" i="3" s="1"/>
  <c r="O23" i="1" l="1"/>
  <c r="H132" i="2" s="1"/>
  <c r="H72" i="3" s="1"/>
  <c r="W23" i="1"/>
  <c r="H136" i="2" s="1"/>
  <c r="H76" i="3" s="1"/>
  <c r="Y23" i="1"/>
  <c r="H137" i="2" s="1"/>
  <c r="H77" i="3" s="1"/>
  <c r="S23" i="1"/>
  <c r="H134" i="2" s="1"/>
  <c r="H74" i="3" s="1"/>
  <c r="U23" i="1"/>
  <c r="H135" i="2" s="1"/>
  <c r="H75" i="3" s="1"/>
  <c r="K23" i="1"/>
  <c r="Q23" i="1"/>
  <c r="H133" i="2" s="1"/>
  <c r="H73" i="3" s="1"/>
  <c r="H130" i="2" l="1"/>
  <c r="H70" i="3" s="1"/>
  <c r="H129" i="2"/>
  <c r="H69" i="3" s="1"/>
  <c r="Q24" i="1"/>
  <c r="J133" i="2" s="1"/>
  <c r="J73" i="3" s="1"/>
  <c r="W24" i="1"/>
  <c r="J136" i="2" s="1"/>
  <c r="J76" i="3" s="1"/>
  <c r="U24" i="1" l="1"/>
  <c r="J135" i="2" s="1"/>
  <c r="J75" i="3" s="1"/>
  <c r="S24" i="1"/>
  <c r="J134" i="2" s="1"/>
  <c r="J74" i="3" s="1"/>
  <c r="K24" i="1"/>
  <c r="J130" i="2" s="1"/>
  <c r="J70" i="3" s="1"/>
  <c r="AA24" i="1"/>
  <c r="J138" i="2" s="1"/>
  <c r="J78" i="3" s="1"/>
  <c r="O24" i="1"/>
  <c r="J132" i="2" s="1"/>
  <c r="J72" i="3" s="1"/>
  <c r="M24" i="1"/>
  <c r="J131" i="2" s="1"/>
  <c r="J71" i="3" s="1"/>
  <c r="Y24" i="1"/>
  <c r="J137" i="2" s="1"/>
  <c r="J77" i="3" s="1"/>
  <c r="AA22" i="1"/>
  <c r="F138" i="2" s="1"/>
  <c r="F78" i="3" s="1"/>
  <c r="U22" i="1" l="1"/>
  <c r="F135" i="2" s="1"/>
  <c r="F75" i="3" s="1"/>
  <c r="K22" i="1"/>
  <c r="F130" i="2" s="1"/>
  <c r="F70" i="3" s="1"/>
  <c r="Q22" i="1"/>
  <c r="F133" i="2" s="1"/>
  <c r="F73" i="3" s="1"/>
  <c r="S22" i="1"/>
  <c r="F134" i="2" s="1"/>
  <c r="F74" i="3" s="1"/>
  <c r="Y22" i="1"/>
  <c r="F137" i="2" s="1"/>
  <c r="F77" i="3" s="1"/>
  <c r="O22" i="1"/>
  <c r="F132" i="2" s="1"/>
  <c r="F72" i="3" s="1"/>
  <c r="M22" i="1"/>
  <c r="F131" i="2" s="1"/>
  <c r="F71" i="3" s="1"/>
  <c r="W22" i="1" l="1"/>
  <c r="F136" i="2" s="1"/>
  <c r="F76" i="3" s="1"/>
</calcChain>
</file>

<file path=xl/sharedStrings.xml><?xml version="1.0" encoding="utf-8"?>
<sst xmlns="http://schemas.openxmlformats.org/spreadsheetml/2006/main" count="379" uniqueCount="108">
  <si>
    <t>รายการ</t>
  </si>
  <si>
    <t>ม.ค.</t>
  </si>
  <si>
    <t>ก.พ.</t>
  </si>
  <si>
    <t>มี.ค.</t>
  </si>
  <si>
    <t>ค่าใช้จ่าย (บาท)</t>
  </si>
  <si>
    <t>ปัญหา</t>
  </si>
  <si>
    <t>อุปสรรค</t>
  </si>
  <si>
    <t>แนวทาง</t>
  </si>
  <si>
    <t>แก้ไข</t>
  </si>
  <si>
    <t>หน่วย</t>
  </si>
  <si>
    <t>บาท</t>
  </si>
  <si>
    <t>กก.</t>
  </si>
  <si>
    <t>ปริมาณการใช้ไฟฟ้า</t>
  </si>
  <si>
    <t>ปริมาณการใช้น้ำประปา</t>
  </si>
  <si>
    <t>ลำ</t>
  </si>
  <si>
    <t>ดับ</t>
  </si>
  <si>
    <t>ปริมาณก๊าซเรือนกระจก</t>
  </si>
  <si>
    <t>ลิตร</t>
  </si>
  <si>
    <t>ปริมาณการใช้เชื้อเพลิงเพื่อการเดินทาง</t>
  </si>
  <si>
    <t>1.1 หน่วยการใช้ไฟฟ้า</t>
  </si>
  <si>
    <t>1.2 ค่าไฟฟ้า</t>
  </si>
  <si>
    <t>2.1 หน่วยการใช้น้ำประปา</t>
  </si>
  <si>
    <t>ลบ.ม.</t>
  </si>
  <si>
    <t>kwh.</t>
  </si>
  <si>
    <t>2.2 ค่าน้ำประปา</t>
  </si>
  <si>
    <t>3.1 ปริมาณการใช้น้ำมัน</t>
  </si>
  <si>
    <t>3.2 ค่าน้ำมัน</t>
  </si>
  <si>
    <t>4.1 ปริมาณการซื้อ</t>
  </si>
  <si>
    <t>7.3 ขยะรีไซเคิล</t>
  </si>
  <si>
    <t>สรุปผลการดำเนินงานสำนักงานสีเขียว (Green Office) สำนักงานมหาวิทยาลัย</t>
  </si>
  <si>
    <t>7.1 ขยะอินทรีย์</t>
  </si>
  <si>
    <t xml:space="preserve">ปริมาณขยะ  </t>
  </si>
  <si>
    <t>7.2 ขยะทั่วไป</t>
  </si>
  <si>
    <t>4.2 ค่ากระดาษ</t>
  </si>
  <si>
    <t>4.3 ปริมาณการเบิกใช้</t>
  </si>
  <si>
    <t>4.4 ค่ากระดาษ</t>
  </si>
  <si>
    <t>ริม</t>
  </si>
  <si>
    <t>5.1 ปริมาณการใช้ไฟฟ้า</t>
  </si>
  <si>
    <t>5.2 ปริมาณการใช้น้ำประปา</t>
  </si>
  <si>
    <t>5.3 ปริมาณการใช้เชื้อเพลิงเพื่อการเดินทาง</t>
  </si>
  <si>
    <t>tCO2e</t>
  </si>
  <si>
    <t xml:space="preserve">ค่าถ่ายเอกสาร  </t>
  </si>
  <si>
    <t xml:space="preserve">6.1 ค่าถ่ายเอกสาร  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</si>
  <si>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</si>
  <si>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</si>
  <si>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</si>
  <si>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</si>
  <si>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</si>
  <si>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</si>
  <si>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</si>
  <si>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</si>
  <si>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</si>
  <si>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</si>
  <si>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</si>
  <si>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</si>
  <si>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</si>
  <si>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ปริมาณไฟฟ้า/2562 (kWh)</t>
  </si>
  <si>
    <t>2. ปริมาณการใช้น้ำประปา</t>
  </si>
  <si>
    <t>1. ปริมาณการใช้ไฟฟ้า</t>
  </si>
  <si>
    <t>ปริมาณการใช้น้ำประปา/2562 (ลบ.ม.)</t>
  </si>
  <si>
    <t>3. ปริมาณการใช้เชื้อเพลิงเพื่อการเดินทาง</t>
  </si>
  <si>
    <t>ปริมาณการใช้เชื้อเพลิง/2562 (ลิตร)</t>
  </si>
  <si>
    <t>ปริมาณการใช้กระดาษ</t>
  </si>
  <si>
    <t>4. ปริมาณการใช้กระดาษ</t>
  </si>
  <si>
    <t>ปริมาณการใช้กระดาษ/2562  (ริม)</t>
  </si>
  <si>
    <r>
      <t xml:space="preserve">5. </t>
    </r>
    <r>
      <rPr>
        <b/>
        <sz val="16"/>
        <color theme="1"/>
        <rFont val="TH SarabunPSK"/>
        <family val="2"/>
      </rPr>
      <t>ปริมาณก๊าซเรือนกระจก</t>
    </r>
  </si>
  <si>
    <t>5.4 ปริมาณการใช้กระดาษ</t>
  </si>
  <si>
    <t>ปริมาณการใช้ไฟฟ้า/2562 (tCO2e)</t>
  </si>
  <si>
    <t>ปริมาณการใช้น้ำประปา/2562 (tCO2e)</t>
  </si>
  <si>
    <t>ปริมาณการใช้เชื้อเพลิง/2562 (tCO2e)</t>
  </si>
  <si>
    <t>ปริมาณการใช้กระดาษ/2562 (tCO2e)</t>
  </si>
  <si>
    <t xml:space="preserve">6. ค่าถ่ายเอกสาร  </t>
  </si>
  <si>
    <t>ค่าถ่ายเอกสาร/2562 (บาท)</t>
  </si>
  <si>
    <t xml:space="preserve">7. ปริมาณขยะ  </t>
  </si>
  <si>
    <t>ขยะอินทรีย์/2562 (กก.)</t>
  </si>
  <si>
    <t>ขยะทั่วไป/2562 (กก.)</t>
  </si>
  <si>
    <t>ขยะรีไซเคิล/2562 (กก.)</t>
  </si>
  <si>
    <t>ค่าไฟฟ้า/2562 (บาท)</t>
  </si>
  <si>
    <t>ค่าน้ำประปา/2562 (บาท)</t>
  </si>
  <si>
    <t>ค่าเชื้อเพลิง/2562 (บาท)</t>
  </si>
  <si>
    <t>ค่าซื้อกระดาษ/2562 (บาท)</t>
  </si>
  <si>
    <t>พ.ค.</t>
  </si>
  <si>
    <t>เม.ย.</t>
  </si>
  <si>
    <t>มิ.ย.</t>
  </si>
  <si>
    <t>ก.ค.</t>
  </si>
  <si>
    <t>ส.ค.</t>
  </si>
  <si>
    <t>ก.ย.</t>
  </si>
  <si>
    <t>ต.ค.</t>
  </si>
  <si>
    <t>พ.ย.</t>
  </si>
  <si>
    <t>ธ.ค.</t>
  </si>
  <si>
    <t>ปริมาณไฟฟ้า/2565 (kWh)</t>
  </si>
  <si>
    <t>ค่าไฟฟ้า/2565 (บาท)</t>
  </si>
  <si>
    <t>ปริมาณการใช้น้ำประปา/2565 (ลบ.ม.)</t>
  </si>
  <si>
    <t>ค่าน้ำประปา/2565 (บาท)</t>
  </si>
  <si>
    <t>ปริมาณการใช้เชื้อเพลิง/2565 (ลิตร)</t>
  </si>
  <si>
    <t>ค่าเชื้อเพลิง/2565 (บาท)</t>
  </si>
  <si>
    <t>ปริมาณการใช้กระดาษ/2565  (ริม)</t>
  </si>
  <si>
    <t>ค่าซื้อกระดาษ/2565 (บาท)</t>
  </si>
  <si>
    <t>ปริมาณการใช้ไฟฟ้า/2565 (tCO2e)</t>
  </si>
  <si>
    <t>ปริมาณการใช้น้ำประปา/2565 (tCO2e)</t>
  </si>
  <si>
    <t>ปริมาณการใช้เชื้อเพลิง/2565 (tCO2e)</t>
  </si>
  <si>
    <t>ปริมาณการใช้กระดาษ/2565 (tCO2e)</t>
  </si>
  <si>
    <t>ค่าถ่ายเอกสาร/2565 (บาท)</t>
  </si>
  <si>
    <t>ขยะอินทรีย์/2565 (กก.)</t>
  </si>
  <si>
    <t>ขยะทั่วไป/2565 (กก.)</t>
  </si>
  <si>
    <t>ขยะรีไซเคิล/2565 (กก.)</t>
  </si>
  <si>
    <t>ณ วันที่ 1 ต.ค. 2564 - วันที่ 30 กันยายน 2565</t>
  </si>
  <si>
    <t>121.825.65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</si>
</sst>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8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4" fontId="1" fillId="0" borderId="1" xfId="0" applyNumberFormat="1" applyFont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6" xfId="0" applyFont="1" applyFill="1" applyBorder="1"/>
    <xf numFmtId="0" fontId="2" fillId="3" borderId="7" xfId="0" applyFont="1" applyFill="1" applyBorder="1" applyAlignment="1">
      <alignment horizontal="center"/>
    </xf>
    <xf numFmtId="0" fontId="5" fillId="3" borderId="6" xfId="0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0" fontId="5" fillId="3" borderId="8" xfId="0" applyFont="1" applyFill="1" applyBorder="1"/>
    <xf numFmtId="0" fontId="2" fillId="3" borderId="6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3" borderId="7" xfId="0" applyFont="1" applyFill="1" applyBorder="1"/>
    <xf numFmtId="0" fontId="1" fillId="3" borderId="8" xfId="0" applyFont="1" applyFill="1" applyBorder="1"/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4" fontId="1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/>
    </xf>
    <xf numFmtId="4" fontId="1" fillId="3" borderId="7" xfId="0" applyNumberFormat="1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6" fillId="4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4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1" fillId="0" borderId="0" xfId="0" applyFont="1" applyBorder="1"/>
    <xf numFmtId="4" fontId="1" fillId="0" borderId="0" xfId="0" applyNumberFormat="1" applyFont="1" applyBorder="1" applyAlignment="1">
      <alignment horizontal="right"/>
    </xf>
    <xf numFmtId="0" fontId="1" fillId="0" borderId="8" xfId="0" applyFont="1" applyBorder="1"/>
    <xf numFmtId="0" fontId="1" fillId="0" borderId="8" xfId="0" applyFont="1" applyFill="1" applyBorder="1"/>
    <xf numFmtId="0" fontId="1" fillId="0" borderId="8" xfId="0" applyFont="1" applyFill="1" applyBorder="1" applyAlignment="1">
      <alignment horizontal="center" vertical="top"/>
    </xf>
    <xf numFmtId="4" fontId="1" fillId="3" borderId="8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4" fontId="1" fillId="0" borderId="8" xfId="0" applyNumberFormat="1" applyFont="1" applyBorder="1"/>
    <xf numFmtId="2" fontId="1" fillId="0" borderId="8" xfId="0" applyNumberFormat="1" applyFont="1" applyBorder="1"/>
    <xf numFmtId="4" fontId="1" fillId="0" borderId="8" xfId="0" applyNumberFormat="1" applyFont="1" applyFill="1" applyBorder="1"/>
    <xf numFmtId="4" fontId="1" fillId="0" borderId="8" xfId="0" applyNumberFormat="1" applyFont="1" applyFill="1" applyBorder="1" applyAlignment="1">
      <alignment vertical="center"/>
    </xf>
    <xf numFmtId="4" fontId="1" fillId="0" borderId="8" xfId="0" applyNumberFormat="1" applyFont="1" applyFill="1" applyBorder="1" applyAlignment="1">
      <alignment horizontal="center" vertical="top"/>
    </xf>
    <xf numFmtId="43" fontId="1" fillId="0" borderId="1" xfId="0" applyNumberFormat="1" applyFont="1" applyBorder="1"/>
    <xf numFmtId="43" fontId="4" fillId="0" borderId="1" xfId="1" applyFont="1" applyFill="1" applyBorder="1"/>
    <xf numFmtId="43" fontId="1" fillId="0" borderId="1" xfId="1" applyFont="1" applyBorder="1"/>
    <xf numFmtId="4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43" fontId="1" fillId="0" borderId="1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17" fontId="2" fillId="2" borderId="3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กราฟเปรียบปริมาณการใช้ไฟฟ้า(</a:t>
            </a:r>
            <a:r>
              <a:rPr lang="en-US"/>
              <a:t>kWh)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กราฟ!$C$2</c:f>
              <c:strCache>
                <c:ptCount val="1"/>
                <c:pt idx="0">
                  <c:v>ปริมาณไฟฟ้า/2562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กราฟ!$B$3:$B$14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กราฟ!$C$3:$C$14</c:f>
              <c:numCache>
                <c:formatCode>#,##0.00</c:formatCode>
                <c:ptCount val="12"/>
                <c:pt idx="0">
                  <c:v>22201.23</c:v>
                </c:pt>
                <c:pt idx="1">
                  <c:v>16107.38</c:v>
                </c:pt>
                <c:pt idx="2">
                  <c:v>9978.630000000001</c:v>
                </c:pt>
                <c:pt idx="3">
                  <c:v>16803.739999999998</c:v>
                </c:pt>
                <c:pt idx="4">
                  <c:v>11411.91</c:v>
                </c:pt>
                <c:pt idx="5">
                  <c:v>24446.55</c:v>
                </c:pt>
                <c:pt idx="6">
                  <c:v>28236.42</c:v>
                </c:pt>
                <c:pt idx="7">
                  <c:v>27975.34</c:v>
                </c:pt>
                <c:pt idx="8">
                  <c:v>26728.240000000002</c:v>
                </c:pt>
                <c:pt idx="9">
                  <c:v>24402.35</c:v>
                </c:pt>
                <c:pt idx="10">
                  <c:v>20444.849999999999</c:v>
                </c:pt>
                <c:pt idx="11">
                  <c:v>19477.330000000002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D2-498B-A0EC-9C9222027C7D}"/>
            </c:ext>
          </c:extLst>
        </c:ser>
        <c:ser>
          <c:idx val="1"/>
          <c:order val="1"/>
          <c:tx>
            <c:strRef>
              <c:f>กราฟ!$D$2</c:f>
              <c:strCache>
                <c:ptCount val="1"/>
                <c:pt idx="0">
                  <c:v>ปริมาณไฟฟ้า/2565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-1.4671361502347417E-3"/>
                  <c:y val="2.8355387523629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651-4392-A4DB-1353B4E0C2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กราฟ!$B$3:$B$14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กราฟ!$D$3:$D$14</c:f>
              <c:numCache>
                <c:formatCode>#,##0.00</c:formatCode>
                <c:ptCount val="12"/>
                <c:pt idx="0">
                  <c:v>16810.02</c:v>
                </c:pt>
                <c:pt idx="1">
                  <c:v>18478.55</c:v>
                </c:pt>
                <c:pt idx="2">
                  <c:v>9308.15</c:v>
                </c:pt>
                <c:pt idx="3">
                  <c:v>7898.39</c:v>
                </c:pt>
                <c:pt idx="4">
                  <c:v>7743.59</c:v>
                </c:pt>
                <c:pt idx="5">
                  <c:v>19027.349999999999</c:v>
                </c:pt>
                <c:pt idx="6">
                  <c:v>15524.58</c:v>
                </c:pt>
                <c:pt idx="7">
                  <c:v>18361.86</c:v>
                </c:pt>
                <c:pt idx="8">
                  <c:v>21034.379999999997</c:v>
                </c:pt>
                <c:pt idx="9">
                  <c:v>16857.919999999998</c:v>
                </c:pt>
                <c:pt idx="10">
                  <c:v>21838.21</c:v>
                </c:pt>
                <c:pt idx="11">
                  <c:v>18418.260000000002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D2-498B-A0EC-9C9222027C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กราฟเปรียบค่าถ่ายเอกสาร(บาท</a:t>
            </a:r>
            <a:r>
              <a:rPr lang="en-US"/>
              <a:t>)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กราฟ!$C$142</c:f>
              <c:strCache>
                <c:ptCount val="1"/>
                <c:pt idx="0">
                  <c:v>ค่าถ่ายเอกสาร/2562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กราฟ!$B$143:$B$154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กราฟ!$C$143:$C$154</c:f>
              <c:numCache>
                <c:formatCode>#,##0.00</c:formatCode>
                <c:ptCount val="12"/>
                <c:pt idx="0">
                  <c:v>75154.997142857159</c:v>
                </c:pt>
                <c:pt idx="1">
                  <c:v>74321.239999999991</c:v>
                </c:pt>
                <c:pt idx="2">
                  <c:v>76839.62000000001</c:v>
                </c:pt>
                <c:pt idx="3">
                  <c:v>86747.04</c:v>
                </c:pt>
                <c:pt idx="4">
                  <c:v>87070.859999999986</c:v>
                </c:pt>
                <c:pt idx="5">
                  <c:v>64376.22</c:v>
                </c:pt>
                <c:pt idx="6">
                  <c:v>78639.600000000006</c:v>
                </c:pt>
                <c:pt idx="7">
                  <c:v>67998.899999999994</c:v>
                </c:pt>
                <c:pt idx="8">
                  <c:v>71604.06</c:v>
                </c:pt>
                <c:pt idx="9">
                  <c:v>73559.100000000006</c:v>
                </c:pt>
                <c:pt idx="10">
                  <c:v>73803.66</c:v>
                </c:pt>
                <c:pt idx="11">
                  <c:v>51723.92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5A-4F47-B2A4-2A56C619BEAC}"/>
            </c:ext>
          </c:extLst>
        </c:ser>
        <c:ser>
          <c:idx val="0"/>
          <c:order val="1"/>
          <c:tx>
            <c:strRef>
              <c:f>กราฟ!$D$142</c:f>
              <c:strCache>
                <c:ptCount val="1"/>
                <c:pt idx="0">
                  <c:v>ค่าถ่ายเอกสาร/2565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กราฟ!$B$143:$B$154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กราฟ!$D$143:$D$154</c:f>
              <c:numCache>
                <c:formatCode>#,##0.00</c:formatCode>
                <c:ptCount val="12"/>
                <c:pt idx="0">
                  <c:v>0</c:v>
                </c:pt>
                <c:pt idx="1">
                  <c:v>112188.6</c:v>
                </c:pt>
                <c:pt idx="2">
                  <c:v>112906.2</c:v>
                </c:pt>
                <c:pt idx="3">
                  <c:v>88085.34</c:v>
                </c:pt>
                <c:pt idx="4">
                  <c:v>90081.279999999999</c:v>
                </c:pt>
                <c:pt idx="5">
                  <c:v>81701.8</c:v>
                </c:pt>
                <c:pt idx="6">
                  <c:v>74841.039999999994</c:v>
                </c:pt>
                <c:pt idx="7">
                  <c:v>77426.720000000001</c:v>
                </c:pt>
                <c:pt idx="8">
                  <c:v>100234.46</c:v>
                </c:pt>
                <c:pt idx="9">
                  <c:v>84377.9</c:v>
                </c:pt>
                <c:pt idx="10">
                  <c:v>107530.26</c:v>
                </c:pt>
                <c:pt idx="11">
                  <c:v>85565.04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E-499A-A8A6-C800B3CF8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#,##0_);\(#,##0\)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tickLblSkip val="1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กราฟเปรียบปริมาณขยะ(กก.</a:t>
            </a:r>
            <a:r>
              <a:rPr lang="en-US"/>
              <a:t>)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กราฟ!$C$158</c:f>
              <c:strCache>
                <c:ptCount val="1"/>
                <c:pt idx="0">
                  <c:v>ขยะอินทรีย์/2562 (กก.)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กราฟ!$B$159:$B$170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กราฟ!$C$159:$C$170</c:f>
              <c:numCache>
                <c:formatCode>_(* #,##0.00_);_(* \(#,##0.00\);_(* "-"??_);_(@_)</c:formatCode>
                <c:ptCount val="12"/>
                <c:pt idx="0">
                  <c:v>223.1</c:v>
                </c:pt>
                <c:pt idx="1">
                  <c:v>134.4</c:v>
                </c:pt>
                <c:pt idx="2">
                  <c:v>130</c:v>
                </c:pt>
                <c:pt idx="3" formatCode="#,##0.00">
                  <c:v>142.30000000000001</c:v>
                </c:pt>
                <c:pt idx="4" formatCode="#,##0.00">
                  <c:v>158.69999999999999</c:v>
                </c:pt>
                <c:pt idx="5" formatCode="#,##0.00">
                  <c:v>122.7</c:v>
                </c:pt>
                <c:pt idx="6">
                  <c:v>108.5</c:v>
                </c:pt>
                <c:pt idx="7">
                  <c:v>95.9</c:v>
                </c:pt>
                <c:pt idx="8">
                  <c:v>279.60000000000002</c:v>
                </c:pt>
                <c:pt idx="9">
                  <c:v>258.2</c:v>
                </c:pt>
                <c:pt idx="10">
                  <c:v>189.4</c:v>
                </c:pt>
                <c:pt idx="11">
                  <c:v>242.1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F-43F0-8A80-D7A4090A0B38}"/>
            </c:ext>
          </c:extLst>
        </c:ser>
        <c:ser>
          <c:idx val="1"/>
          <c:order val="1"/>
          <c:tx>
            <c:strRef>
              <c:f>กราฟ!$D$158</c:f>
              <c:strCache>
                <c:ptCount val="1"/>
                <c:pt idx="0">
                  <c:v>ขยะอินทรีย์/2565 (กก.)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กราฟ!$B$159:$B$170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กราฟ!$D$159:$D$170</c:f>
              <c:numCache>
                <c:formatCode>_(* #,##0.00_);_(* \(#,##0.00\);_(* "-"??_);_(@_)</c:formatCode>
                <c:ptCount val="12"/>
                <c:pt idx="0">
                  <c:v>158.30000000000001</c:v>
                </c:pt>
                <c:pt idx="1">
                  <c:v>168.3</c:v>
                </c:pt>
                <c:pt idx="2">
                  <c:v>145.1</c:v>
                </c:pt>
                <c:pt idx="3" formatCode="#,##0.00">
                  <c:v>148.9</c:v>
                </c:pt>
                <c:pt idx="4" formatCode="#,##0.00">
                  <c:v>149.9</c:v>
                </c:pt>
                <c:pt idx="5" formatCode="#,##0.00">
                  <c:v>22.3</c:v>
                </c:pt>
                <c:pt idx="6">
                  <c:v>78.5</c:v>
                </c:pt>
                <c:pt idx="7">
                  <c:v>114.9</c:v>
                </c:pt>
                <c:pt idx="8">
                  <c:v>79.400000000000006</c:v>
                </c:pt>
                <c:pt idx="9">
                  <c:v>63.1</c:v>
                </c:pt>
                <c:pt idx="10">
                  <c:v>88.2</c:v>
                </c:pt>
                <c:pt idx="11">
                  <c:v>60.7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BF-43F0-8A80-D7A4090A0B38}"/>
            </c:ext>
          </c:extLst>
        </c:ser>
        <c:ser>
          <c:idx val="2"/>
          <c:order val="2"/>
          <c:tx>
            <c:strRef>
              <c:f>กราฟ!$E$158</c:f>
              <c:strCache>
                <c:ptCount val="1"/>
                <c:pt idx="0">
                  <c:v>ขยะทั่วไป/2562 (กก.)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กราฟ!$B$159:$B$170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กราฟ!$E$159:$E$170</c:f>
              <c:numCache>
                <c:formatCode>_(* #,##0.00_);_(* \(#,##0.00\);_(* "-"??_);_(@_)</c:formatCode>
                <c:ptCount val="12"/>
                <c:pt idx="0">
                  <c:v>407.6</c:v>
                </c:pt>
                <c:pt idx="1">
                  <c:v>250.50000000000003</c:v>
                </c:pt>
                <c:pt idx="2">
                  <c:v>191.3</c:v>
                </c:pt>
                <c:pt idx="3" formatCode="#,##0.00">
                  <c:v>218</c:v>
                </c:pt>
                <c:pt idx="4" formatCode="#,##0.00">
                  <c:v>332.40000000000003</c:v>
                </c:pt>
                <c:pt idx="5" formatCode="#,##0.00">
                  <c:v>394.8</c:v>
                </c:pt>
                <c:pt idx="6">
                  <c:v>248.9</c:v>
                </c:pt>
                <c:pt idx="7">
                  <c:v>281</c:v>
                </c:pt>
                <c:pt idx="8">
                  <c:v>630.70000000000005</c:v>
                </c:pt>
                <c:pt idx="9">
                  <c:v>653.70000000000005</c:v>
                </c:pt>
                <c:pt idx="10">
                  <c:v>483.9</c:v>
                </c:pt>
                <c:pt idx="11">
                  <c:v>422.8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BF-43F0-8A80-D7A4090A0B38}"/>
            </c:ext>
          </c:extLst>
        </c:ser>
        <c:ser>
          <c:idx val="3"/>
          <c:order val="3"/>
          <c:tx>
            <c:strRef>
              <c:f>กราฟ!$F$158</c:f>
              <c:strCache>
                <c:ptCount val="1"/>
                <c:pt idx="0">
                  <c:v>ขยะทั่วไป/2565 (กก.)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กราฟ!$B$159:$B$170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กราฟ!$F$159:$F$170</c:f>
              <c:numCache>
                <c:formatCode>_(* #,##0.00_);_(* \(#,##0.00\);_(* "-"??_);_(@_)</c:formatCode>
                <c:ptCount val="12"/>
                <c:pt idx="0">
                  <c:v>151.62</c:v>
                </c:pt>
                <c:pt idx="1">
                  <c:v>203.07</c:v>
                </c:pt>
                <c:pt idx="2">
                  <c:v>45</c:v>
                </c:pt>
                <c:pt idx="3" formatCode="#,##0.00">
                  <c:v>231.4</c:v>
                </c:pt>
                <c:pt idx="4" formatCode="#,##0.00">
                  <c:v>350.6</c:v>
                </c:pt>
                <c:pt idx="5" formatCode="#,##0.00">
                  <c:v>102.8</c:v>
                </c:pt>
                <c:pt idx="6">
                  <c:v>186.3</c:v>
                </c:pt>
                <c:pt idx="7">
                  <c:v>136.6</c:v>
                </c:pt>
                <c:pt idx="8">
                  <c:v>180.4</c:v>
                </c:pt>
                <c:pt idx="9">
                  <c:v>235.2</c:v>
                </c:pt>
                <c:pt idx="10">
                  <c:v>349.8</c:v>
                </c:pt>
                <c:pt idx="11">
                  <c:v>229.7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4BF-43F0-8A80-D7A4090A0B38}"/>
            </c:ext>
          </c:extLst>
        </c:ser>
        <c:ser>
          <c:idx val="4"/>
          <c:order val="4"/>
          <c:tx>
            <c:strRef>
              <c:f>กราฟ!$G$158</c:f>
              <c:strCache>
                <c:ptCount val="1"/>
                <c:pt idx="0">
                  <c:v>ขยะรีไซเคิล/2562 (กก.)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กราฟ!$B$159:$B$170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กราฟ!$G$159:$G$170</c:f>
              <c:numCache>
                <c:formatCode>_(* #,##0.00_);_(* \(#,##0.00\);_(* "-"??_);_(@_)</c:formatCode>
                <c:ptCount val="12"/>
                <c:pt idx="0">
                  <c:v>130</c:v>
                </c:pt>
                <c:pt idx="1">
                  <c:v>349.59999999999997</c:v>
                </c:pt>
                <c:pt idx="2">
                  <c:v>178.5</c:v>
                </c:pt>
                <c:pt idx="3" formatCode="#,##0.00">
                  <c:v>67.7</c:v>
                </c:pt>
                <c:pt idx="4" formatCode="#,##0.00">
                  <c:v>181.4</c:v>
                </c:pt>
                <c:pt idx="5" formatCode="#,##0.00">
                  <c:v>124.2</c:v>
                </c:pt>
                <c:pt idx="6">
                  <c:v>78</c:v>
                </c:pt>
                <c:pt idx="7">
                  <c:v>133.6</c:v>
                </c:pt>
                <c:pt idx="8">
                  <c:v>220.79999999999998</c:v>
                </c:pt>
                <c:pt idx="9">
                  <c:v>188</c:v>
                </c:pt>
                <c:pt idx="10">
                  <c:v>68.5</c:v>
                </c:pt>
                <c:pt idx="11">
                  <c:v>64.5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4BF-43F0-8A80-D7A4090A0B38}"/>
            </c:ext>
          </c:extLst>
        </c:ser>
        <c:ser>
          <c:idx val="5"/>
          <c:order val="5"/>
          <c:tx>
            <c:strRef>
              <c:f>กราฟ!$H$158</c:f>
              <c:strCache>
                <c:ptCount val="1"/>
                <c:pt idx="0">
                  <c:v>ขยะรีไซเคิล/2565 (กก.)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กราฟ!$B$159:$B$170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กราฟ!$H$159:$H$170</c:f>
              <c:numCache>
                <c:formatCode>_(* #,##0.00_);_(* \(#,##0.00\);_(* "-"??_);_(@_)</c:formatCode>
                <c:ptCount val="12"/>
                <c:pt idx="0">
                  <c:v>145.1</c:v>
                </c:pt>
                <c:pt idx="1">
                  <c:v>178.17</c:v>
                </c:pt>
                <c:pt idx="2">
                  <c:v>49.5</c:v>
                </c:pt>
                <c:pt idx="3" formatCode="#,##0.00">
                  <c:v>8.3000000000000007</c:v>
                </c:pt>
                <c:pt idx="4" formatCode="#,##0.00">
                  <c:v>65.099999999999994</c:v>
                </c:pt>
                <c:pt idx="5" formatCode="#,##0.00">
                  <c:v>1260.5999999999999</c:v>
                </c:pt>
                <c:pt idx="6">
                  <c:v>29.9</c:v>
                </c:pt>
                <c:pt idx="7">
                  <c:v>137.4</c:v>
                </c:pt>
                <c:pt idx="8">
                  <c:v>72.5</c:v>
                </c:pt>
                <c:pt idx="9">
                  <c:v>12.1</c:v>
                </c:pt>
                <c:pt idx="10">
                  <c:v>16.7</c:v>
                </c:pt>
                <c:pt idx="11">
                  <c:v>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4BF-43F0-8A80-D7A4090A0B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กราฟเปรียบปริมาณการใช้ไฟฟ้า(</a:t>
            </a:r>
            <a:r>
              <a:rPr lang="en-US"/>
              <a:t>kWh)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 (2)'!$C$2</c:f>
              <c:strCache>
                <c:ptCount val="1"/>
                <c:pt idx="0">
                  <c:v>ปริมาณไฟฟ้า/2562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(2)'!$B$3:$B$14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(2)'!$C$3:$C$14</c:f>
              <c:numCache>
                <c:formatCode>#,##0.00</c:formatCode>
                <c:ptCount val="12"/>
                <c:pt idx="0">
                  <c:v>22201.23</c:v>
                </c:pt>
                <c:pt idx="1">
                  <c:v>16107.38</c:v>
                </c:pt>
                <c:pt idx="2">
                  <c:v>9978.630000000001</c:v>
                </c:pt>
                <c:pt idx="3">
                  <c:v>16803.739999999998</c:v>
                </c:pt>
                <c:pt idx="4">
                  <c:v>11411.91</c:v>
                </c:pt>
                <c:pt idx="5">
                  <c:v>24446.55</c:v>
                </c:pt>
                <c:pt idx="6">
                  <c:v>28236.42</c:v>
                </c:pt>
                <c:pt idx="7">
                  <c:v>27975.34</c:v>
                </c:pt>
                <c:pt idx="8">
                  <c:v>26728.240000000002</c:v>
                </c:pt>
                <c:pt idx="9">
                  <c:v>24402.35</c:v>
                </c:pt>
                <c:pt idx="10">
                  <c:v>20444.849999999999</c:v>
                </c:pt>
                <c:pt idx="11">
                  <c:v>19477.330000000002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7-464B-A1BD-8AE84A21D48E}"/>
            </c:ext>
          </c:extLst>
        </c:ser>
        <c:ser>
          <c:idx val="1"/>
          <c:order val="1"/>
          <c:tx>
            <c:strRef>
              <c:f>'กราฟ (2)'!$D$2</c:f>
              <c:strCache>
                <c:ptCount val="1"/>
                <c:pt idx="0">
                  <c:v>ค่าไฟฟ้า/2562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-5.3794370738112648E-17"/>
                  <c:y val="1.26023944549464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8F-4AEA-A0CF-EC14E04189D3}"/>
                </c:ext>
              </c:extLst>
            </c:dLbl>
            <c:dLbl>
              <c:idx val="9"/>
              <c:layout>
                <c:manualLayout>
                  <c:x val="4.4014084507042256E-3"/>
                  <c:y val="-2.20541902961562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1B-4CBB-B000-3455C736A8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(2)'!$B$3:$B$14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(2)'!$D$3:$D$14</c:f>
              <c:numCache>
                <c:formatCode>#,##0.00</c:formatCode>
                <c:ptCount val="12"/>
                <c:pt idx="0">
                  <c:v>85696.747799999997</c:v>
                </c:pt>
                <c:pt idx="1">
                  <c:v>60402.674999999996</c:v>
                </c:pt>
                <c:pt idx="2">
                  <c:v>36322.213200000006</c:v>
                </c:pt>
                <c:pt idx="3">
                  <c:v>62005.800599999995</c:v>
                </c:pt>
                <c:pt idx="4">
                  <c:v>42794.662499999999</c:v>
                </c:pt>
                <c:pt idx="5">
                  <c:v>92407.958999999988</c:v>
                </c:pt>
                <c:pt idx="6">
                  <c:v>108992.58119999999</c:v>
                </c:pt>
                <c:pt idx="7">
                  <c:v>107705.05900000001</c:v>
                </c:pt>
                <c:pt idx="8">
                  <c:v>101032.7472</c:v>
                </c:pt>
                <c:pt idx="9">
                  <c:v>91508.8125</c:v>
                </c:pt>
                <c:pt idx="10">
                  <c:v>77690.429999999993</c:v>
                </c:pt>
                <c:pt idx="11">
                  <c:v>74598.173899999994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C7-464B-A1BD-8AE84A21D48E}"/>
            </c:ext>
          </c:extLst>
        </c:ser>
        <c:ser>
          <c:idx val="2"/>
          <c:order val="2"/>
          <c:tx>
            <c:strRef>
              <c:f>'กราฟ (2)'!$E$2</c:f>
              <c:strCache>
                <c:ptCount val="1"/>
                <c:pt idx="0">
                  <c:v>ปริมาณไฟฟ้า/2565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2.9342723004694834E-3"/>
                  <c:y val="1.26023944549464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8F-4AEA-A0CF-EC14E04189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(2)'!$B$3:$B$14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(2)'!$E$3:$E$14</c:f>
              <c:numCache>
                <c:formatCode>#,##0.00</c:formatCode>
                <c:ptCount val="12"/>
                <c:pt idx="0">
                  <c:v>16810.02</c:v>
                </c:pt>
                <c:pt idx="1">
                  <c:v>18478.55</c:v>
                </c:pt>
                <c:pt idx="2">
                  <c:v>9308.15</c:v>
                </c:pt>
                <c:pt idx="3">
                  <c:v>7898.39</c:v>
                </c:pt>
                <c:pt idx="4">
                  <c:v>7743.59</c:v>
                </c:pt>
                <c:pt idx="5">
                  <c:v>19027.349999999999</c:v>
                </c:pt>
                <c:pt idx="6">
                  <c:v>15524.58</c:v>
                </c:pt>
                <c:pt idx="7">
                  <c:v>18361.86</c:v>
                </c:pt>
                <c:pt idx="8">
                  <c:v>21034.379999999997</c:v>
                </c:pt>
                <c:pt idx="9">
                  <c:v>16857.919999999998</c:v>
                </c:pt>
                <c:pt idx="10">
                  <c:v>21838.21</c:v>
                </c:pt>
                <c:pt idx="11">
                  <c:v>18418.260000000002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C7-464B-A1BD-8AE84A21D48E}"/>
            </c:ext>
          </c:extLst>
        </c:ser>
        <c:ser>
          <c:idx val="3"/>
          <c:order val="3"/>
          <c:tx>
            <c:strRef>
              <c:f>'กราฟ (2)'!$F$2</c:f>
              <c:strCache>
                <c:ptCount val="1"/>
                <c:pt idx="0">
                  <c:v>ค่าไฟฟ้า/2565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-5.3794370738112648E-17"/>
                  <c:y val="-2.52047889098928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8F-4AEA-A0CF-EC14E04189D3}"/>
                </c:ext>
              </c:extLst>
            </c:dLbl>
            <c:dLbl>
              <c:idx val="9"/>
              <c:layout>
                <c:manualLayout>
                  <c:x val="5.8685446009389668E-3"/>
                  <c:y val="3.15059861373660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8F-4AEA-A0CF-EC14E04189D3}"/>
                </c:ext>
              </c:extLst>
            </c:dLbl>
            <c:dLbl>
              <c:idx val="10"/>
              <c:layout>
                <c:manualLayout>
                  <c:x val="-1.075887414762253E-16"/>
                  <c:y val="-1.890359168241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8F-4AEA-A0CF-EC14E04189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(2)'!$B$3:$B$14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(2)'!$F$3:$F$14</c:f>
              <c:numCache>
                <c:formatCode>#,##0.00</c:formatCode>
                <c:ptCount val="12"/>
                <c:pt idx="0">
                  <c:v>61711.321099440203</c:v>
                </c:pt>
                <c:pt idx="1">
                  <c:v>69360.361653539498</c:v>
                </c:pt>
                <c:pt idx="2">
                  <c:v>33111.485162691999</c:v>
                </c:pt>
                <c:pt idx="3">
                  <c:v>28872.865854187505</c:v>
                </c:pt>
                <c:pt idx="4">
                  <c:v>28908.738970826802</c:v>
                </c:pt>
                <c:pt idx="5">
                  <c:v>75814.249254608498</c:v>
                </c:pt>
                <c:pt idx="6">
                  <c:v>26324.58</c:v>
                </c:pt>
                <c:pt idx="7">
                  <c:v>29201.86</c:v>
                </c:pt>
                <c:pt idx="8">
                  <c:v>31374.379999999997</c:v>
                </c:pt>
                <c:pt idx="9">
                  <c:v>26717.919999999998</c:v>
                </c:pt>
                <c:pt idx="10">
                  <c:v>31808.21</c:v>
                </c:pt>
                <c:pt idx="11">
                  <c:v>27288.260000000002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C7-464B-A1BD-8AE84A21D4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กราฟเปรียบปริมาณการใช้น้ำประปา(ลบ.ม.</a:t>
            </a:r>
            <a:r>
              <a:rPr lang="en-US"/>
              <a:t>)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 (2)'!$C$18</c:f>
              <c:strCache>
                <c:ptCount val="1"/>
                <c:pt idx="0">
                  <c:v>ปริมาณการใช้น้ำประปา/2562 (ลบ.ม.)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(2)'!$B$19:$B$30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(2)'!$C$19:$C$30</c:f>
              <c:numCache>
                <c:formatCode>#,##0.00</c:formatCode>
                <c:ptCount val="12"/>
                <c:pt idx="0">
                  <c:v>480</c:v>
                </c:pt>
                <c:pt idx="1">
                  <c:v>460</c:v>
                </c:pt>
                <c:pt idx="2">
                  <c:v>391</c:v>
                </c:pt>
                <c:pt idx="3">
                  <c:v>422</c:v>
                </c:pt>
                <c:pt idx="4">
                  <c:v>364</c:v>
                </c:pt>
                <c:pt idx="5">
                  <c:v>227</c:v>
                </c:pt>
                <c:pt idx="6">
                  <c:v>334</c:v>
                </c:pt>
                <c:pt idx="7">
                  <c:v>569</c:v>
                </c:pt>
                <c:pt idx="8">
                  <c:v>573</c:v>
                </c:pt>
                <c:pt idx="9">
                  <c:v>700</c:v>
                </c:pt>
                <c:pt idx="10">
                  <c:v>462</c:v>
                </c:pt>
                <c:pt idx="11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F-4034-9402-1F5CDD606F78}"/>
            </c:ext>
          </c:extLst>
        </c:ser>
        <c:ser>
          <c:idx val="1"/>
          <c:order val="1"/>
          <c:tx>
            <c:strRef>
              <c:f>'กราฟ (2)'!$D$18</c:f>
              <c:strCache>
                <c:ptCount val="1"/>
                <c:pt idx="0">
                  <c:v>ค่าน้ำประปา/2562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(2)'!$B$19:$B$30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(2)'!$D$19:$D$30</c:f>
              <c:numCache>
                <c:formatCode>#,##0.00</c:formatCode>
                <c:ptCount val="12"/>
                <c:pt idx="0">
                  <c:v>8980</c:v>
                </c:pt>
                <c:pt idx="1">
                  <c:v>10129</c:v>
                </c:pt>
                <c:pt idx="2">
                  <c:v>3128</c:v>
                </c:pt>
                <c:pt idx="3">
                  <c:v>3376</c:v>
                </c:pt>
                <c:pt idx="4">
                  <c:v>2912</c:v>
                </c:pt>
                <c:pt idx="5">
                  <c:v>1816</c:v>
                </c:pt>
                <c:pt idx="6">
                  <c:v>2672</c:v>
                </c:pt>
                <c:pt idx="7">
                  <c:v>4552</c:v>
                </c:pt>
                <c:pt idx="8">
                  <c:v>4584</c:v>
                </c:pt>
                <c:pt idx="9">
                  <c:v>5600</c:v>
                </c:pt>
                <c:pt idx="10">
                  <c:v>3696</c:v>
                </c:pt>
                <c:pt idx="11">
                  <c:v>4016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2F-4034-9402-1F5CDD606F78}"/>
            </c:ext>
          </c:extLst>
        </c:ser>
        <c:ser>
          <c:idx val="2"/>
          <c:order val="2"/>
          <c:tx>
            <c:strRef>
              <c:f>'กราฟ (2)'!$E$18</c:f>
              <c:strCache>
                <c:ptCount val="1"/>
                <c:pt idx="0">
                  <c:v>ปริมาณการใช้น้ำประปา/2565 (ลบ.ม.)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(2)'!$B$19:$B$30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(2)'!$E$19:$E$30</c:f>
              <c:numCache>
                <c:formatCode>#,##0.00</c:formatCode>
                <c:ptCount val="12"/>
                <c:pt idx="0">
                  <c:v>374</c:v>
                </c:pt>
                <c:pt idx="1">
                  <c:v>585</c:v>
                </c:pt>
                <c:pt idx="2">
                  <c:v>378</c:v>
                </c:pt>
                <c:pt idx="3">
                  <c:v>238</c:v>
                </c:pt>
                <c:pt idx="4">
                  <c:v>286</c:v>
                </c:pt>
                <c:pt idx="5">
                  <c:v>124</c:v>
                </c:pt>
                <c:pt idx="6">
                  <c:v>293</c:v>
                </c:pt>
                <c:pt idx="7">
                  <c:v>317</c:v>
                </c:pt>
                <c:pt idx="8">
                  <c:v>537</c:v>
                </c:pt>
                <c:pt idx="9">
                  <c:v>341</c:v>
                </c:pt>
                <c:pt idx="10">
                  <c:v>384</c:v>
                </c:pt>
                <c:pt idx="11">
                  <c:v>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2F-4034-9402-1F5CDD606F78}"/>
            </c:ext>
          </c:extLst>
        </c:ser>
        <c:ser>
          <c:idx val="3"/>
          <c:order val="3"/>
          <c:tx>
            <c:strRef>
              <c:f>'กราฟ (2)'!$F$18</c:f>
              <c:strCache>
                <c:ptCount val="1"/>
                <c:pt idx="0">
                  <c:v>ค่าน้ำประปา/2565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(2)'!$B$19:$B$30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(2)'!$F$19:$F$30</c:f>
              <c:numCache>
                <c:formatCode>#,##0.00</c:formatCode>
                <c:ptCount val="12"/>
                <c:pt idx="0">
                  <c:v>6655</c:v>
                </c:pt>
                <c:pt idx="1">
                  <c:v>7510</c:v>
                </c:pt>
                <c:pt idx="2">
                  <c:v>3780</c:v>
                </c:pt>
                <c:pt idx="3">
                  <c:v>1904</c:v>
                </c:pt>
                <c:pt idx="4">
                  <c:v>2288</c:v>
                </c:pt>
                <c:pt idx="5">
                  <c:v>992</c:v>
                </c:pt>
                <c:pt idx="6">
                  <c:v>2344</c:v>
                </c:pt>
                <c:pt idx="7">
                  <c:v>2536</c:v>
                </c:pt>
                <c:pt idx="8">
                  <c:v>2728</c:v>
                </c:pt>
                <c:pt idx="9">
                  <c:v>2728</c:v>
                </c:pt>
                <c:pt idx="10">
                  <c:v>3072</c:v>
                </c:pt>
                <c:pt idx="11">
                  <c:v>3040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2F-4034-9402-1F5CDD606F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กราฟเปรียบปริมาณการใช้เชื้อเพลิง(ลิตร</a:t>
            </a:r>
            <a:r>
              <a:rPr lang="en-US"/>
              <a:t>)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 (2)'!$C$34</c:f>
              <c:strCache>
                <c:ptCount val="1"/>
                <c:pt idx="0">
                  <c:v>ปริมาณการใช้เชื้อเพลิง/2562 (ลิตร)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(2)'!$B$35:$B$46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(2)'!$C$35:$C$46</c:f>
              <c:numCache>
                <c:formatCode>#,##0.00</c:formatCode>
                <c:ptCount val="12"/>
                <c:pt idx="0">
                  <c:v>338.41200000000003</c:v>
                </c:pt>
                <c:pt idx="1">
                  <c:v>397.94299999999998</c:v>
                </c:pt>
                <c:pt idx="2">
                  <c:v>452.20399999999995</c:v>
                </c:pt>
                <c:pt idx="3">
                  <c:v>879.90400000000011</c:v>
                </c:pt>
                <c:pt idx="4">
                  <c:v>1095.308</c:v>
                </c:pt>
                <c:pt idx="5">
                  <c:v>433.34100000000001</c:v>
                </c:pt>
                <c:pt idx="6">
                  <c:v>1077.5349999999999</c:v>
                </c:pt>
                <c:pt idx="7">
                  <c:v>386.40699999999998</c:v>
                </c:pt>
                <c:pt idx="8">
                  <c:v>1124.5469999999998</c:v>
                </c:pt>
                <c:pt idx="9">
                  <c:v>497.35999999999996</c:v>
                </c:pt>
                <c:pt idx="10">
                  <c:v>1081.7449999999999</c:v>
                </c:pt>
                <c:pt idx="11">
                  <c:v>365.44599999999997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FE-4168-AB06-E81F1FF4C638}"/>
            </c:ext>
          </c:extLst>
        </c:ser>
        <c:ser>
          <c:idx val="1"/>
          <c:order val="1"/>
          <c:tx>
            <c:strRef>
              <c:f>'กราฟ (2)'!$D$34</c:f>
              <c:strCache>
                <c:ptCount val="1"/>
                <c:pt idx="0">
                  <c:v>ค่าเชื้อเพลิง/2562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(2)'!$B$35:$B$46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(2)'!$D$35:$D$46</c:f>
              <c:numCache>
                <c:formatCode>#,##0.00</c:formatCode>
                <c:ptCount val="12"/>
                <c:pt idx="0">
                  <c:v>8980</c:v>
                </c:pt>
                <c:pt idx="1">
                  <c:v>10129</c:v>
                </c:pt>
                <c:pt idx="2">
                  <c:v>12326</c:v>
                </c:pt>
                <c:pt idx="3">
                  <c:v>23144</c:v>
                </c:pt>
                <c:pt idx="4">
                  <c:v>30175.3</c:v>
                </c:pt>
                <c:pt idx="5">
                  <c:v>12210.1</c:v>
                </c:pt>
                <c:pt idx="6">
                  <c:v>31012.2</c:v>
                </c:pt>
                <c:pt idx="7">
                  <c:v>11187.1</c:v>
                </c:pt>
                <c:pt idx="8">
                  <c:v>30653.1</c:v>
                </c:pt>
                <c:pt idx="9">
                  <c:v>13825</c:v>
                </c:pt>
                <c:pt idx="10">
                  <c:v>29003</c:v>
                </c:pt>
                <c:pt idx="11">
                  <c:v>11111.800000000001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FE-4168-AB06-E81F1FF4C638}"/>
            </c:ext>
          </c:extLst>
        </c:ser>
        <c:ser>
          <c:idx val="2"/>
          <c:order val="2"/>
          <c:tx>
            <c:strRef>
              <c:f>'กราฟ (2)'!$E$34</c:f>
              <c:strCache>
                <c:ptCount val="1"/>
                <c:pt idx="0">
                  <c:v>ปริมาณการใช้เชื้อเพลิง/2565 (ลิตร)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(2)'!$B$35:$B$46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(2)'!$E$35:$E$46</c:f>
              <c:numCache>
                <c:formatCode>#,##0.00</c:formatCode>
                <c:ptCount val="12"/>
                <c:pt idx="0">
                  <c:v>223.45600000000002</c:v>
                </c:pt>
                <c:pt idx="1">
                  <c:v>108.922</c:v>
                </c:pt>
                <c:pt idx="2">
                  <c:v>412.22999999999996</c:v>
                </c:pt>
                <c:pt idx="3">
                  <c:v>380.68600000000004</c:v>
                </c:pt>
                <c:pt idx="4">
                  <c:v>420.49900000000002</c:v>
                </c:pt>
                <c:pt idx="5">
                  <c:v>358.28300000000002</c:v>
                </c:pt>
                <c:pt idx="6">
                  <c:v>193.29599999999999</c:v>
                </c:pt>
                <c:pt idx="7">
                  <c:v>377.69100000000003</c:v>
                </c:pt>
                <c:pt idx="8">
                  <c:v>419.73800000000006</c:v>
                </c:pt>
                <c:pt idx="9">
                  <c:v>654.83600000000001</c:v>
                </c:pt>
                <c:pt idx="10">
                  <c:v>273.63099999999997</c:v>
                </c:pt>
                <c:pt idx="11">
                  <c:v>495.58199999999999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FE-4168-AB06-E81F1FF4C638}"/>
            </c:ext>
          </c:extLst>
        </c:ser>
        <c:ser>
          <c:idx val="3"/>
          <c:order val="3"/>
          <c:tx>
            <c:strRef>
              <c:f>'กราฟ (2)'!$F$34</c:f>
              <c:strCache>
                <c:ptCount val="1"/>
                <c:pt idx="0">
                  <c:v>ค่าเชื้อเพลิง/2565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(2)'!$B$35:$B$46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(2)'!$F$35:$F$46</c:f>
              <c:numCache>
                <c:formatCode>#,##0.00</c:formatCode>
                <c:ptCount val="12"/>
                <c:pt idx="0">
                  <c:v>6655</c:v>
                </c:pt>
                <c:pt idx="1">
                  <c:v>7510</c:v>
                </c:pt>
                <c:pt idx="2">
                  <c:v>12171.319739999999</c:v>
                </c:pt>
                <c:pt idx="3">
                  <c:v>10672.1</c:v>
                </c:pt>
                <c:pt idx="4">
                  <c:v>13380</c:v>
                </c:pt>
                <c:pt idx="5">
                  <c:v>13465.2</c:v>
                </c:pt>
                <c:pt idx="6">
                  <c:v>7120</c:v>
                </c:pt>
                <c:pt idx="7">
                  <c:v>13685</c:v>
                </c:pt>
                <c:pt idx="8">
                  <c:v>13108.5</c:v>
                </c:pt>
                <c:pt idx="9">
                  <c:v>20387.47</c:v>
                </c:pt>
                <c:pt idx="10">
                  <c:v>17077.099999999999</c:v>
                </c:pt>
                <c:pt idx="11">
                  <c:v>18725.599999999999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FE-4168-AB06-E81F1FF4C6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กราฟเปรียบปริมาณการใช้กระดาษ(ริม</a:t>
            </a:r>
            <a:r>
              <a:rPr lang="en-US"/>
              <a:t>)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 (2)'!$C$50</c:f>
              <c:strCache>
                <c:ptCount val="1"/>
                <c:pt idx="0">
                  <c:v>ปริมาณการใช้กระดาษ/2562  (ริม)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(2)'!$B$51:$B$62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(2)'!$C$51:$C$62</c:f>
              <c:numCache>
                <c:formatCode>#,##0.00</c:formatCode>
                <c:ptCount val="12"/>
                <c:pt idx="0">
                  <c:v>275</c:v>
                </c:pt>
                <c:pt idx="1">
                  <c:v>278</c:v>
                </c:pt>
                <c:pt idx="2">
                  <c:v>265</c:v>
                </c:pt>
                <c:pt idx="3">
                  <c:v>315</c:v>
                </c:pt>
                <c:pt idx="4">
                  <c:v>215</c:v>
                </c:pt>
                <c:pt idx="5">
                  <c:v>200</c:v>
                </c:pt>
                <c:pt idx="6">
                  <c:v>220</c:v>
                </c:pt>
                <c:pt idx="7">
                  <c:v>270</c:v>
                </c:pt>
                <c:pt idx="8">
                  <c:v>240</c:v>
                </c:pt>
                <c:pt idx="9">
                  <c:v>295</c:v>
                </c:pt>
                <c:pt idx="10">
                  <c:v>315</c:v>
                </c:pt>
                <c:pt idx="11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82-4B51-845E-E28D14B04537}"/>
            </c:ext>
          </c:extLst>
        </c:ser>
        <c:ser>
          <c:idx val="1"/>
          <c:order val="1"/>
          <c:tx>
            <c:strRef>
              <c:f>'กราฟ (2)'!$D$50</c:f>
              <c:strCache>
                <c:ptCount val="1"/>
                <c:pt idx="0">
                  <c:v>ค่าซื้อกระดาษ/2562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(2)'!$B$51:$B$62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(2)'!$D$51:$D$62</c:f>
              <c:numCache>
                <c:formatCode>#,##0.00</c:formatCode>
                <c:ptCount val="12"/>
                <c:pt idx="0">
                  <c:v>26925</c:v>
                </c:pt>
                <c:pt idx="1">
                  <c:v>26925</c:v>
                </c:pt>
                <c:pt idx="2">
                  <c:v>25275</c:v>
                </c:pt>
                <c:pt idx="3">
                  <c:v>31275</c:v>
                </c:pt>
                <c:pt idx="4">
                  <c:v>20400</c:v>
                </c:pt>
                <c:pt idx="5">
                  <c:v>19725</c:v>
                </c:pt>
                <c:pt idx="6">
                  <c:v>20700</c:v>
                </c:pt>
                <c:pt idx="7">
                  <c:v>26775</c:v>
                </c:pt>
                <c:pt idx="8">
                  <c:v>22800</c:v>
                </c:pt>
                <c:pt idx="9">
                  <c:v>28050</c:v>
                </c:pt>
                <c:pt idx="10">
                  <c:v>30915</c:v>
                </c:pt>
                <c:pt idx="11">
                  <c:v>27300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82-4B51-845E-E28D14B04537}"/>
            </c:ext>
          </c:extLst>
        </c:ser>
        <c:ser>
          <c:idx val="2"/>
          <c:order val="2"/>
          <c:tx>
            <c:strRef>
              <c:f>'กราฟ (2)'!$E$50</c:f>
              <c:strCache>
                <c:ptCount val="1"/>
                <c:pt idx="0">
                  <c:v>ปริมาณการใช้กระดาษ/2565  (ริม)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(2)'!$B$51:$B$62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(2)'!$E$51:$E$62</c:f>
              <c:numCache>
                <c:formatCode>#,##0.00</c:formatCode>
                <c:ptCount val="12"/>
                <c:pt idx="0">
                  <c:v>145</c:v>
                </c:pt>
                <c:pt idx="1">
                  <c:v>265</c:v>
                </c:pt>
                <c:pt idx="2">
                  <c:v>225</c:v>
                </c:pt>
                <c:pt idx="3">
                  <c:v>225</c:v>
                </c:pt>
                <c:pt idx="4">
                  <c:v>115</c:v>
                </c:pt>
                <c:pt idx="5">
                  <c:v>190</c:v>
                </c:pt>
                <c:pt idx="6">
                  <c:v>175</c:v>
                </c:pt>
                <c:pt idx="7">
                  <c:v>172</c:v>
                </c:pt>
                <c:pt idx="8">
                  <c:v>112</c:v>
                </c:pt>
                <c:pt idx="9">
                  <c:v>200</c:v>
                </c:pt>
                <c:pt idx="10">
                  <c:v>300</c:v>
                </c:pt>
                <c:pt idx="1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82-4B51-845E-E28D14B04537}"/>
            </c:ext>
          </c:extLst>
        </c:ser>
        <c:ser>
          <c:idx val="3"/>
          <c:order val="3"/>
          <c:tx>
            <c:strRef>
              <c:f>'กราฟ (2)'!$F$50</c:f>
              <c:strCache>
                <c:ptCount val="1"/>
                <c:pt idx="0">
                  <c:v>ค่าซื้อกระดาษ/2565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(2)'!$B$51:$B$62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(2)'!$F$51:$F$62</c:f>
              <c:numCache>
                <c:formatCode>#,##0.00</c:formatCode>
                <c:ptCount val="12"/>
                <c:pt idx="0">
                  <c:v>14775</c:v>
                </c:pt>
                <c:pt idx="1">
                  <c:v>23025</c:v>
                </c:pt>
                <c:pt idx="2">
                  <c:v>22575</c:v>
                </c:pt>
                <c:pt idx="3">
                  <c:v>22275</c:v>
                </c:pt>
                <c:pt idx="4">
                  <c:v>11025</c:v>
                </c:pt>
                <c:pt idx="5">
                  <c:v>18900</c:v>
                </c:pt>
                <c:pt idx="6">
                  <c:v>17250</c:v>
                </c:pt>
                <c:pt idx="7">
                  <c:v>16995</c:v>
                </c:pt>
                <c:pt idx="8">
                  <c:v>11010</c:v>
                </c:pt>
                <c:pt idx="9">
                  <c:v>19350</c:v>
                </c:pt>
                <c:pt idx="10">
                  <c:v>29250</c:v>
                </c:pt>
                <c:pt idx="11">
                  <c:v>19500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82-4B51-845E-E28D14B045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กราฟเปรียบก๊าซเรือนกระจก(</a:t>
            </a:r>
            <a:r>
              <a:rPr lang="en-US"/>
              <a:t>tCO2e)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 (2)'!$C$66</c:f>
              <c:strCache>
                <c:ptCount val="1"/>
                <c:pt idx="0">
                  <c:v>ปริมาณการใช้ไฟฟ้า/2562 (tCO2e)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(2)'!$B$67:$B$78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(2)'!$C$67:$C$78</c:f>
              <c:numCache>
                <c:formatCode>#,##0.00</c:formatCode>
                <c:ptCount val="12"/>
                <c:pt idx="0">
                  <c:v>12923.335982999999</c:v>
                </c:pt>
                <c:pt idx="1">
                  <c:v>9376.105897999998</c:v>
                </c:pt>
                <c:pt idx="2">
                  <c:v>5808.5605230000001</c:v>
                </c:pt>
                <c:pt idx="3">
                  <c:v>9781.4570539999986</c:v>
                </c:pt>
                <c:pt idx="4">
                  <c:v>6642.8728109999993</c:v>
                </c:pt>
                <c:pt idx="5">
                  <c:v>14230.336754999998</c:v>
                </c:pt>
                <c:pt idx="6">
                  <c:v>16436.420081999997</c:v>
                </c:pt>
                <c:pt idx="7">
                  <c:v>16284.445413999998</c:v>
                </c:pt>
                <c:pt idx="8">
                  <c:v>15558.508503999999</c:v>
                </c:pt>
                <c:pt idx="9">
                  <c:v>14204.607934999998</c:v>
                </c:pt>
                <c:pt idx="10">
                  <c:v>11900.947184999997</c:v>
                </c:pt>
                <c:pt idx="11">
                  <c:v>11337.753793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4-4A22-A887-C7D9419B0EFE}"/>
            </c:ext>
          </c:extLst>
        </c:ser>
        <c:ser>
          <c:idx val="1"/>
          <c:order val="1"/>
          <c:tx>
            <c:strRef>
              <c:f>'กราฟ (2)'!$D$66</c:f>
              <c:strCache>
                <c:ptCount val="1"/>
                <c:pt idx="0">
                  <c:v>ปริมาณการใช้ไฟฟ้า/2565 (tCO2e)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(2)'!$B$67:$B$78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(2)'!$D$67:$D$78</c:f>
              <c:numCache>
                <c:formatCode>#,##0.00</c:formatCode>
                <c:ptCount val="12"/>
                <c:pt idx="0">
                  <c:v>9785.1126420000001</c:v>
                </c:pt>
                <c:pt idx="1">
                  <c:v>10756.363954999999</c:v>
                </c:pt>
                <c:pt idx="2">
                  <c:v>5418.2741149999993</c:v>
                </c:pt>
                <c:pt idx="3">
                  <c:v>4597.6528189999999</c:v>
                </c:pt>
                <c:pt idx="4">
                  <c:v>4507.5437389999997</c:v>
                </c:pt>
                <c:pt idx="5">
                  <c:v>11075.820434999998</c:v>
                </c:pt>
                <c:pt idx="6">
                  <c:v>9036.858017999999</c:v>
                </c:pt>
                <c:pt idx="7">
                  <c:v>10688.438705999999</c:v>
                </c:pt>
                <c:pt idx="8">
                  <c:v>12244.112597999998</c:v>
                </c:pt>
                <c:pt idx="9">
                  <c:v>9812.9952319999975</c:v>
                </c:pt>
                <c:pt idx="10">
                  <c:v>12712.022040999998</c:v>
                </c:pt>
                <c:pt idx="11">
                  <c:v>10721.269146000001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4-4A22-A887-C7D9419B0EFE}"/>
            </c:ext>
          </c:extLst>
        </c:ser>
        <c:ser>
          <c:idx val="2"/>
          <c:order val="2"/>
          <c:tx>
            <c:strRef>
              <c:f>'กราฟ (2)'!$E$66</c:f>
              <c:strCache>
                <c:ptCount val="1"/>
                <c:pt idx="0">
                  <c:v>ปริมาณการใช้น้ำประปา/2562 (tCO2e)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(2)'!$B$67:$B$78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(2)'!$E$67:$E$78</c:f>
              <c:numCache>
                <c:formatCode>#,##0.00</c:formatCode>
                <c:ptCount val="12"/>
                <c:pt idx="0">
                  <c:v>155.42399999999998</c:v>
                </c:pt>
                <c:pt idx="1">
                  <c:v>148.94799999999998</c:v>
                </c:pt>
                <c:pt idx="2">
                  <c:v>126.60579999999999</c:v>
                </c:pt>
                <c:pt idx="3">
                  <c:v>136.64359999999999</c:v>
                </c:pt>
                <c:pt idx="4">
                  <c:v>117.86319999999999</c:v>
                </c:pt>
                <c:pt idx="5">
                  <c:v>73.502600000000001</c:v>
                </c:pt>
                <c:pt idx="6">
                  <c:v>108.14919999999999</c:v>
                </c:pt>
                <c:pt idx="7">
                  <c:v>184.2422</c:v>
                </c:pt>
                <c:pt idx="8">
                  <c:v>185.53739999999999</c:v>
                </c:pt>
                <c:pt idx="9">
                  <c:v>226.66</c:v>
                </c:pt>
                <c:pt idx="10">
                  <c:v>149.59559999999999</c:v>
                </c:pt>
                <c:pt idx="11">
                  <c:v>162.54759999999999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04-4A22-A887-C7D9419B0EFE}"/>
            </c:ext>
          </c:extLst>
        </c:ser>
        <c:ser>
          <c:idx val="3"/>
          <c:order val="3"/>
          <c:tx>
            <c:strRef>
              <c:f>'กราฟ (2)'!$F$66</c:f>
              <c:strCache>
                <c:ptCount val="1"/>
                <c:pt idx="0">
                  <c:v>ปริมาณการใช้น้ำประปา/2565 (tCO2e)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(2)'!$B$67:$B$78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(2)'!$F$67:$F$78</c:f>
              <c:numCache>
                <c:formatCode>#,##0.00</c:formatCode>
                <c:ptCount val="12"/>
                <c:pt idx="0">
                  <c:v>121.10119999999999</c:v>
                </c:pt>
                <c:pt idx="1">
                  <c:v>189.42299999999997</c:v>
                </c:pt>
                <c:pt idx="2">
                  <c:v>122.39639999999999</c:v>
                </c:pt>
                <c:pt idx="3">
                  <c:v>77.064399999999992</c:v>
                </c:pt>
                <c:pt idx="4">
                  <c:v>92.606799999999993</c:v>
                </c:pt>
                <c:pt idx="5">
                  <c:v>40.151199999999996</c:v>
                </c:pt>
                <c:pt idx="6">
                  <c:v>94.87339999999999</c:v>
                </c:pt>
                <c:pt idx="7">
                  <c:v>102.6446</c:v>
                </c:pt>
                <c:pt idx="8">
                  <c:v>173.88059999999999</c:v>
                </c:pt>
                <c:pt idx="9">
                  <c:v>110.41579999999999</c:v>
                </c:pt>
                <c:pt idx="10">
                  <c:v>124.33919999999999</c:v>
                </c:pt>
                <c:pt idx="11">
                  <c:v>123.044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04-4A22-A887-C7D9419B0EFE}"/>
            </c:ext>
          </c:extLst>
        </c:ser>
        <c:ser>
          <c:idx val="4"/>
          <c:order val="4"/>
          <c:tx>
            <c:strRef>
              <c:f>'กราฟ (2)'!$G$66</c:f>
              <c:strCache>
                <c:ptCount val="1"/>
                <c:pt idx="0">
                  <c:v>ปริมาณการใช้เชื้อเพลิง/2562 (tCO2e)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(2)'!$B$67:$B$78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(2)'!$G$67:$G$78</c:f>
              <c:numCache>
                <c:formatCode>#,##0.00</c:formatCode>
                <c:ptCount val="12"/>
                <c:pt idx="0">
                  <c:v>924.56654819999994</c:v>
                </c:pt>
                <c:pt idx="1">
                  <c:v>1088.7716008000002</c:v>
                </c:pt>
                <c:pt idx="2">
                  <c:v>1235.8559313999999</c:v>
                </c:pt>
                <c:pt idx="3">
                  <c:v>2392.3900634000001</c:v>
                </c:pt>
                <c:pt idx="4">
                  <c:v>2986.1213608000003</c:v>
                </c:pt>
                <c:pt idx="5">
                  <c:v>1169.2096686</c:v>
                </c:pt>
                <c:pt idx="6">
                  <c:v>2933.2795009999995</c:v>
                </c:pt>
                <c:pt idx="7">
                  <c:v>1038.2682542</c:v>
                </c:pt>
                <c:pt idx="8">
                  <c:v>3055.1513172</c:v>
                </c:pt>
                <c:pt idx="9">
                  <c:v>1338.2572779999998</c:v>
                </c:pt>
                <c:pt idx="10">
                  <c:v>2943.6397750000001</c:v>
                </c:pt>
                <c:pt idx="11">
                  <c:v>982.29264860000001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04-4A22-A887-C7D9419B0EFE}"/>
            </c:ext>
          </c:extLst>
        </c:ser>
        <c:ser>
          <c:idx val="5"/>
          <c:order val="5"/>
          <c:tx>
            <c:strRef>
              <c:f>'กราฟ (2)'!$H$66</c:f>
              <c:strCache>
                <c:ptCount val="1"/>
                <c:pt idx="0">
                  <c:v>ปริมาณการใช้เชื้อเพลิง/2565 (tCO2e)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(2)'!$B$67:$B$78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(2)'!$H$67:$H$78</c:f>
              <c:numCache>
                <c:formatCode>#,##0.00</c:formatCode>
                <c:ptCount val="12"/>
                <c:pt idx="0">
                  <c:v>567.06907760000001</c:v>
                </c:pt>
                <c:pt idx="1">
                  <c:v>266.44000219999998</c:v>
                </c:pt>
                <c:pt idx="2">
                  <c:v>986.93443760000002</c:v>
                </c:pt>
                <c:pt idx="3">
                  <c:v>986.93443760000002</c:v>
                </c:pt>
                <c:pt idx="4">
                  <c:v>1062.6504164</c:v>
                </c:pt>
                <c:pt idx="5">
                  <c:v>897.2691178</c:v>
                </c:pt>
                <c:pt idx="6">
                  <c:v>474.5600766</c:v>
                </c:pt>
                <c:pt idx="7">
                  <c:v>955.20274260000008</c:v>
                </c:pt>
                <c:pt idx="8">
                  <c:v>1045.8471148000001</c:v>
                </c:pt>
                <c:pt idx="9">
                  <c:v>1720.9680045999999</c:v>
                </c:pt>
                <c:pt idx="10">
                  <c:v>666.35638759999995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04-4A22-A887-C7D9419B0EFE}"/>
            </c:ext>
          </c:extLst>
        </c:ser>
        <c:ser>
          <c:idx val="6"/>
          <c:order val="6"/>
          <c:tx>
            <c:strRef>
              <c:f>'กราฟ (2)'!$I$66</c:f>
              <c:strCache>
                <c:ptCount val="1"/>
                <c:pt idx="0">
                  <c:v>ปริมาณการใช้กระดาษ/2562 (tCO2e)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(2)'!$B$67:$B$78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(2)'!$I$67:$I$78</c:f>
              <c:numCache>
                <c:formatCode>#,##0.00</c:formatCode>
                <c:ptCount val="12"/>
                <c:pt idx="0">
                  <c:v>1207.8403950000002</c:v>
                </c:pt>
                <c:pt idx="1">
                  <c:v>1164.3702390000001</c:v>
                </c:pt>
                <c:pt idx="2">
                  <c:v>1418.8291800000002</c:v>
                </c:pt>
                <c:pt idx="3">
                  <c:v>1418.8291800000002</c:v>
                </c:pt>
                <c:pt idx="4">
                  <c:v>1022.9253600000001</c:v>
                </c:pt>
                <c:pt idx="5">
                  <c:v>931.87582500000019</c:v>
                </c:pt>
                <c:pt idx="6">
                  <c:v>970.98644999999999</c:v>
                </c:pt>
                <c:pt idx="7">
                  <c:v>1233.8098500000003</c:v>
                </c:pt>
                <c:pt idx="8">
                  <c:v>1091.1342900000002</c:v>
                </c:pt>
                <c:pt idx="9">
                  <c:v>1091.1342900000002</c:v>
                </c:pt>
                <c:pt idx="10">
                  <c:v>1286.395389</c:v>
                </c:pt>
                <c:pt idx="11">
                  <c:v>1156.0057800000002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04-4A22-A887-C7D9419B0EFE}"/>
            </c:ext>
          </c:extLst>
        </c:ser>
        <c:ser>
          <c:idx val="7"/>
          <c:order val="7"/>
          <c:tx>
            <c:strRef>
              <c:f>'กราฟ (2)'!$J$66</c:f>
              <c:strCache>
                <c:ptCount val="1"/>
                <c:pt idx="0">
                  <c:v>ปริมาณการใช้กระดาษ/2565 (tCO2e)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(2)'!$B$67:$B$78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(2)'!$J$67:$J$78</c:f>
              <c:numCache>
                <c:formatCode>#,##0.00</c:formatCode>
                <c:ptCount val="12"/>
                <c:pt idx="0">
                  <c:v>400.99499999999995</c:v>
                </c:pt>
                <c:pt idx="1">
                  <c:v>628.19699999999989</c:v>
                </c:pt>
                <c:pt idx="2">
                  <c:v>613.947</c:v>
                </c:pt>
                <c:pt idx="3">
                  <c:v>606.87900000000002</c:v>
                </c:pt>
                <c:pt idx="4">
                  <c:v>301.70100000000002</c:v>
                </c:pt>
                <c:pt idx="5">
                  <c:v>514.596</c:v>
                </c:pt>
                <c:pt idx="6">
                  <c:v>470.24999999999994</c:v>
                </c:pt>
                <c:pt idx="7">
                  <c:v>463.14779999999996</c:v>
                </c:pt>
                <c:pt idx="8">
                  <c:v>300.25320000000005</c:v>
                </c:pt>
                <c:pt idx="9">
                  <c:v>528.846</c:v>
                </c:pt>
                <c:pt idx="10">
                  <c:v>798.56999999999994</c:v>
                </c:pt>
                <c:pt idx="11">
                  <c:v>532.38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104-4A22-A887-C7D9419B0E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  <c:minorUnit val="1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กราฟเปรียบค่าถ่ายเอกสาร(บาท</a:t>
            </a:r>
            <a:r>
              <a:rPr lang="en-US"/>
              <a:t>)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 (2)'!$C$82</c:f>
              <c:strCache>
                <c:ptCount val="1"/>
                <c:pt idx="0">
                  <c:v>ค่าถ่ายเอกสาร/2562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(2)'!$B$83:$B$94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(2)'!$C$83:$C$94</c:f>
              <c:numCache>
                <c:formatCode>#,##0.00</c:formatCode>
                <c:ptCount val="12"/>
                <c:pt idx="0">
                  <c:v>75154.997142857159</c:v>
                </c:pt>
                <c:pt idx="1">
                  <c:v>74321.239999999991</c:v>
                </c:pt>
                <c:pt idx="2">
                  <c:v>76839.62000000001</c:v>
                </c:pt>
                <c:pt idx="3">
                  <c:v>86747.04</c:v>
                </c:pt>
                <c:pt idx="4">
                  <c:v>87070.859999999986</c:v>
                </c:pt>
                <c:pt idx="5">
                  <c:v>64376.22</c:v>
                </c:pt>
                <c:pt idx="6">
                  <c:v>78639.600000000006</c:v>
                </c:pt>
                <c:pt idx="7">
                  <c:v>67998.899999999994</c:v>
                </c:pt>
                <c:pt idx="8">
                  <c:v>71604.06</c:v>
                </c:pt>
                <c:pt idx="9">
                  <c:v>73559.100000000006</c:v>
                </c:pt>
                <c:pt idx="10">
                  <c:v>73803.66</c:v>
                </c:pt>
                <c:pt idx="11">
                  <c:v>51723.92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B7-4E37-8CA8-5D6697CF0B73}"/>
            </c:ext>
          </c:extLst>
        </c:ser>
        <c:ser>
          <c:idx val="1"/>
          <c:order val="1"/>
          <c:tx>
            <c:strRef>
              <c:f>'กราฟ (2)'!$D$82</c:f>
              <c:strCache>
                <c:ptCount val="1"/>
                <c:pt idx="0">
                  <c:v>ค่าถ่ายเอกสาร/2565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(2)'!$B$83:$B$94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'กราฟ (2)'!$D$83:$D$94</c:f>
              <c:numCache>
                <c:formatCode>#,##0.00</c:formatCode>
                <c:ptCount val="12"/>
                <c:pt idx="0">
                  <c:v>0</c:v>
                </c:pt>
                <c:pt idx="1">
                  <c:v>112188.6</c:v>
                </c:pt>
                <c:pt idx="2">
                  <c:v>112906.2</c:v>
                </c:pt>
                <c:pt idx="3">
                  <c:v>88085.34</c:v>
                </c:pt>
                <c:pt idx="4">
                  <c:v>90081.279999999999</c:v>
                </c:pt>
                <c:pt idx="5">
                  <c:v>81701.8</c:v>
                </c:pt>
                <c:pt idx="6">
                  <c:v>74841.039999999994</c:v>
                </c:pt>
                <c:pt idx="7">
                  <c:v>77426.720000000001</c:v>
                </c:pt>
                <c:pt idx="8">
                  <c:v>100234.46</c:v>
                </c:pt>
                <c:pt idx="9">
                  <c:v>84377.9</c:v>
                </c:pt>
                <c:pt idx="10">
                  <c:v>107530.26</c:v>
                </c:pt>
                <c:pt idx="11">
                  <c:v>85565.04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B7-4E37-8CA8-5D6697CF0B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กราฟเปรียบปริมาณขยะ(กก.</a:t>
            </a:r>
            <a:r>
              <a:rPr lang="en-US"/>
              <a:t>)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 (2)'!$C$98</c:f>
              <c:strCache>
                <c:ptCount val="1"/>
                <c:pt idx="0">
                  <c:v>ขยะอินทรีย์/2562 (กก.)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(2)'!$B$102:$B$110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 (2)'!$C$102:$C$110</c:f>
              <c:numCache>
                <c:formatCode>#,##0.00</c:formatCode>
                <c:ptCount val="9"/>
                <c:pt idx="0">
                  <c:v>142.30000000000001</c:v>
                </c:pt>
                <c:pt idx="1">
                  <c:v>158.69999999999999</c:v>
                </c:pt>
                <c:pt idx="2">
                  <c:v>122.7</c:v>
                </c:pt>
                <c:pt idx="3">
                  <c:v>108.5</c:v>
                </c:pt>
                <c:pt idx="4">
                  <c:v>95.9</c:v>
                </c:pt>
                <c:pt idx="5">
                  <c:v>279.60000000000002</c:v>
                </c:pt>
                <c:pt idx="6">
                  <c:v>258.2</c:v>
                </c:pt>
                <c:pt idx="7">
                  <c:v>189.4</c:v>
                </c:pt>
                <c:pt idx="8">
                  <c:v>242.1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C-4BC4-B31B-169A6BDA58A7}"/>
            </c:ext>
          </c:extLst>
        </c:ser>
        <c:ser>
          <c:idx val="1"/>
          <c:order val="1"/>
          <c:tx>
            <c:strRef>
              <c:f>'กราฟ (2)'!$D$98</c:f>
              <c:strCache>
                <c:ptCount val="1"/>
                <c:pt idx="0">
                  <c:v>ขยะอินทรีย์/2565 (กก.)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(2)'!$B$102:$B$110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 (2)'!$D$102:$D$110</c:f>
              <c:numCache>
                <c:formatCode>#,##0.00</c:formatCode>
                <c:ptCount val="9"/>
                <c:pt idx="0">
                  <c:v>148.9</c:v>
                </c:pt>
                <c:pt idx="1">
                  <c:v>149.9</c:v>
                </c:pt>
                <c:pt idx="2">
                  <c:v>22.3</c:v>
                </c:pt>
                <c:pt idx="3">
                  <c:v>78.5</c:v>
                </c:pt>
                <c:pt idx="4">
                  <c:v>114.9</c:v>
                </c:pt>
                <c:pt idx="5">
                  <c:v>79.400000000000006</c:v>
                </c:pt>
                <c:pt idx="6">
                  <c:v>63.1</c:v>
                </c:pt>
                <c:pt idx="7">
                  <c:v>88.2</c:v>
                </c:pt>
                <c:pt idx="8">
                  <c:v>60.7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CC-4BC4-B31B-169A6BDA58A7}"/>
            </c:ext>
          </c:extLst>
        </c:ser>
        <c:ser>
          <c:idx val="2"/>
          <c:order val="2"/>
          <c:tx>
            <c:strRef>
              <c:f>'กราฟ (2)'!$E$98</c:f>
              <c:strCache>
                <c:ptCount val="1"/>
                <c:pt idx="0">
                  <c:v>ขยะทั่วไป/2562 (กก.)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(2)'!$B$102:$B$110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 (2)'!$E$102:$E$110</c:f>
              <c:numCache>
                <c:formatCode>#,##0.00</c:formatCode>
                <c:ptCount val="9"/>
                <c:pt idx="0">
                  <c:v>218</c:v>
                </c:pt>
                <c:pt idx="1">
                  <c:v>332.40000000000003</c:v>
                </c:pt>
                <c:pt idx="2">
                  <c:v>394.8</c:v>
                </c:pt>
                <c:pt idx="3">
                  <c:v>248.9</c:v>
                </c:pt>
                <c:pt idx="4">
                  <c:v>281</c:v>
                </c:pt>
                <c:pt idx="5">
                  <c:v>630.70000000000005</c:v>
                </c:pt>
                <c:pt idx="6">
                  <c:v>653.70000000000005</c:v>
                </c:pt>
                <c:pt idx="7">
                  <c:v>483.9</c:v>
                </c:pt>
                <c:pt idx="8">
                  <c:v>422.8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CC-4BC4-B31B-169A6BDA58A7}"/>
            </c:ext>
          </c:extLst>
        </c:ser>
        <c:ser>
          <c:idx val="3"/>
          <c:order val="3"/>
          <c:tx>
            <c:strRef>
              <c:f>'กราฟ (2)'!$F$98</c:f>
              <c:strCache>
                <c:ptCount val="1"/>
                <c:pt idx="0">
                  <c:v>ขยะทั่วไป/2565 (กก.)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(2)'!$B$102:$B$110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 (2)'!$F$102:$F$110</c:f>
              <c:numCache>
                <c:formatCode>#,##0.00</c:formatCode>
                <c:ptCount val="9"/>
                <c:pt idx="0">
                  <c:v>231.4</c:v>
                </c:pt>
                <c:pt idx="1">
                  <c:v>350.6</c:v>
                </c:pt>
                <c:pt idx="2">
                  <c:v>102.8</c:v>
                </c:pt>
                <c:pt idx="3">
                  <c:v>186.3</c:v>
                </c:pt>
                <c:pt idx="4">
                  <c:v>136.6</c:v>
                </c:pt>
                <c:pt idx="5">
                  <c:v>180.4</c:v>
                </c:pt>
                <c:pt idx="6">
                  <c:v>235.2</c:v>
                </c:pt>
                <c:pt idx="7">
                  <c:v>349.8</c:v>
                </c:pt>
                <c:pt idx="8">
                  <c:v>229.7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CC-4BC4-B31B-169A6BDA58A7}"/>
            </c:ext>
          </c:extLst>
        </c:ser>
        <c:ser>
          <c:idx val="4"/>
          <c:order val="4"/>
          <c:tx>
            <c:strRef>
              <c:f>'กราฟ (2)'!$G$98</c:f>
              <c:strCache>
                <c:ptCount val="1"/>
                <c:pt idx="0">
                  <c:v>ขยะรีไซเคิล/2562 (กก.)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(2)'!$B$102:$B$110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 (2)'!$G$102:$G$110</c:f>
              <c:numCache>
                <c:formatCode>#,##0.00</c:formatCode>
                <c:ptCount val="9"/>
                <c:pt idx="0">
                  <c:v>67.7</c:v>
                </c:pt>
                <c:pt idx="1">
                  <c:v>181.4</c:v>
                </c:pt>
                <c:pt idx="2">
                  <c:v>124.2</c:v>
                </c:pt>
                <c:pt idx="3">
                  <c:v>78</c:v>
                </c:pt>
                <c:pt idx="4">
                  <c:v>133.6</c:v>
                </c:pt>
                <c:pt idx="5">
                  <c:v>220.79999999999998</c:v>
                </c:pt>
                <c:pt idx="6">
                  <c:v>188</c:v>
                </c:pt>
                <c:pt idx="7">
                  <c:v>68.5</c:v>
                </c:pt>
                <c:pt idx="8">
                  <c:v>64.5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CC-4BC4-B31B-169A6BDA58A7}"/>
            </c:ext>
          </c:extLst>
        </c:ser>
        <c:ser>
          <c:idx val="5"/>
          <c:order val="5"/>
          <c:tx>
            <c:strRef>
              <c:f>'กราฟ (2)'!$H$98</c:f>
              <c:strCache>
                <c:ptCount val="1"/>
                <c:pt idx="0">
                  <c:v>ขยะรีไซเคิล/2565 (กก.)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 (2)'!$B$102:$B$110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 (2)'!$H$102:$H$110</c:f>
              <c:numCache>
                <c:formatCode>#,##0.00</c:formatCode>
                <c:ptCount val="9"/>
                <c:pt idx="0">
                  <c:v>8.3000000000000007</c:v>
                </c:pt>
                <c:pt idx="1">
                  <c:v>65.099999999999994</c:v>
                </c:pt>
                <c:pt idx="2">
                  <c:v>1260.5999999999999</c:v>
                </c:pt>
                <c:pt idx="3">
                  <c:v>29.9</c:v>
                </c:pt>
                <c:pt idx="4">
                  <c:v>137.4</c:v>
                </c:pt>
                <c:pt idx="5">
                  <c:v>72.5</c:v>
                </c:pt>
                <c:pt idx="6">
                  <c:v>12.1</c:v>
                </c:pt>
                <c:pt idx="7">
                  <c:v>16.7</c:v>
                </c:pt>
                <c:pt idx="8">
                  <c:v>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CC-4BC4-B31B-169A6BDA58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กราฟเปรียบปริมาณการใช้ไฟฟ้า(บาท</a:t>
            </a:r>
            <a:r>
              <a:rPr lang="en-US"/>
              <a:t>)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กราฟ!$C$17</c:f>
              <c:strCache>
                <c:ptCount val="1"/>
                <c:pt idx="0">
                  <c:v>ค่าไฟฟ้า/2562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4.4014084507042256E-3"/>
                  <c:y val="3.1505986137366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BD8-41DD-BC65-0C2D040C7D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กราฟ!$B$18:$B$29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กราฟ!$C$18:$C$29</c:f>
              <c:numCache>
                <c:formatCode>#,##0.00</c:formatCode>
                <c:ptCount val="12"/>
                <c:pt idx="0">
                  <c:v>85696.747799999997</c:v>
                </c:pt>
                <c:pt idx="1">
                  <c:v>60402.674999999996</c:v>
                </c:pt>
                <c:pt idx="2">
                  <c:v>36322.213200000006</c:v>
                </c:pt>
                <c:pt idx="3">
                  <c:v>62005.800599999995</c:v>
                </c:pt>
                <c:pt idx="4">
                  <c:v>42794.662499999999</c:v>
                </c:pt>
                <c:pt idx="5">
                  <c:v>92407.958999999988</c:v>
                </c:pt>
                <c:pt idx="6">
                  <c:v>108992.58119999999</c:v>
                </c:pt>
                <c:pt idx="7">
                  <c:v>107705.05900000001</c:v>
                </c:pt>
                <c:pt idx="8">
                  <c:v>101032.7472</c:v>
                </c:pt>
                <c:pt idx="9">
                  <c:v>91508.8125</c:v>
                </c:pt>
                <c:pt idx="10">
                  <c:v>77690.429999999993</c:v>
                </c:pt>
                <c:pt idx="11">
                  <c:v>74598.173899999994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2-4B3E-9088-AED877B1393D}"/>
            </c:ext>
          </c:extLst>
        </c:ser>
        <c:ser>
          <c:idx val="1"/>
          <c:order val="1"/>
          <c:tx>
            <c:strRef>
              <c:f>กราฟ!$D$17</c:f>
              <c:strCache>
                <c:ptCount val="1"/>
                <c:pt idx="0">
                  <c:v>ค่าไฟฟ้า/2565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5.8685446009389668E-3"/>
                  <c:y val="2.52047889098928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BD8-41DD-BC65-0C2D040C7D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กราฟ!$B$18:$B$29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กราฟ!$D$18:$D$29</c:f>
              <c:numCache>
                <c:formatCode>#,##0.00</c:formatCode>
                <c:ptCount val="12"/>
                <c:pt idx="0">
                  <c:v>61711.321099440203</c:v>
                </c:pt>
                <c:pt idx="1">
                  <c:v>69360.361653539498</c:v>
                </c:pt>
                <c:pt idx="2">
                  <c:v>33111.485162691999</c:v>
                </c:pt>
                <c:pt idx="3">
                  <c:v>28872.865854187505</c:v>
                </c:pt>
                <c:pt idx="4">
                  <c:v>28908.738970826802</c:v>
                </c:pt>
                <c:pt idx="5">
                  <c:v>75814.249254608498</c:v>
                </c:pt>
                <c:pt idx="6">
                  <c:v>26324.58</c:v>
                </c:pt>
                <c:pt idx="7">
                  <c:v>29201.86</c:v>
                </c:pt>
                <c:pt idx="8">
                  <c:v>31374.379999999997</c:v>
                </c:pt>
                <c:pt idx="9">
                  <c:v>26717.919999999998</c:v>
                </c:pt>
                <c:pt idx="10">
                  <c:v>31808.21</c:v>
                </c:pt>
                <c:pt idx="11">
                  <c:v>27288.260000000002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32-4B3E-9088-AED877B139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กราฟเปรียบปริมาณการใช้น้ำประปา(ลบ.ม.</a:t>
            </a:r>
            <a:r>
              <a:rPr lang="en-US"/>
              <a:t>)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กราฟ!$C$33</c:f>
              <c:strCache>
                <c:ptCount val="1"/>
                <c:pt idx="0">
                  <c:v>ปริมาณการใช้น้ำประปา/2562 (ลบ.ม.)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5.8685446009389668E-3"/>
                  <c:y val="3.50877192982456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07-4804-B5FE-EE2E29C1B1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กราฟ!$B$34:$B$45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กราฟ!$C$34:$C$45</c:f>
              <c:numCache>
                <c:formatCode>#,##0.00</c:formatCode>
                <c:ptCount val="12"/>
                <c:pt idx="0">
                  <c:v>480</c:v>
                </c:pt>
                <c:pt idx="1">
                  <c:v>460</c:v>
                </c:pt>
                <c:pt idx="2">
                  <c:v>391</c:v>
                </c:pt>
                <c:pt idx="3">
                  <c:v>422</c:v>
                </c:pt>
                <c:pt idx="4">
                  <c:v>364</c:v>
                </c:pt>
                <c:pt idx="5">
                  <c:v>227</c:v>
                </c:pt>
                <c:pt idx="6">
                  <c:v>334</c:v>
                </c:pt>
                <c:pt idx="7">
                  <c:v>569</c:v>
                </c:pt>
                <c:pt idx="8">
                  <c:v>573</c:v>
                </c:pt>
                <c:pt idx="9">
                  <c:v>700</c:v>
                </c:pt>
                <c:pt idx="10">
                  <c:v>462</c:v>
                </c:pt>
                <c:pt idx="11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E-4404-92FA-329FB5E45773}"/>
            </c:ext>
          </c:extLst>
        </c:ser>
        <c:ser>
          <c:idx val="1"/>
          <c:order val="1"/>
          <c:tx>
            <c:strRef>
              <c:f>กราฟ!$D$33</c:f>
              <c:strCache>
                <c:ptCount val="1"/>
                <c:pt idx="0">
                  <c:v>ปริมาณการใช้น้ำประปา/2565 (ลบ.ม.)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1.4671361502347417E-3"/>
                  <c:y val="3.80116959064327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607-4804-B5FE-EE2E29C1B1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กราฟ!$B$34:$B$45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กราฟ!$D$34:$D$45</c:f>
              <c:numCache>
                <c:formatCode>#,##0.00</c:formatCode>
                <c:ptCount val="12"/>
                <c:pt idx="0">
                  <c:v>374</c:v>
                </c:pt>
                <c:pt idx="1">
                  <c:v>585</c:v>
                </c:pt>
                <c:pt idx="2">
                  <c:v>378</c:v>
                </c:pt>
                <c:pt idx="3">
                  <c:v>238</c:v>
                </c:pt>
                <c:pt idx="4">
                  <c:v>286</c:v>
                </c:pt>
                <c:pt idx="5">
                  <c:v>124</c:v>
                </c:pt>
                <c:pt idx="6">
                  <c:v>293</c:v>
                </c:pt>
                <c:pt idx="7">
                  <c:v>317</c:v>
                </c:pt>
                <c:pt idx="8">
                  <c:v>537</c:v>
                </c:pt>
                <c:pt idx="9">
                  <c:v>341</c:v>
                </c:pt>
                <c:pt idx="10">
                  <c:v>384</c:v>
                </c:pt>
                <c:pt idx="11">
                  <c:v>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FE-4404-92FA-329FB5E457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กราฟเปรียบปริมาณการใช้น้ำประปา(บาท</a:t>
            </a:r>
            <a:r>
              <a:rPr lang="en-US"/>
              <a:t>)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กราฟ!$C$48</c:f>
              <c:strCache>
                <c:ptCount val="1"/>
                <c:pt idx="0">
                  <c:v>ค่าน้ำประปา/2562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4.095778197857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FC2-41E7-8FD7-60070C1480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กราฟ!$B$49:$B$60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กราฟ!$C$49:$C$60</c:f>
              <c:numCache>
                <c:formatCode>#,##0.00</c:formatCode>
                <c:ptCount val="12"/>
                <c:pt idx="0">
                  <c:v>8980</c:v>
                </c:pt>
                <c:pt idx="1">
                  <c:v>10129</c:v>
                </c:pt>
                <c:pt idx="2">
                  <c:v>3128</c:v>
                </c:pt>
                <c:pt idx="3">
                  <c:v>3376</c:v>
                </c:pt>
                <c:pt idx="4">
                  <c:v>2912</c:v>
                </c:pt>
                <c:pt idx="5">
                  <c:v>1816</c:v>
                </c:pt>
                <c:pt idx="6">
                  <c:v>2672</c:v>
                </c:pt>
                <c:pt idx="7">
                  <c:v>4552</c:v>
                </c:pt>
                <c:pt idx="8">
                  <c:v>4584</c:v>
                </c:pt>
                <c:pt idx="9">
                  <c:v>5600</c:v>
                </c:pt>
                <c:pt idx="10">
                  <c:v>3696</c:v>
                </c:pt>
                <c:pt idx="11">
                  <c:v>4016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69-4D05-9F7F-26B85AA6569D}"/>
            </c:ext>
          </c:extLst>
        </c:ser>
        <c:ser>
          <c:idx val="1"/>
          <c:order val="1"/>
          <c:tx>
            <c:strRef>
              <c:f>กราฟ!$D$48</c:f>
              <c:strCache>
                <c:ptCount val="1"/>
                <c:pt idx="0">
                  <c:v>ค่าน้ำประปา/2565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4.4014084507041718E-3"/>
                  <c:y val="2.83553875236295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FC2-41E7-8FD7-60070C1480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กราฟ!$B$49:$B$60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กราฟ!$D$49:$D$60</c:f>
              <c:numCache>
                <c:formatCode>#,##0.00</c:formatCode>
                <c:ptCount val="12"/>
                <c:pt idx="0">
                  <c:v>6655</c:v>
                </c:pt>
                <c:pt idx="1">
                  <c:v>7510</c:v>
                </c:pt>
                <c:pt idx="2">
                  <c:v>3780</c:v>
                </c:pt>
                <c:pt idx="3">
                  <c:v>1904</c:v>
                </c:pt>
                <c:pt idx="4">
                  <c:v>2288</c:v>
                </c:pt>
                <c:pt idx="5">
                  <c:v>992</c:v>
                </c:pt>
                <c:pt idx="6">
                  <c:v>2344</c:v>
                </c:pt>
                <c:pt idx="7">
                  <c:v>2536</c:v>
                </c:pt>
                <c:pt idx="8">
                  <c:v>2728</c:v>
                </c:pt>
                <c:pt idx="9">
                  <c:v>2728</c:v>
                </c:pt>
                <c:pt idx="10">
                  <c:v>3072</c:v>
                </c:pt>
                <c:pt idx="11">
                  <c:v>3040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69-4D05-9F7F-26B85AA656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กราฟเปรียบปริมาณการใช้เชื้อเพลิง(ลิตร</a:t>
            </a:r>
            <a:r>
              <a:rPr lang="en-US"/>
              <a:t>)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กราฟ!$C$64</c:f>
              <c:strCache>
                <c:ptCount val="1"/>
                <c:pt idx="0">
                  <c:v>ปริมาณการใช้เชื้อเพลิง/2562 (ลิตร)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1.0561892691170258E-2"/>
                  <c:y val="2.81425891181988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17-4585-8491-CAEC76E500C8}"/>
                </c:ext>
              </c:extLst>
            </c:dLbl>
            <c:dLbl>
              <c:idx val="9"/>
              <c:layout>
                <c:manualLayout>
                  <c:x val="2.1123785382339741E-3"/>
                  <c:y val="2.18886804252657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17-4585-8491-CAEC76E500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กราฟ!$B$65:$B$76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กราฟ!$C$65:$C$76</c:f>
              <c:numCache>
                <c:formatCode>#,##0.00</c:formatCode>
                <c:ptCount val="12"/>
                <c:pt idx="0">
                  <c:v>338.41200000000003</c:v>
                </c:pt>
                <c:pt idx="1">
                  <c:v>397.94299999999998</c:v>
                </c:pt>
                <c:pt idx="2">
                  <c:v>452.20399999999995</c:v>
                </c:pt>
                <c:pt idx="3">
                  <c:v>879.90400000000011</c:v>
                </c:pt>
                <c:pt idx="4">
                  <c:v>1095.308</c:v>
                </c:pt>
                <c:pt idx="5">
                  <c:v>433.34100000000001</c:v>
                </c:pt>
                <c:pt idx="6">
                  <c:v>1077.5349999999999</c:v>
                </c:pt>
                <c:pt idx="7">
                  <c:v>386.40699999999998</c:v>
                </c:pt>
                <c:pt idx="8">
                  <c:v>1124.5469999999998</c:v>
                </c:pt>
                <c:pt idx="9">
                  <c:v>497.35999999999996</c:v>
                </c:pt>
                <c:pt idx="10">
                  <c:v>1081.7449999999999</c:v>
                </c:pt>
                <c:pt idx="11">
                  <c:v>365.44599999999997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00-430D-AB5B-3C2178296287}"/>
            </c:ext>
          </c:extLst>
        </c:ser>
        <c:ser>
          <c:idx val="1"/>
          <c:order val="1"/>
          <c:tx>
            <c:strRef>
              <c:f>กราฟ!$D$64</c:f>
              <c:strCache>
                <c:ptCount val="1"/>
                <c:pt idx="0">
                  <c:v>ปริมาณการใช้เชื้อเพลิง/2565 (ลิตร)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กราฟ!$B$65:$B$76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กราฟ!$D$65:$D$76</c:f>
              <c:numCache>
                <c:formatCode>#,##0.00</c:formatCode>
                <c:ptCount val="12"/>
                <c:pt idx="0">
                  <c:v>223.45600000000002</c:v>
                </c:pt>
                <c:pt idx="1">
                  <c:v>108.922</c:v>
                </c:pt>
                <c:pt idx="2">
                  <c:v>412.22999999999996</c:v>
                </c:pt>
                <c:pt idx="3">
                  <c:v>380.68600000000004</c:v>
                </c:pt>
                <c:pt idx="4">
                  <c:v>420.49900000000002</c:v>
                </c:pt>
                <c:pt idx="5">
                  <c:v>358.28300000000002</c:v>
                </c:pt>
                <c:pt idx="6">
                  <c:v>193.29599999999999</c:v>
                </c:pt>
                <c:pt idx="7">
                  <c:v>377.69100000000003</c:v>
                </c:pt>
                <c:pt idx="8">
                  <c:v>419.73800000000006</c:v>
                </c:pt>
                <c:pt idx="9">
                  <c:v>654.83600000000001</c:v>
                </c:pt>
                <c:pt idx="10">
                  <c:v>273.63099999999997</c:v>
                </c:pt>
                <c:pt idx="11">
                  <c:v>495.58199999999999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00-430D-AB5B-3C21782962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กราฟเปรียบปริมาณการใช้เชื้อเพลิง(บาท</a:t>
            </a:r>
            <a:r>
              <a:rPr lang="en-US"/>
              <a:t>)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กราฟ!$C$79</c:f>
              <c:strCache>
                <c:ptCount val="1"/>
                <c:pt idx="0">
                  <c:v>ค่าเชื้อเพลิง/2562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2.1231422505308246E-3"/>
                  <c:y val="3.15059861373660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8BC-4DBB-91A1-EBD7A3D2F459}"/>
                </c:ext>
              </c:extLst>
            </c:dLbl>
            <c:dLbl>
              <c:idx val="7"/>
              <c:layout>
                <c:manualLayout>
                  <c:x val="-2.1231422505307855E-3"/>
                  <c:y val="3.15059861373660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8BC-4DBB-91A1-EBD7A3D2F4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กราฟ!$B$80:$B$91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กราฟ!$C$80:$C$91</c:f>
              <c:numCache>
                <c:formatCode>#,##0.00</c:formatCode>
                <c:ptCount val="12"/>
                <c:pt idx="0">
                  <c:v>8980</c:v>
                </c:pt>
                <c:pt idx="1">
                  <c:v>10129</c:v>
                </c:pt>
                <c:pt idx="2">
                  <c:v>12326</c:v>
                </c:pt>
                <c:pt idx="3">
                  <c:v>23144</c:v>
                </c:pt>
                <c:pt idx="4">
                  <c:v>30175.3</c:v>
                </c:pt>
                <c:pt idx="5">
                  <c:v>12210.1</c:v>
                </c:pt>
                <c:pt idx="6">
                  <c:v>31012.2</c:v>
                </c:pt>
                <c:pt idx="7">
                  <c:v>11187.1</c:v>
                </c:pt>
                <c:pt idx="8">
                  <c:v>30653.1</c:v>
                </c:pt>
                <c:pt idx="9">
                  <c:v>13825</c:v>
                </c:pt>
                <c:pt idx="10">
                  <c:v>29003</c:v>
                </c:pt>
                <c:pt idx="11">
                  <c:v>11111.800000000001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F-4685-9559-80C7C90F17BB}"/>
            </c:ext>
          </c:extLst>
        </c:ser>
        <c:ser>
          <c:idx val="1"/>
          <c:order val="1"/>
          <c:tx>
            <c:strRef>
              <c:f>กราฟ!$D$79</c:f>
              <c:strCache>
                <c:ptCount val="1"/>
                <c:pt idx="0">
                  <c:v>ค่าเชื้อเพลิง/2565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1.0615711252653967E-2"/>
                  <c:y val="6.93131695022054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8BC-4DBB-91A1-EBD7A3D2F459}"/>
                </c:ext>
              </c:extLst>
            </c:dLbl>
            <c:dLbl>
              <c:idx val="8"/>
              <c:layout>
                <c:manualLayout>
                  <c:x val="-2.1231422505308636E-3"/>
                  <c:y val="8.5066162570888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CA9-4FE3-B371-8933BDC28AD5}"/>
                </c:ext>
              </c:extLst>
            </c:dLbl>
            <c:dLbl>
              <c:idx val="11"/>
              <c:layout>
                <c:manualLayout>
                  <c:x val="2.1231422505307855E-3"/>
                  <c:y val="2.8355387523629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8BC-4DBB-91A1-EBD7A3D2F4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กราฟ!$B$80:$B$91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กราฟ!$D$80:$D$91</c:f>
              <c:numCache>
                <c:formatCode>#,##0.00</c:formatCode>
                <c:ptCount val="12"/>
                <c:pt idx="0">
                  <c:v>6655</c:v>
                </c:pt>
                <c:pt idx="1">
                  <c:v>7510</c:v>
                </c:pt>
                <c:pt idx="2">
                  <c:v>12171.319739999999</c:v>
                </c:pt>
                <c:pt idx="3">
                  <c:v>10672.1</c:v>
                </c:pt>
                <c:pt idx="4">
                  <c:v>13380</c:v>
                </c:pt>
                <c:pt idx="5">
                  <c:v>13465.2</c:v>
                </c:pt>
                <c:pt idx="6">
                  <c:v>7120</c:v>
                </c:pt>
                <c:pt idx="7">
                  <c:v>13685</c:v>
                </c:pt>
                <c:pt idx="8">
                  <c:v>13108.5</c:v>
                </c:pt>
                <c:pt idx="9">
                  <c:v>20387.47</c:v>
                </c:pt>
                <c:pt idx="10">
                  <c:v>17077.099999999999</c:v>
                </c:pt>
                <c:pt idx="11">
                  <c:v>18725.599999999999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8F-4685-9559-80C7C90F17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กราฟเปรียบปริมาณการใช้กระดาษ(ริม</a:t>
            </a:r>
            <a:r>
              <a:rPr lang="en-US"/>
              <a:t>)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กราฟ!$C$95</c:f>
              <c:strCache>
                <c:ptCount val="1"/>
                <c:pt idx="0">
                  <c:v>ปริมาณการใช้กระดาษ/2562  (ริม)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2.8355387523629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AE-45B2-8028-6F5F475922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กราฟ!$B$96:$B$107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กราฟ!$C$96:$C$107</c:f>
              <c:numCache>
                <c:formatCode>0.00</c:formatCode>
                <c:ptCount val="12"/>
                <c:pt idx="0">
                  <c:v>275</c:v>
                </c:pt>
                <c:pt idx="1">
                  <c:v>278</c:v>
                </c:pt>
                <c:pt idx="2">
                  <c:v>265</c:v>
                </c:pt>
                <c:pt idx="3" formatCode="#,##0.00">
                  <c:v>315</c:v>
                </c:pt>
                <c:pt idx="4" formatCode="#,##0.00">
                  <c:v>215</c:v>
                </c:pt>
                <c:pt idx="5" formatCode="#,##0.00">
                  <c:v>200</c:v>
                </c:pt>
                <c:pt idx="6">
                  <c:v>220</c:v>
                </c:pt>
                <c:pt idx="7">
                  <c:v>270</c:v>
                </c:pt>
                <c:pt idx="8">
                  <c:v>240</c:v>
                </c:pt>
                <c:pt idx="9">
                  <c:v>295</c:v>
                </c:pt>
                <c:pt idx="10">
                  <c:v>315</c:v>
                </c:pt>
                <c:pt idx="11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4-4578-9573-BFE9C0D67DFE}"/>
            </c:ext>
          </c:extLst>
        </c:ser>
        <c:ser>
          <c:idx val="1"/>
          <c:order val="1"/>
          <c:tx>
            <c:strRef>
              <c:f>กราฟ!$D$95</c:f>
              <c:strCache>
                <c:ptCount val="1"/>
                <c:pt idx="0">
                  <c:v>ปริมาณการใช้กระดาษ/2565  (ริม)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กราฟ!$B$96:$B$107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กราฟ!$D$96:$D$107</c:f>
              <c:numCache>
                <c:formatCode>0.00</c:formatCode>
                <c:ptCount val="12"/>
                <c:pt idx="0">
                  <c:v>145</c:v>
                </c:pt>
                <c:pt idx="1">
                  <c:v>265</c:v>
                </c:pt>
                <c:pt idx="2">
                  <c:v>225</c:v>
                </c:pt>
                <c:pt idx="3" formatCode="#,##0.00">
                  <c:v>225</c:v>
                </c:pt>
                <c:pt idx="4" formatCode="#,##0.00">
                  <c:v>115</c:v>
                </c:pt>
                <c:pt idx="5" formatCode="#,##0.00">
                  <c:v>190</c:v>
                </c:pt>
                <c:pt idx="6">
                  <c:v>175</c:v>
                </c:pt>
                <c:pt idx="7">
                  <c:v>172</c:v>
                </c:pt>
                <c:pt idx="8">
                  <c:v>112</c:v>
                </c:pt>
                <c:pt idx="9">
                  <c:v>200</c:v>
                </c:pt>
                <c:pt idx="10">
                  <c:v>300</c:v>
                </c:pt>
                <c:pt idx="1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4-4578-9573-BFE9C0D67D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กราฟเปรียบปริมาณการใช้กระดาษ(บาท</a:t>
            </a:r>
            <a:r>
              <a:rPr lang="en-US"/>
              <a:t>)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กราฟ!$C$110</c:f>
              <c:strCache>
                <c:ptCount val="1"/>
                <c:pt idx="0">
                  <c:v>ค่าซื้อกระดาษ/2562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2.52525252525252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D0B-4BF7-AA7D-666E709869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กราฟ!$B$114:$B$122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กราฟ!$C$114:$C$122</c:f>
              <c:numCache>
                <c:formatCode>#,##0.00</c:formatCode>
                <c:ptCount val="9"/>
                <c:pt idx="0">
                  <c:v>31275</c:v>
                </c:pt>
                <c:pt idx="1">
                  <c:v>20400</c:v>
                </c:pt>
                <c:pt idx="2">
                  <c:v>19725</c:v>
                </c:pt>
                <c:pt idx="3">
                  <c:v>20700</c:v>
                </c:pt>
                <c:pt idx="4">
                  <c:v>26775</c:v>
                </c:pt>
                <c:pt idx="5">
                  <c:v>22800</c:v>
                </c:pt>
                <c:pt idx="6">
                  <c:v>28050</c:v>
                </c:pt>
                <c:pt idx="7">
                  <c:v>30915</c:v>
                </c:pt>
                <c:pt idx="8">
                  <c:v>27300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3-4D77-BA2B-3392BB0A83F4}"/>
            </c:ext>
          </c:extLst>
        </c:ser>
        <c:ser>
          <c:idx val="1"/>
          <c:order val="1"/>
          <c:tx>
            <c:strRef>
              <c:f>กราฟ!$D$110</c:f>
              <c:strCache>
                <c:ptCount val="1"/>
                <c:pt idx="0">
                  <c:v>ค่าซื้อกระดาษ/2565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กราฟ!$B$114:$B$122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กราฟ!$D$114:$D$122</c:f>
              <c:numCache>
                <c:formatCode>#,##0.00</c:formatCode>
                <c:ptCount val="9"/>
                <c:pt idx="0">
                  <c:v>22275</c:v>
                </c:pt>
                <c:pt idx="1">
                  <c:v>11025</c:v>
                </c:pt>
                <c:pt idx="2">
                  <c:v>18900</c:v>
                </c:pt>
                <c:pt idx="3">
                  <c:v>17250</c:v>
                </c:pt>
                <c:pt idx="4">
                  <c:v>16995</c:v>
                </c:pt>
                <c:pt idx="5">
                  <c:v>11010</c:v>
                </c:pt>
                <c:pt idx="6">
                  <c:v>19350</c:v>
                </c:pt>
                <c:pt idx="7">
                  <c:v>29250</c:v>
                </c:pt>
                <c:pt idx="8">
                  <c:v>19500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D3-4D77-BA2B-3392BB0A83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กราฟเปรียบก๊าซเรือนกระจก(</a:t>
            </a:r>
            <a:r>
              <a:rPr lang="en-US"/>
              <a:t>tCO2e)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กราฟ!$C$126</c:f>
              <c:strCache>
                <c:ptCount val="1"/>
                <c:pt idx="0">
                  <c:v>ปริมาณการใช้ไฟฟ้า/2562 (tCO2e)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กราฟ!$B$127:$B$138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กราฟ!$C$127:$C$138</c:f>
              <c:numCache>
                <c:formatCode>#,##0.00</c:formatCode>
                <c:ptCount val="12"/>
                <c:pt idx="0">
                  <c:v>12923.335982999999</c:v>
                </c:pt>
                <c:pt idx="1">
                  <c:v>9376.105897999998</c:v>
                </c:pt>
                <c:pt idx="2">
                  <c:v>5808.5605230000001</c:v>
                </c:pt>
                <c:pt idx="3">
                  <c:v>9781.4570539999986</c:v>
                </c:pt>
                <c:pt idx="4">
                  <c:v>6642.8728109999993</c:v>
                </c:pt>
                <c:pt idx="5">
                  <c:v>14230.336754999998</c:v>
                </c:pt>
                <c:pt idx="6">
                  <c:v>16436.420081999997</c:v>
                </c:pt>
                <c:pt idx="7">
                  <c:v>16284.445413999998</c:v>
                </c:pt>
                <c:pt idx="8">
                  <c:v>15558.508503999999</c:v>
                </c:pt>
                <c:pt idx="9">
                  <c:v>14204.607934999998</c:v>
                </c:pt>
                <c:pt idx="10">
                  <c:v>11900.947184999997</c:v>
                </c:pt>
                <c:pt idx="11">
                  <c:v>11337.753793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A-4AF3-9AB7-136C48D9EA30}"/>
            </c:ext>
          </c:extLst>
        </c:ser>
        <c:ser>
          <c:idx val="1"/>
          <c:order val="1"/>
          <c:tx>
            <c:strRef>
              <c:f>กราฟ!$D$126</c:f>
              <c:strCache>
                <c:ptCount val="1"/>
                <c:pt idx="0">
                  <c:v>ปริมาณการใช้ไฟฟ้า/2565 (tCO2e)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กราฟ!$B$127:$B$138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กราฟ!$D$127:$D$138</c:f>
              <c:numCache>
                <c:formatCode>#,##0.00</c:formatCode>
                <c:ptCount val="12"/>
                <c:pt idx="0">
                  <c:v>9785.1126420000001</c:v>
                </c:pt>
                <c:pt idx="1">
                  <c:v>10756.363954999999</c:v>
                </c:pt>
                <c:pt idx="2">
                  <c:v>5418.2741149999993</c:v>
                </c:pt>
                <c:pt idx="3">
                  <c:v>4597.6528189999999</c:v>
                </c:pt>
                <c:pt idx="4">
                  <c:v>4507.5437389999997</c:v>
                </c:pt>
                <c:pt idx="5">
                  <c:v>11075.820434999998</c:v>
                </c:pt>
                <c:pt idx="6">
                  <c:v>9036.858017999999</c:v>
                </c:pt>
                <c:pt idx="7">
                  <c:v>10688.438705999999</c:v>
                </c:pt>
                <c:pt idx="8">
                  <c:v>12244.112597999998</c:v>
                </c:pt>
                <c:pt idx="9">
                  <c:v>9812.9952319999975</c:v>
                </c:pt>
                <c:pt idx="10">
                  <c:v>12712.022040999998</c:v>
                </c:pt>
                <c:pt idx="11">
                  <c:v>10721.269146000001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4A-4AF3-9AB7-136C48D9EA30}"/>
            </c:ext>
          </c:extLst>
        </c:ser>
        <c:ser>
          <c:idx val="2"/>
          <c:order val="2"/>
          <c:tx>
            <c:strRef>
              <c:f>กราฟ!$E$126</c:f>
              <c:strCache>
                <c:ptCount val="1"/>
                <c:pt idx="0">
                  <c:v>ปริมาณการใช้น้ำประปา/2562 (tCO2e)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กราฟ!$B$127:$B$138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กราฟ!$E$127:$E$138</c:f>
              <c:numCache>
                <c:formatCode>#,##0.00</c:formatCode>
                <c:ptCount val="12"/>
                <c:pt idx="0">
                  <c:v>155.42399999999998</c:v>
                </c:pt>
                <c:pt idx="1">
                  <c:v>148.94799999999998</c:v>
                </c:pt>
                <c:pt idx="2">
                  <c:v>126.60579999999999</c:v>
                </c:pt>
                <c:pt idx="3">
                  <c:v>136.64359999999999</c:v>
                </c:pt>
                <c:pt idx="4">
                  <c:v>117.86319999999999</c:v>
                </c:pt>
                <c:pt idx="5">
                  <c:v>73.502600000000001</c:v>
                </c:pt>
                <c:pt idx="6">
                  <c:v>108.14919999999999</c:v>
                </c:pt>
                <c:pt idx="7">
                  <c:v>184.2422</c:v>
                </c:pt>
                <c:pt idx="8">
                  <c:v>185.53739999999999</c:v>
                </c:pt>
                <c:pt idx="9">
                  <c:v>226.66</c:v>
                </c:pt>
                <c:pt idx="10">
                  <c:v>149.59559999999999</c:v>
                </c:pt>
                <c:pt idx="11">
                  <c:v>162.54759999999999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4A-4AF3-9AB7-136C48D9EA30}"/>
            </c:ext>
          </c:extLst>
        </c:ser>
        <c:ser>
          <c:idx val="3"/>
          <c:order val="3"/>
          <c:tx>
            <c:strRef>
              <c:f>กราฟ!$F$126</c:f>
              <c:strCache>
                <c:ptCount val="1"/>
                <c:pt idx="0">
                  <c:v>ปริมาณการใช้น้ำประปา/2565 (tCO2e)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กราฟ!$B$127:$B$138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กราฟ!$F$127:$F$138</c:f>
              <c:numCache>
                <c:formatCode>#,##0.00</c:formatCode>
                <c:ptCount val="12"/>
                <c:pt idx="0">
                  <c:v>121.10119999999999</c:v>
                </c:pt>
                <c:pt idx="1">
                  <c:v>189.42299999999997</c:v>
                </c:pt>
                <c:pt idx="2">
                  <c:v>122.39639999999999</c:v>
                </c:pt>
                <c:pt idx="3">
                  <c:v>77.064399999999992</c:v>
                </c:pt>
                <c:pt idx="4">
                  <c:v>92.606799999999993</c:v>
                </c:pt>
                <c:pt idx="5">
                  <c:v>40.151199999999996</c:v>
                </c:pt>
                <c:pt idx="6">
                  <c:v>94.87339999999999</c:v>
                </c:pt>
                <c:pt idx="7">
                  <c:v>102.6446</c:v>
                </c:pt>
                <c:pt idx="8">
                  <c:v>173.88059999999999</c:v>
                </c:pt>
                <c:pt idx="9">
                  <c:v>110.41579999999999</c:v>
                </c:pt>
                <c:pt idx="10">
                  <c:v>124.33919999999999</c:v>
                </c:pt>
                <c:pt idx="11">
                  <c:v>123.044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4A-4AF3-9AB7-136C48D9EA30}"/>
            </c:ext>
          </c:extLst>
        </c:ser>
        <c:ser>
          <c:idx val="4"/>
          <c:order val="4"/>
          <c:tx>
            <c:strRef>
              <c:f>กราฟ!$G$126</c:f>
              <c:strCache>
                <c:ptCount val="1"/>
                <c:pt idx="0">
                  <c:v>ปริมาณการใช้เชื้อเพลิง/2562 (tCO2e)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กราฟ!$B$127:$B$138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กราฟ!$G$127:$G$138</c:f>
              <c:numCache>
                <c:formatCode>#,##0.00</c:formatCode>
                <c:ptCount val="12"/>
                <c:pt idx="0">
                  <c:v>924.56654819999994</c:v>
                </c:pt>
                <c:pt idx="1">
                  <c:v>1088.7716008000002</c:v>
                </c:pt>
                <c:pt idx="2">
                  <c:v>1235.8559313999999</c:v>
                </c:pt>
                <c:pt idx="3">
                  <c:v>2392.3900634000001</c:v>
                </c:pt>
                <c:pt idx="4">
                  <c:v>2986.1213608000003</c:v>
                </c:pt>
                <c:pt idx="5">
                  <c:v>1169.2096686</c:v>
                </c:pt>
                <c:pt idx="6">
                  <c:v>2933.2795009999995</c:v>
                </c:pt>
                <c:pt idx="7">
                  <c:v>1038.2682542</c:v>
                </c:pt>
                <c:pt idx="8">
                  <c:v>3055.1513172</c:v>
                </c:pt>
                <c:pt idx="9">
                  <c:v>1338.2572779999998</c:v>
                </c:pt>
                <c:pt idx="10">
                  <c:v>2943.6397750000001</c:v>
                </c:pt>
                <c:pt idx="11">
                  <c:v>982.29264860000001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4A-4AF3-9AB7-136C48D9EA30}"/>
            </c:ext>
          </c:extLst>
        </c:ser>
        <c:ser>
          <c:idx val="5"/>
          <c:order val="5"/>
          <c:tx>
            <c:strRef>
              <c:f>กราฟ!$H$126</c:f>
              <c:strCache>
                <c:ptCount val="1"/>
                <c:pt idx="0">
                  <c:v>ปริมาณการใช้เชื้อเพลิง/2565 (tCO2e)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กราฟ!$B$127:$B$138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กราฟ!$H$127:$H$138</c:f>
              <c:numCache>
                <c:formatCode>#,##0.00</c:formatCode>
                <c:ptCount val="12"/>
                <c:pt idx="0">
                  <c:v>567.06907760000001</c:v>
                </c:pt>
                <c:pt idx="1">
                  <c:v>266.44000219999998</c:v>
                </c:pt>
                <c:pt idx="2">
                  <c:v>986.93443760000002</c:v>
                </c:pt>
                <c:pt idx="3">
                  <c:v>986.93443760000002</c:v>
                </c:pt>
                <c:pt idx="4">
                  <c:v>1062.6504164</c:v>
                </c:pt>
                <c:pt idx="5">
                  <c:v>897.2691178</c:v>
                </c:pt>
                <c:pt idx="6">
                  <c:v>474.5600766</c:v>
                </c:pt>
                <c:pt idx="7">
                  <c:v>955.20274260000008</c:v>
                </c:pt>
                <c:pt idx="8">
                  <c:v>1045.8471148000001</c:v>
                </c:pt>
                <c:pt idx="9">
                  <c:v>1720.9680045999999</c:v>
                </c:pt>
                <c:pt idx="10">
                  <c:v>666.35638759999995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4A-4AF3-9AB7-136C48D9EA30}"/>
            </c:ext>
          </c:extLst>
        </c:ser>
        <c:ser>
          <c:idx val="6"/>
          <c:order val="6"/>
          <c:tx>
            <c:strRef>
              <c:f>กราฟ!$I$126</c:f>
              <c:strCache>
                <c:ptCount val="1"/>
                <c:pt idx="0">
                  <c:v>ปริมาณการใช้กระดาษ/2562 (tCO2e)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กราฟ!$B$127:$B$138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กราฟ!$I$127:$I$138</c:f>
              <c:numCache>
                <c:formatCode>#,##0.00</c:formatCode>
                <c:ptCount val="12"/>
                <c:pt idx="0">
                  <c:v>1207.8403950000002</c:v>
                </c:pt>
                <c:pt idx="1">
                  <c:v>1164.3702390000001</c:v>
                </c:pt>
                <c:pt idx="2">
                  <c:v>1418.8291800000002</c:v>
                </c:pt>
                <c:pt idx="3">
                  <c:v>1418.8291800000002</c:v>
                </c:pt>
                <c:pt idx="4">
                  <c:v>1022.9253600000001</c:v>
                </c:pt>
                <c:pt idx="5">
                  <c:v>931.87582500000019</c:v>
                </c:pt>
                <c:pt idx="6">
                  <c:v>970.98644999999999</c:v>
                </c:pt>
                <c:pt idx="7">
                  <c:v>1233.8098500000003</c:v>
                </c:pt>
                <c:pt idx="8">
                  <c:v>1091.1342900000002</c:v>
                </c:pt>
                <c:pt idx="9">
                  <c:v>1091.1342900000002</c:v>
                </c:pt>
                <c:pt idx="10">
                  <c:v>1286.395389</c:v>
                </c:pt>
                <c:pt idx="11">
                  <c:v>1156.0057800000002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4A-4AF3-9AB7-136C48D9EA30}"/>
            </c:ext>
          </c:extLst>
        </c:ser>
        <c:ser>
          <c:idx val="7"/>
          <c:order val="7"/>
          <c:tx>
            <c:strRef>
              <c:f>กราฟ!$J$126</c:f>
              <c:strCache>
                <c:ptCount val="1"/>
                <c:pt idx="0">
                  <c:v>ปริมาณการใช้กระดาษ/2565 (tCO2e)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กราฟ!$B$127:$B$138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กราฟ!$J$127:$J$138</c:f>
              <c:numCache>
                <c:formatCode>#,##0.00</c:formatCode>
                <c:ptCount val="12"/>
                <c:pt idx="0">
                  <c:v>400.99499999999995</c:v>
                </c:pt>
                <c:pt idx="1">
                  <c:v>628.19699999999989</c:v>
                </c:pt>
                <c:pt idx="2">
                  <c:v>613.947</c:v>
                </c:pt>
                <c:pt idx="3">
                  <c:v>606.87900000000002</c:v>
                </c:pt>
                <c:pt idx="4">
                  <c:v>301.70100000000002</c:v>
                </c:pt>
                <c:pt idx="5">
                  <c:v>514.596</c:v>
                </c:pt>
                <c:pt idx="6">
                  <c:v>470.24999999999994</c:v>
                </c:pt>
                <c:pt idx="7">
                  <c:v>463.14779999999996</c:v>
                </c:pt>
                <c:pt idx="8">
                  <c:v>300.25320000000005</c:v>
                </c:pt>
                <c:pt idx="9">
                  <c:v>528.846</c:v>
                </c:pt>
                <c:pt idx="10">
                  <c:v>798.56999999999994</c:v>
                </c:pt>
                <c:pt idx="11">
                  <c:v>532.38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34A-4AF3-9AB7-136C48D9EA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144159"/>
        <c:axId val="463129183"/>
      </c:barChart>
      <c:catAx>
        <c:axId val="46314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29183"/>
        <c:crosses val="autoZero"/>
        <c:auto val="1"/>
        <c:lblAlgn val="ctr"/>
        <c:lblOffset val="100"/>
        <c:noMultiLvlLbl val="0"/>
      </c:catAx>
      <c:valAx>
        <c:axId val="46312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63144159"/>
        <c:crosses val="autoZero"/>
        <c:crossBetween val="between"/>
        <c:minorUnit val="1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1</xdr:row>
      <xdr:rowOff>601980</xdr:rowOff>
    </xdr:from>
    <xdr:to>
      <xdr:col>14</xdr:col>
      <xdr:colOff>0</xdr:colOff>
      <xdr:row>14</xdr:row>
      <xdr:rowOff>0</xdr:rowOff>
    </xdr:to>
    <xdr:graphicFrame macro="">
      <xdr:nvGraphicFramePr>
        <xdr:cNvPr id="3" name="แผนภูมิ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20</xdr:row>
      <xdr:rowOff>0</xdr:rowOff>
    </xdr:from>
    <xdr:to>
      <xdr:col>13</xdr:col>
      <xdr:colOff>662940</xdr:colOff>
      <xdr:row>29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7620</xdr:colOff>
      <xdr:row>32</xdr:row>
      <xdr:rowOff>601980</xdr:rowOff>
    </xdr:from>
    <xdr:to>
      <xdr:col>14</xdr:col>
      <xdr:colOff>0</xdr:colOff>
      <xdr:row>45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51</xdr:row>
      <xdr:rowOff>0</xdr:rowOff>
    </xdr:from>
    <xdr:to>
      <xdr:col>13</xdr:col>
      <xdr:colOff>662940</xdr:colOff>
      <xdr:row>60</xdr:row>
      <xdr:rowOff>7620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63</xdr:row>
      <xdr:rowOff>922020</xdr:rowOff>
    </xdr:from>
    <xdr:to>
      <xdr:col>14</xdr:col>
      <xdr:colOff>91440</xdr:colOff>
      <xdr:row>76</xdr:row>
      <xdr:rowOff>22860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82</xdr:row>
      <xdr:rowOff>0</xdr:rowOff>
    </xdr:from>
    <xdr:to>
      <xdr:col>14</xdr:col>
      <xdr:colOff>142240</xdr:colOff>
      <xdr:row>91</xdr:row>
      <xdr:rowOff>7620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7620</xdr:colOff>
      <xdr:row>98</xdr:row>
      <xdr:rowOff>0</xdr:rowOff>
    </xdr:from>
    <xdr:to>
      <xdr:col>14</xdr:col>
      <xdr:colOff>193040</xdr:colOff>
      <xdr:row>107</xdr:row>
      <xdr:rowOff>7620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15240</xdr:colOff>
      <xdr:row>109</xdr:row>
      <xdr:rowOff>601980</xdr:rowOff>
    </xdr:from>
    <xdr:to>
      <xdr:col>14</xdr:col>
      <xdr:colOff>314960</xdr:colOff>
      <xdr:row>122</xdr:row>
      <xdr:rowOff>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125</xdr:row>
      <xdr:rowOff>7620</xdr:rowOff>
    </xdr:from>
    <xdr:to>
      <xdr:col>25</xdr:col>
      <xdr:colOff>243840</xdr:colOff>
      <xdr:row>138</xdr:row>
      <xdr:rowOff>7620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0</xdr:colOff>
      <xdr:row>145</xdr:row>
      <xdr:rowOff>0</xdr:rowOff>
    </xdr:from>
    <xdr:to>
      <xdr:col>14</xdr:col>
      <xdr:colOff>142240</xdr:colOff>
      <xdr:row>154</xdr:row>
      <xdr:rowOff>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157</xdr:row>
      <xdr:rowOff>0</xdr:rowOff>
    </xdr:from>
    <xdr:to>
      <xdr:col>20</xdr:col>
      <xdr:colOff>467360</xdr:colOff>
      <xdr:row>170</xdr:row>
      <xdr:rowOff>0</xdr:rowOff>
    </xdr:to>
    <xdr:graphicFrame macro="">
      <xdr:nvGraphicFramePr>
        <xdr:cNvPr id="17" name="แผนภูมิ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1</xdr:row>
      <xdr:rowOff>601980</xdr:rowOff>
    </xdr:from>
    <xdr:to>
      <xdr:col>16</xdr:col>
      <xdr:colOff>0</xdr:colOff>
      <xdr:row>14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7620</xdr:colOff>
      <xdr:row>17</xdr:row>
      <xdr:rowOff>601980</xdr:rowOff>
    </xdr:from>
    <xdr:to>
      <xdr:col>16</xdr:col>
      <xdr:colOff>0</xdr:colOff>
      <xdr:row>30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33</xdr:row>
      <xdr:rowOff>922020</xdr:rowOff>
    </xdr:from>
    <xdr:to>
      <xdr:col>12</xdr:col>
      <xdr:colOff>30480</xdr:colOff>
      <xdr:row>46</xdr:row>
      <xdr:rowOff>22860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7620</xdr:colOff>
      <xdr:row>53</xdr:row>
      <xdr:rowOff>0</xdr:rowOff>
    </xdr:from>
    <xdr:to>
      <xdr:col>12</xdr:col>
      <xdr:colOff>15240</xdr:colOff>
      <xdr:row>62</xdr:row>
      <xdr:rowOff>7620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65</xdr:row>
      <xdr:rowOff>7620</xdr:rowOff>
    </xdr:from>
    <xdr:to>
      <xdr:col>22</xdr:col>
      <xdr:colOff>30480</xdr:colOff>
      <xdr:row>78</xdr:row>
      <xdr:rowOff>7620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85</xdr:row>
      <xdr:rowOff>0</xdr:rowOff>
    </xdr:from>
    <xdr:to>
      <xdr:col>11</xdr:col>
      <xdr:colOff>0</xdr:colOff>
      <xdr:row>94</xdr:row>
      <xdr:rowOff>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97</xdr:row>
      <xdr:rowOff>0</xdr:rowOff>
    </xdr:from>
    <xdr:to>
      <xdr:col>18</xdr:col>
      <xdr:colOff>7620</xdr:colOff>
      <xdr:row>110</xdr:row>
      <xdr:rowOff>0</xdr:rowOff>
    </xdr:to>
    <xdr:graphicFrame macro="">
      <xdr:nvGraphicFramePr>
        <xdr:cNvPr id="12" name="แผนภูมิ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2%20(&#3627;&#3617;&#3623;&#3604;%203)/&#3627;&#3617;&#3623;&#3604;%203%20&#3586;&#3657;&#3629;%203.2(1)%20&#3610;&#3633;&#3609;&#3607;&#3638;&#3585;&#3585;&#3634;&#3619;&#3651;&#3594;&#3657;&#3652;&#3615;&#3615;&#3657;&#3634;%206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2%20(&#3627;&#3617;&#3623;&#3604;%203)/&#3627;&#3617;&#3623;&#3604;%203%20&#3586;&#3657;&#3629;%203.3(1)%20&#3610;&#3633;&#3609;&#3607;&#3638;&#3585;&#3585;&#3634;&#3619;&#3651;&#3594;&#3657;&#3585;&#3619;&#3632;&#3604;&#3634;&#3625;%206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4%20(&#3627;&#3617;&#3623;&#3604;%203)/&#3627;&#3617;&#3623;&#3604;%203%20&#3586;&#3657;&#3629;%203.3(1)%20&#3610;&#3633;&#3609;&#3607;&#3638;&#3585;&#3585;&#3634;&#3619;&#3651;&#3594;&#3657;&#3585;&#3619;&#3632;&#3604;&#3634;&#3625;%206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3(1)%20&#3610;&#3633;&#3609;&#3607;&#3638;&#3585;&#3585;&#3634;&#3619;&#3651;&#3594;&#3657;&#3585;&#3619;&#3632;&#3604;&#3634;&#3625;%206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2%20(&#3627;&#3617;&#3623;&#3604;%203)/&#3627;&#3617;&#3623;&#3604;%201%20&#3586;&#3657;&#3629;%201.5(1)%20&#3588;&#3635;&#3609;&#3623;&#3603;&#3611;&#3619;&#3636;&#3617;&#3634;&#3603;&#3585;&#3658;&#3634;&#3595;&#3648;&#3619;&#3639;&#3629;&#3609;&#3585;&#3619;&#3632;&#3592;&#3585;%206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4%20(&#3627;&#3617;&#3623;&#3604;%203)/&#3627;&#3617;&#3623;&#3604;%201%20&#3586;&#3657;&#3629;%201.5(1)%20&#3588;&#3635;&#3609;&#3623;&#3603;&#3611;&#3619;&#3636;&#3617;&#3634;&#3603;&#3585;&#3658;&#3634;&#3595;&#3648;&#3619;&#3639;&#3629;&#3609;&#3585;&#3619;&#3632;&#3592;&#3585;%206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1%20&#3586;&#3657;&#3629;%201.5(1)%20&#3588;&#3635;&#3609;&#3623;&#3603;&#3611;&#3619;&#3636;&#3617;&#3634;&#3603;&#3585;&#3658;&#3634;&#3595;&#3648;&#3619;&#3639;&#3629;&#3609;&#3585;&#3619;&#3632;&#3592;&#3585;%206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2%20(&#3627;&#3617;&#3623;&#3604;%203)/&#3627;&#3617;&#3623;&#3604;%204%20&#3586;&#3657;&#3629;%204.1(1)%20&#3610;&#3633;&#3609;&#3607;&#3638;&#3585;&#3611;&#3619;&#3636;&#3617;&#3634;&#3603;&#3586;&#3618;&#3632;%202562%20(1)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4%20(&#3627;&#3617;&#3623;&#3604;%203)/&#3627;&#3617;&#3623;&#3604;%203%20&#3586;&#3657;&#3629;%203.2(1)%20&#3610;&#3633;&#3609;&#3607;&#3638;&#3585;&#3585;&#3634;&#3619;&#3651;&#3594;&#3657;&#3652;&#3615;&#3615;&#3657;&#3634;%206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2(1)%20&#3610;&#3633;&#3609;&#3607;&#3638;&#3585;&#3585;&#3634;&#3619;&#3651;&#3594;&#3657;&#3652;&#3615;&#3615;&#3657;&#3634;%206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2%20(&#3627;&#3617;&#3623;&#3604;%203)/&#3627;&#3617;&#3623;&#3604;%203%20&#3586;&#3657;&#3629;%203.1(1)%20&#3610;&#3633;&#3609;&#3607;&#3638;&#3585;&#3585;&#3634;&#3619;&#3651;&#3594;&#3657;&#3609;&#3657;&#3635;%206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4%20(&#3627;&#3617;&#3623;&#3604;%203)/&#3627;&#3617;&#3623;&#3604;%203%20&#3586;&#3657;&#3629;%203.1(1)%20&#3610;&#3633;&#3609;&#3607;&#3638;&#3585;&#3585;&#3634;&#3619;&#3651;&#3594;&#3657;&#3609;&#3657;&#3635;%206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09;&#3657;&#3635;%206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2%20(&#3627;&#3617;&#3623;&#3604;%203)/&#3627;&#3617;&#3623;&#3604;%203%20&#3586;&#3657;&#3629;%203.2(2)%20&#3610;&#3633;&#3609;&#3607;&#3638;&#3585;&#3585;&#3634;&#3619;&#3651;&#3594;&#3657;&#3648;&#3594;&#3639;&#3657;&#3629;&#3648;&#3614;&#3621;&#3636;&#3591;%206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4%20(&#3627;&#3617;&#3623;&#3604;%203)/&#3627;&#3617;&#3623;&#3604;%203%20&#3586;&#3657;&#3629;%203.2(2)%20&#3610;&#3633;&#3609;&#3607;&#3638;&#3585;&#3585;&#3634;&#3619;&#3651;&#3594;&#3657;&#3648;&#3594;&#3639;&#3657;&#3629;&#3648;&#3614;&#3621;&#3636;&#3591;%206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2(2)%20&#3610;&#3633;&#3609;&#3607;&#3638;&#3585;&#3585;&#3634;&#3619;&#3651;&#3594;&#3657;&#3648;&#3594;&#3639;&#3657;&#3629;&#3648;&#3614;&#3621;&#3636;&#3591;%20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ไฟฟ้า-สนม.2"/>
      <sheetName val="จดบันทึกไฟฟ้า-สนม."/>
      <sheetName val="ไฟฟ้า-สนม."/>
      <sheetName val="ไฟฟ้า-เปรียบเทียบ"/>
    </sheetNames>
    <sheetDataSet>
      <sheetData sheetId="0"/>
      <sheetData sheetId="1"/>
      <sheetData sheetId="2">
        <row r="5">
          <cell r="D5">
            <v>16803.739999999998</v>
          </cell>
          <cell r="G5">
            <v>62005.800599999995</v>
          </cell>
        </row>
        <row r="6">
          <cell r="D6">
            <v>11411.91</v>
          </cell>
          <cell r="G6">
            <v>42794.662499999999</v>
          </cell>
        </row>
        <row r="7">
          <cell r="D7">
            <v>24446.55</v>
          </cell>
          <cell r="G7">
            <v>92407.958999999988</v>
          </cell>
        </row>
        <row r="8">
          <cell r="D8">
            <v>28236.42</v>
          </cell>
          <cell r="G8">
            <v>108992.58119999999</v>
          </cell>
        </row>
        <row r="9">
          <cell r="D9">
            <v>27975.34</v>
          </cell>
          <cell r="G9">
            <v>107705.05900000001</v>
          </cell>
        </row>
        <row r="10">
          <cell r="D10">
            <v>26728.240000000002</v>
          </cell>
          <cell r="G10">
            <v>101032.7472</v>
          </cell>
        </row>
        <row r="11">
          <cell r="D11">
            <v>24402.35</v>
          </cell>
          <cell r="G11">
            <v>91508.8125</v>
          </cell>
        </row>
        <row r="12">
          <cell r="D12">
            <v>20444.849999999999</v>
          </cell>
          <cell r="G12">
            <v>77690.429999999993</v>
          </cell>
        </row>
        <row r="13">
          <cell r="D13">
            <v>19477.330000000002</v>
          </cell>
          <cell r="G13">
            <v>74598.173899999994</v>
          </cell>
        </row>
        <row r="14">
          <cell r="D14">
            <v>22201.23</v>
          </cell>
          <cell r="G14">
            <v>85696.747799999997</v>
          </cell>
        </row>
        <row r="15">
          <cell r="D15">
            <v>16107.38</v>
          </cell>
          <cell r="G15">
            <v>60402.674999999996</v>
          </cell>
        </row>
        <row r="16">
          <cell r="D16">
            <v>9978.630000000001</v>
          </cell>
          <cell r="G16">
            <v>36322.213200000006</v>
          </cell>
        </row>
      </sheetData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ชนิดกระดาษะ สนอ.62"/>
      <sheetName val="กระดาษ"/>
      <sheetName val="กระดาษ-เปรียบเทียบ"/>
    </sheetNames>
    <sheetDataSet>
      <sheetData sheetId="0">
        <row r="10">
          <cell r="I10">
            <v>315</v>
          </cell>
          <cell r="L10">
            <v>31275</v>
          </cell>
        </row>
        <row r="16">
          <cell r="I16">
            <v>215</v>
          </cell>
          <cell r="L16">
            <v>20400</v>
          </cell>
        </row>
        <row r="22">
          <cell r="I22">
            <v>200</v>
          </cell>
          <cell r="L22">
            <v>19725</v>
          </cell>
        </row>
        <row r="28">
          <cell r="I28">
            <v>220</v>
          </cell>
          <cell r="L28">
            <v>20700</v>
          </cell>
        </row>
        <row r="34">
          <cell r="I34">
            <v>270</v>
          </cell>
          <cell r="L34">
            <v>26775</v>
          </cell>
        </row>
        <row r="40">
          <cell r="I40">
            <v>240</v>
          </cell>
          <cell r="L40">
            <v>22800</v>
          </cell>
        </row>
        <row r="46">
          <cell r="I46">
            <v>295</v>
          </cell>
          <cell r="L46">
            <v>28050</v>
          </cell>
        </row>
        <row r="52">
          <cell r="I52">
            <v>315</v>
          </cell>
          <cell r="L52">
            <v>30915</v>
          </cell>
        </row>
        <row r="58">
          <cell r="I58">
            <v>285</v>
          </cell>
          <cell r="L58">
            <v>27300</v>
          </cell>
        </row>
        <row r="64">
          <cell r="I64">
            <v>275</v>
          </cell>
          <cell r="L64">
            <v>26925</v>
          </cell>
        </row>
        <row r="70">
          <cell r="I70">
            <v>278</v>
          </cell>
          <cell r="L70">
            <v>26925</v>
          </cell>
        </row>
        <row r="76">
          <cell r="I76">
            <v>265</v>
          </cell>
          <cell r="L76">
            <v>25275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ชนิดกระดาษะ สนอ.64"/>
      <sheetName val="กระดาษ"/>
      <sheetName val="กระดาษ-เปรียบเทียบ"/>
    </sheetNames>
    <sheetDataSet>
      <sheetData sheetId="0">
        <row r="10">
          <cell r="I10">
            <v>195</v>
          </cell>
        </row>
        <row r="64">
          <cell r="I64">
            <v>145</v>
          </cell>
          <cell r="L64">
            <v>14775</v>
          </cell>
        </row>
        <row r="70">
          <cell r="I70">
            <v>235</v>
          </cell>
          <cell r="L70">
            <v>23025</v>
          </cell>
        </row>
        <row r="76">
          <cell r="I76">
            <v>225</v>
          </cell>
          <cell r="L76">
            <v>22575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ชนิดกระดาษะ สนอ.65"/>
      <sheetName val="กระดาษ"/>
      <sheetName val="กระดาษ-เปรียบเทียบ"/>
    </sheetNames>
    <sheetDataSet>
      <sheetData sheetId="0">
        <row r="10">
          <cell r="I10">
            <v>225</v>
          </cell>
          <cell r="L10">
            <v>22275</v>
          </cell>
        </row>
        <row r="16">
          <cell r="I16">
            <v>115</v>
          </cell>
          <cell r="L16">
            <v>11025</v>
          </cell>
        </row>
        <row r="22">
          <cell r="I22">
            <v>190</v>
          </cell>
          <cell r="L22">
            <v>18900</v>
          </cell>
        </row>
        <row r="28">
          <cell r="I28">
            <v>175</v>
          </cell>
          <cell r="L28">
            <v>17250</v>
          </cell>
        </row>
        <row r="34">
          <cell r="I34">
            <v>172</v>
          </cell>
          <cell r="L34">
            <v>16995</v>
          </cell>
        </row>
        <row r="40">
          <cell r="I40">
            <v>112</v>
          </cell>
          <cell r="L40">
            <v>11010</v>
          </cell>
        </row>
        <row r="46">
          <cell r="I46">
            <v>200</v>
          </cell>
          <cell r="L46">
            <v>19350</v>
          </cell>
        </row>
        <row r="52">
          <cell r="I52">
            <v>300</v>
          </cell>
          <cell r="L52">
            <v>29250</v>
          </cell>
        </row>
        <row r="58">
          <cell r="I58">
            <v>200</v>
          </cell>
          <cell r="L58">
            <v>19500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ission Factor "/>
      <sheetName val="สรุปการคำนวณ"/>
      <sheetName val="CH4จากระบบ septic tank"/>
      <sheetName val="CH4จากบ่อบำบัดน้ำเสีย"/>
      <sheetName val="ก๊าซเรือนกระจกแยกตามรายการ"/>
      <sheetName val="ก๊าซเรือนกระจก-ต่อคน-ต่อพื้นที่"/>
      <sheetName val="ก๊าซเรือนกระจก-แยกตามประเภท"/>
    </sheetNames>
    <sheetDataSet>
      <sheetData sheetId="0"/>
      <sheetData sheetId="1">
        <row r="12">
          <cell r="G12">
            <v>2292.6714194000001</v>
          </cell>
          <cell r="I12">
            <v>2897.5840040000003</v>
          </cell>
          <cell r="K12">
            <v>1080.3321966000001</v>
          </cell>
          <cell r="M12">
            <v>2826.8144929999999</v>
          </cell>
          <cell r="O12">
            <v>940.0062878</v>
          </cell>
          <cell r="Q12">
            <v>2917.0981099999999</v>
          </cell>
          <cell r="S12">
            <v>1219.9911675999999</v>
          </cell>
          <cell r="U12">
            <v>2831.9029814</v>
          </cell>
          <cell r="W12">
            <v>890.88892620000001</v>
          </cell>
          <cell r="Y12">
            <v>905.85797460000003</v>
          </cell>
          <cell r="AA12">
            <v>1073.6655632000002</v>
          </cell>
          <cell r="AC12">
            <v>1212.6274057999999</v>
          </cell>
        </row>
        <row r="13">
          <cell r="G13">
            <v>53.322007999999997</v>
          </cell>
          <cell r="I13">
            <v>22.678076000000001</v>
          </cell>
          <cell r="K13">
            <v>42.480835999999996</v>
          </cell>
          <cell r="M13">
            <v>46.645009600000002</v>
          </cell>
          <cell r="O13">
            <v>61.9546688</v>
          </cell>
          <cell r="Q13">
            <v>67.689637599999998</v>
          </cell>
          <cell r="S13">
            <v>58.625120000000003</v>
          </cell>
          <cell r="U13">
            <v>56.369619200000002</v>
          </cell>
          <cell r="W13">
            <v>54.293126399999998</v>
          </cell>
          <cell r="Y13">
            <v>4.1395600000000004</v>
          </cell>
          <cell r="AA13">
            <v>8.7803424000000003</v>
          </cell>
          <cell r="AC13">
            <v>8.9302615999999997</v>
          </cell>
        </row>
        <row r="14">
          <cell r="G14">
            <v>46.396636000000001</v>
          </cell>
          <cell r="I14">
            <v>65.859280800000008</v>
          </cell>
          <cell r="K14">
            <v>46.396636000000001</v>
          </cell>
          <cell r="M14">
            <v>59.819998400000003</v>
          </cell>
          <cell r="O14">
            <v>36.307297599999998</v>
          </cell>
          <cell r="Q14">
            <v>70.363569600000005</v>
          </cell>
          <cell r="S14">
            <v>59.6409904</v>
          </cell>
          <cell r="U14">
            <v>55.367174400000003</v>
          </cell>
          <cell r="W14">
            <v>37.110596000000001</v>
          </cell>
          <cell r="Y14">
            <v>14.5690136</v>
          </cell>
          <cell r="AA14">
            <v>6.3256952000000002</v>
          </cell>
          <cell r="AC14">
            <v>14.298264</v>
          </cell>
        </row>
        <row r="19">
          <cell r="G19">
            <v>9781.4570539999986</v>
          </cell>
          <cell r="I19">
            <v>6642.8728109999993</v>
          </cell>
          <cell r="K19">
            <v>14230.336754999998</v>
          </cell>
          <cell r="M19">
            <v>16436.420081999997</v>
          </cell>
          <cell r="O19">
            <v>16284.445413999998</v>
          </cell>
          <cell r="Q19">
            <v>15558.508503999999</v>
          </cell>
          <cell r="S19">
            <v>14204.607934999998</v>
          </cell>
          <cell r="U19">
            <v>11900.947184999997</v>
          </cell>
          <cell r="W19">
            <v>11337.753793</v>
          </cell>
          <cell r="Y19">
            <v>12923.335982999999</v>
          </cell>
          <cell r="AA19">
            <v>9376.105897999998</v>
          </cell>
          <cell r="AC19">
            <v>5808.5605230000001</v>
          </cell>
        </row>
        <row r="20">
          <cell r="G20">
            <v>1418.8291800000002</v>
          </cell>
          <cell r="I20">
            <v>1022.9253600000001</v>
          </cell>
          <cell r="K20">
            <v>931.87582500000019</v>
          </cell>
          <cell r="M20">
            <v>970.98644999999999</v>
          </cell>
          <cell r="O20">
            <v>1233.8098500000003</v>
          </cell>
          <cell r="Q20">
            <v>1091.1342900000002</v>
          </cell>
          <cell r="U20">
            <v>1286.395389</v>
          </cell>
          <cell r="W20">
            <v>1156.0057800000002</v>
          </cell>
          <cell r="Y20">
            <v>1207.8403950000002</v>
          </cell>
          <cell r="AA20">
            <v>1164.3702390000001</v>
          </cell>
          <cell r="AC20">
            <v>1266.4541850000003</v>
          </cell>
        </row>
        <row r="22">
          <cell r="G22">
            <v>136.64359999999999</v>
          </cell>
          <cell r="I22">
            <v>117.86319999999999</v>
          </cell>
          <cell r="K22">
            <v>73.502600000000001</v>
          </cell>
          <cell r="M22">
            <v>108.14919999999999</v>
          </cell>
          <cell r="O22">
            <v>184.2422</v>
          </cell>
          <cell r="Q22">
            <v>185.53739999999999</v>
          </cell>
          <cell r="S22">
            <v>226.66</v>
          </cell>
          <cell r="U22">
            <v>149.59559999999999</v>
          </cell>
          <cell r="W22">
            <v>162.54759999999999</v>
          </cell>
          <cell r="Y22">
            <v>155.42399999999998</v>
          </cell>
          <cell r="AA22">
            <v>148.94799999999998</v>
          </cell>
          <cell r="AC22">
            <v>126.60579999999999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ission Factor "/>
      <sheetName val="สรุปการคำนวณ"/>
      <sheetName val="CH4จากระบบ septic tank"/>
      <sheetName val="CH4จากบ่อบำบัดน้ำเสีย"/>
      <sheetName val="ก๊าซเรือนกระจกแยกตามรายการ"/>
      <sheetName val="ก๊าซเรือนกระจก-ต่อคน-ต่อพื้นที่"/>
      <sheetName val="ก๊าซเรือนกระจก-แยกตามประเภท"/>
    </sheetNames>
    <sheetDataSet>
      <sheetData sheetId="0"/>
      <sheetData sheetId="1">
        <row r="12">
          <cell r="G12">
            <v>823.9673444</v>
          </cell>
          <cell r="Y12">
            <v>363.04470960000003</v>
          </cell>
          <cell r="AA12">
            <v>122.97180300000001</v>
          </cell>
          <cell r="AC12">
            <v>975.81233940000004</v>
          </cell>
        </row>
        <row r="13">
          <cell r="Y13">
            <v>204.02436799999998</v>
          </cell>
          <cell r="AA13">
            <v>136.56296560000001</v>
          </cell>
          <cell r="AC13">
            <v>126.8517816</v>
          </cell>
        </row>
        <row r="14">
          <cell r="Y14">
            <v>0</v>
          </cell>
          <cell r="AA14">
            <v>6.9052335999999999</v>
          </cell>
          <cell r="AC14">
            <v>0</v>
          </cell>
        </row>
        <row r="19">
          <cell r="Y19">
            <v>9785.1126420000001</v>
          </cell>
          <cell r="AA19">
            <v>10756.363954999999</v>
          </cell>
          <cell r="AC19">
            <v>5418.2741149999993</v>
          </cell>
        </row>
        <row r="20">
          <cell r="Y20">
            <v>400.99499999999995</v>
          </cell>
          <cell r="AA20">
            <v>628.19699999999989</v>
          </cell>
          <cell r="AC20">
            <v>613.947</v>
          </cell>
        </row>
        <row r="22">
          <cell r="Y22">
            <v>121.10119999999999</v>
          </cell>
          <cell r="AA22">
            <v>189.42299999999997</v>
          </cell>
          <cell r="AC22">
            <v>122.39639999999999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ission Factor "/>
      <sheetName val="สรุปการคำนวณ"/>
      <sheetName val="CH4จากระบบ septic tank"/>
      <sheetName val="CH4จากบ่อบำบัดน้ำเสีย"/>
      <sheetName val="ก๊าซเรือนกระจกแยกตามรายการ"/>
      <sheetName val="ก๊าซเรือนกระจก-ต่อคน-ต่อพื้นที่"/>
      <sheetName val="ก๊าซเรือนกระจก-แยกตามประเภท"/>
    </sheetNames>
    <sheetDataSet>
      <sheetData sheetId="0"/>
      <sheetData sheetId="1">
        <row r="12">
          <cell r="G12">
            <v>731.41394320000006</v>
          </cell>
          <cell r="I12">
            <v>659.03884120000009</v>
          </cell>
          <cell r="K12">
            <v>517.38729060000003</v>
          </cell>
          <cell r="M12">
            <v>227.5849766</v>
          </cell>
          <cell r="O12">
            <v>595.91578579999998</v>
          </cell>
          <cell r="Q12">
            <v>577.29367480000008</v>
          </cell>
          <cell r="S12">
            <v>1384.2472438</v>
          </cell>
          <cell r="U12">
            <v>292.7555036</v>
          </cell>
          <cell r="W12">
            <v>0</v>
          </cell>
        </row>
        <row r="13">
          <cell r="G13">
            <v>255.52049439999999</v>
          </cell>
          <cell r="I13">
            <v>403.6115752</v>
          </cell>
          <cell r="K13">
            <v>379.88182719999998</v>
          </cell>
          <cell r="M13">
            <v>246.97510000000003</v>
          </cell>
          <cell r="O13">
            <v>359.2869568000001</v>
          </cell>
          <cell r="Q13">
            <v>468.55344000000002</v>
          </cell>
          <cell r="S13">
            <v>336.72076079999999</v>
          </cell>
          <cell r="U13">
            <v>373.60088399999995</v>
          </cell>
          <cell r="W13">
            <v>0</v>
          </cell>
        </row>
        <row r="14">
          <cell r="G14">
            <v>0</v>
          </cell>
          <cell r="I14">
            <v>0</v>
          </cell>
          <cell r="K14">
            <v>0</v>
          </cell>
          <cell r="M14">
            <v>0</v>
          </cell>
          <cell r="O14">
            <v>0</v>
          </cell>
          <cell r="Q14">
            <v>0</v>
          </cell>
          <cell r="S14">
            <v>0</v>
          </cell>
          <cell r="U14">
            <v>0</v>
          </cell>
          <cell r="W14">
            <v>0</v>
          </cell>
        </row>
        <row r="19">
          <cell r="G19">
            <v>4597.6528189999999</v>
          </cell>
          <cell r="I19">
            <v>4507.5437389999997</v>
          </cell>
          <cell r="K19">
            <v>11075.820434999998</v>
          </cell>
          <cell r="M19">
            <v>9036.858017999999</v>
          </cell>
          <cell r="O19">
            <v>10688.438705999999</v>
          </cell>
          <cell r="Q19">
            <v>12244.112597999998</v>
          </cell>
          <cell r="S19">
            <v>9812.9952319999975</v>
          </cell>
          <cell r="U19">
            <v>12712.022040999998</v>
          </cell>
          <cell r="W19">
            <v>10721.269146000001</v>
          </cell>
        </row>
        <row r="20">
          <cell r="G20">
            <v>606.87900000000002</v>
          </cell>
          <cell r="I20">
            <v>301.70100000000002</v>
          </cell>
          <cell r="K20">
            <v>514.596</v>
          </cell>
          <cell r="M20">
            <v>470.24999999999994</v>
          </cell>
          <cell r="O20">
            <v>463.14779999999996</v>
          </cell>
          <cell r="Q20">
            <v>300.25320000000005</v>
          </cell>
          <cell r="S20">
            <v>528.846</v>
          </cell>
          <cell r="U20">
            <v>798.56999999999994</v>
          </cell>
          <cell r="W20">
            <v>532.38</v>
          </cell>
        </row>
        <row r="22">
          <cell r="G22">
            <v>77.064399999999992</v>
          </cell>
          <cell r="I22">
            <v>92.606799999999993</v>
          </cell>
          <cell r="K22">
            <v>40.151199999999996</v>
          </cell>
          <cell r="M22">
            <v>94.87339999999999</v>
          </cell>
          <cell r="O22">
            <v>102.6446</v>
          </cell>
          <cell r="Q22">
            <v>173.88059999999999</v>
          </cell>
          <cell r="S22">
            <v>110.41579999999999</v>
          </cell>
          <cell r="U22">
            <v>124.33919999999999</v>
          </cell>
          <cell r="W22">
            <v>123.044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ิมาณขยะรายเดือน "/>
      <sheetName val="คำนวณ%"/>
      <sheetName val="ตัวอย่างคำนวณ ปริมาณขยะ"/>
    </sheetNames>
    <sheetDataSet>
      <sheetData sheetId="0"/>
      <sheetData sheetId="1">
        <row r="3">
          <cell r="B3">
            <v>142.30000000000001</v>
          </cell>
          <cell r="C3">
            <v>158.69999999999999</v>
          </cell>
          <cell r="D3">
            <v>122.7</v>
          </cell>
          <cell r="E3">
            <v>108.5</v>
          </cell>
          <cell r="F3">
            <v>95.9</v>
          </cell>
          <cell r="G3">
            <v>279.60000000000002</v>
          </cell>
          <cell r="H3">
            <v>258.2</v>
          </cell>
          <cell r="I3">
            <v>189.4</v>
          </cell>
          <cell r="J3">
            <v>242.1</v>
          </cell>
          <cell r="K3">
            <v>223.1</v>
          </cell>
          <cell r="L3">
            <v>134.4</v>
          </cell>
          <cell r="M3">
            <v>130</v>
          </cell>
        </row>
        <row r="4">
          <cell r="B4">
            <v>218</v>
          </cell>
          <cell r="C4">
            <v>332.40000000000003</v>
          </cell>
          <cell r="D4">
            <v>394.8</v>
          </cell>
          <cell r="E4">
            <v>248.9</v>
          </cell>
          <cell r="F4">
            <v>281</v>
          </cell>
          <cell r="G4">
            <v>630.70000000000005</v>
          </cell>
          <cell r="H4">
            <v>653.70000000000005</v>
          </cell>
          <cell r="I4">
            <v>483.9</v>
          </cell>
          <cell r="J4">
            <v>422.8</v>
          </cell>
          <cell r="K4">
            <v>407.6</v>
          </cell>
          <cell r="L4">
            <v>250.50000000000003</v>
          </cell>
          <cell r="M4">
            <v>349.59999999999997</v>
          </cell>
        </row>
        <row r="5">
          <cell r="B5">
            <v>67.7</v>
          </cell>
          <cell r="C5">
            <v>181.4</v>
          </cell>
          <cell r="D5">
            <v>124.2</v>
          </cell>
          <cell r="E5">
            <v>78</v>
          </cell>
          <cell r="F5">
            <v>133.6</v>
          </cell>
          <cell r="G5">
            <v>220.79999999999998</v>
          </cell>
          <cell r="H5">
            <v>188</v>
          </cell>
          <cell r="I5">
            <v>68.5</v>
          </cell>
          <cell r="J5">
            <v>64.5</v>
          </cell>
          <cell r="K5">
            <v>59.5</v>
          </cell>
          <cell r="L5">
            <v>191.3</v>
          </cell>
          <cell r="M5">
            <v>178.5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ดบันทึกไฟฟ้า-สนม."/>
      <sheetName val="ไฟฟ้า-สนม."/>
      <sheetName val="ไฟฟ้า-เปรียบเทียบ"/>
    </sheetNames>
    <sheetDataSet>
      <sheetData sheetId="0"/>
      <sheetData sheetId="1">
        <row r="14">
          <cell r="C14">
            <v>16810.02</v>
          </cell>
          <cell r="F14">
            <v>61711.321099440203</v>
          </cell>
        </row>
        <row r="15">
          <cell r="C15">
            <v>18478.55</v>
          </cell>
          <cell r="F15">
            <v>69360.361653539498</v>
          </cell>
        </row>
        <row r="16">
          <cell r="C16">
            <v>9308.15</v>
          </cell>
          <cell r="F16">
            <v>33111.485162691999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ดบันทึกไฟฟ้า-สนม."/>
      <sheetName val="ไฟฟ้า-สนม."/>
      <sheetName val="ไฟฟ้า-เปรียบเทียบ"/>
    </sheetNames>
    <sheetDataSet>
      <sheetData sheetId="0"/>
      <sheetData sheetId="1">
        <row r="5">
          <cell r="C5">
            <v>7898.39</v>
          </cell>
          <cell r="F5">
            <v>28872.865854187505</v>
          </cell>
        </row>
        <row r="6">
          <cell r="C6">
            <v>7743.59</v>
          </cell>
          <cell r="F6">
            <v>28908.738970826802</v>
          </cell>
        </row>
        <row r="7">
          <cell r="C7">
            <v>19027.349999999999</v>
          </cell>
          <cell r="F7">
            <v>75814.249254608498</v>
          </cell>
        </row>
        <row r="8">
          <cell r="C8">
            <v>15524.58</v>
          </cell>
          <cell r="E8">
            <v>26324.58</v>
          </cell>
        </row>
        <row r="9">
          <cell r="C9">
            <v>18361.86</v>
          </cell>
          <cell r="E9">
            <v>29201.86</v>
          </cell>
        </row>
        <row r="10">
          <cell r="C10">
            <v>21034.379999999997</v>
          </cell>
          <cell r="E10">
            <v>31374.379999999997</v>
          </cell>
        </row>
        <row r="11">
          <cell r="C11">
            <v>16857.919999999998</v>
          </cell>
          <cell r="E11">
            <v>26717.919999999998</v>
          </cell>
        </row>
        <row r="12">
          <cell r="C12">
            <v>21838.21</v>
          </cell>
          <cell r="E12">
            <v>31808.21</v>
          </cell>
        </row>
        <row r="13">
          <cell r="C13">
            <v>18418.260000000002</v>
          </cell>
          <cell r="E13">
            <v>27288.260000000002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ดบันทึกน้ำ-สนม."/>
      <sheetName val="น้ำ-สนม."/>
      <sheetName val="น้ำ-เปรียบเทียบ"/>
    </sheetNames>
    <sheetDataSet>
      <sheetData sheetId="0"/>
      <sheetData sheetId="1">
        <row r="5">
          <cell r="D5">
            <v>422</v>
          </cell>
          <cell r="E5">
            <v>3376</v>
          </cell>
        </row>
        <row r="6">
          <cell r="D6">
            <v>364</v>
          </cell>
          <cell r="E6">
            <v>2912</v>
          </cell>
        </row>
        <row r="7">
          <cell r="D7">
            <v>227</v>
          </cell>
          <cell r="E7">
            <v>1816</v>
          </cell>
        </row>
        <row r="8">
          <cell r="D8">
            <v>334</v>
          </cell>
          <cell r="E8">
            <v>2672</v>
          </cell>
        </row>
        <row r="9">
          <cell r="D9">
            <v>569</v>
          </cell>
          <cell r="E9">
            <v>4552</v>
          </cell>
        </row>
        <row r="10">
          <cell r="D10">
            <v>573</v>
          </cell>
          <cell r="E10">
            <v>4584</v>
          </cell>
        </row>
        <row r="11">
          <cell r="D11">
            <v>700</v>
          </cell>
          <cell r="E11">
            <v>5600</v>
          </cell>
        </row>
        <row r="12">
          <cell r="D12">
            <v>462</v>
          </cell>
          <cell r="E12">
            <v>3696</v>
          </cell>
        </row>
        <row r="13">
          <cell r="D13">
            <v>502</v>
          </cell>
          <cell r="E13">
            <v>4016</v>
          </cell>
        </row>
        <row r="14">
          <cell r="D14">
            <v>480</v>
          </cell>
          <cell r="E14">
            <v>3840</v>
          </cell>
        </row>
        <row r="15">
          <cell r="D15">
            <v>460</v>
          </cell>
          <cell r="E15">
            <v>3680</v>
          </cell>
        </row>
        <row r="16">
          <cell r="D16">
            <v>391</v>
          </cell>
          <cell r="E16">
            <v>3128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ดบันทึกน้ำ-สนม."/>
      <sheetName val="น้ำ-สนม."/>
      <sheetName val="น้ำ-เปรียบเทียบ"/>
    </sheetNames>
    <sheetDataSet>
      <sheetData sheetId="0"/>
      <sheetData sheetId="1">
        <row r="14">
          <cell r="C14">
            <v>374</v>
          </cell>
          <cell r="D14">
            <v>3740</v>
          </cell>
        </row>
        <row r="15">
          <cell r="C15">
            <v>585</v>
          </cell>
          <cell r="D15">
            <v>5850</v>
          </cell>
        </row>
        <row r="16">
          <cell r="C16">
            <v>378</v>
          </cell>
          <cell r="D16">
            <v>3780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ดบันทึกน้ำ-สนม."/>
      <sheetName val="น้ำ-สนม."/>
      <sheetName val="น้ำ-เปรียบเทียบ"/>
    </sheetNames>
    <sheetDataSet>
      <sheetData sheetId="0"/>
      <sheetData sheetId="1">
        <row r="5">
          <cell r="C5">
            <v>238</v>
          </cell>
          <cell r="D5">
            <v>1904</v>
          </cell>
        </row>
        <row r="6">
          <cell r="C6">
            <v>286</v>
          </cell>
          <cell r="D6">
            <v>2288</v>
          </cell>
        </row>
        <row r="7">
          <cell r="C7">
            <v>124</v>
          </cell>
          <cell r="D7">
            <v>992</v>
          </cell>
        </row>
        <row r="8">
          <cell r="C8">
            <v>293</v>
          </cell>
          <cell r="D8">
            <v>2344</v>
          </cell>
        </row>
        <row r="9">
          <cell r="C9">
            <v>317</v>
          </cell>
          <cell r="D9">
            <v>2536</v>
          </cell>
        </row>
        <row r="10">
          <cell r="C10">
            <v>537</v>
          </cell>
          <cell r="D10">
            <v>4296</v>
          </cell>
        </row>
        <row r="11">
          <cell r="C11">
            <v>341</v>
          </cell>
          <cell r="D11">
            <v>2728</v>
          </cell>
        </row>
        <row r="12">
          <cell r="C12">
            <v>384</v>
          </cell>
          <cell r="D12">
            <v>3072</v>
          </cell>
        </row>
        <row r="13">
          <cell r="C13">
            <v>380</v>
          </cell>
          <cell r="D13">
            <v>3040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น้ำมันเชื้อเพลิง"/>
      <sheetName val="น้ำมันเชื้อเพลิง-เปรียบเทียบ"/>
    </sheetNames>
    <sheetDataSet>
      <sheetData sheetId="0">
        <row r="5">
          <cell r="D5">
            <v>835.33900000000006</v>
          </cell>
          <cell r="J5">
            <v>879.90400000000011</v>
          </cell>
          <cell r="K5">
            <v>23144</v>
          </cell>
        </row>
        <row r="6">
          <cell r="J6">
            <v>1095.308</v>
          </cell>
          <cell r="K6">
            <v>30175.3</v>
          </cell>
        </row>
        <row r="7">
          <cell r="J7">
            <v>433.34100000000001</v>
          </cell>
          <cell r="K7">
            <v>12210.1</v>
          </cell>
        </row>
        <row r="8">
          <cell r="J8">
            <v>1077.5349999999999</v>
          </cell>
          <cell r="K8">
            <v>31012.2</v>
          </cell>
        </row>
        <row r="9">
          <cell r="J9">
            <v>386.40699999999998</v>
          </cell>
          <cell r="K9">
            <v>11187.1</v>
          </cell>
        </row>
        <row r="10">
          <cell r="J10">
            <v>1124.5469999999998</v>
          </cell>
          <cell r="K10">
            <v>30653.1</v>
          </cell>
        </row>
        <row r="11">
          <cell r="J11">
            <v>497.35999999999996</v>
          </cell>
          <cell r="K11">
            <v>13825</v>
          </cell>
        </row>
        <row r="12">
          <cell r="J12">
            <v>1081.7449999999999</v>
          </cell>
          <cell r="K12">
            <v>29003</v>
          </cell>
        </row>
        <row r="13">
          <cell r="J13">
            <v>365.44599999999997</v>
          </cell>
          <cell r="K13">
            <v>11111.800000000001</v>
          </cell>
        </row>
        <row r="14">
          <cell r="J14">
            <v>338.41200000000003</v>
          </cell>
          <cell r="K14">
            <v>8980</v>
          </cell>
        </row>
        <row r="15">
          <cell r="J15">
            <v>397.94299999999998</v>
          </cell>
          <cell r="K15">
            <v>10129</v>
          </cell>
        </row>
        <row r="16">
          <cell r="J16">
            <v>452.20399999999995</v>
          </cell>
          <cell r="K16">
            <v>12326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น้ำมันเชื้อเพลิง"/>
      <sheetName val="น้ำมันเชื้อเพลิง-เปรียบเทียบ"/>
    </sheetNames>
    <sheetDataSet>
      <sheetData sheetId="0">
        <row r="5">
          <cell r="D5">
            <v>300.214</v>
          </cell>
        </row>
        <row r="14">
          <cell r="J14">
            <v>223.45600000000002</v>
          </cell>
          <cell r="K14">
            <v>6655</v>
          </cell>
        </row>
        <row r="15">
          <cell r="J15">
            <v>108.922</v>
          </cell>
          <cell r="K15">
            <v>7510</v>
          </cell>
        </row>
        <row r="16">
          <cell r="J16">
            <v>412.22999999999996</v>
          </cell>
          <cell r="K16">
            <v>12171.319739999999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น้ำมันเชื้อเพลิง"/>
      <sheetName val="น้ำมันเชื้อเพลิง-เปรียบเทียบ"/>
    </sheetNames>
    <sheetDataSet>
      <sheetData sheetId="0">
        <row r="5">
          <cell r="J5">
            <v>380.68600000000004</v>
          </cell>
          <cell r="K5">
            <v>10672.1</v>
          </cell>
        </row>
        <row r="6">
          <cell r="J6">
            <v>420.49900000000002</v>
          </cell>
          <cell r="K6">
            <v>13380</v>
          </cell>
        </row>
        <row r="7">
          <cell r="J7">
            <v>358.28300000000002</v>
          </cell>
          <cell r="K7">
            <v>13465.2</v>
          </cell>
        </row>
        <row r="8">
          <cell r="J8">
            <v>193.29599999999999</v>
          </cell>
          <cell r="K8">
            <v>7120</v>
          </cell>
        </row>
        <row r="9">
          <cell r="J9">
            <v>377.69100000000003</v>
          </cell>
          <cell r="K9">
            <v>13685</v>
          </cell>
        </row>
        <row r="10">
          <cell r="J10">
            <v>419.73800000000006</v>
          </cell>
          <cell r="K10">
            <v>13108.5</v>
          </cell>
        </row>
        <row r="11">
          <cell r="J11">
            <v>654.83600000000001</v>
          </cell>
          <cell r="K11">
            <v>20387.47</v>
          </cell>
        </row>
        <row r="12">
          <cell r="J12">
            <v>273.63099999999997</v>
          </cell>
          <cell r="K12">
            <v>17077.099999999999</v>
          </cell>
        </row>
        <row r="13">
          <cell r="J13">
            <v>495.58199999999999</v>
          </cell>
          <cell r="K13">
            <v>18725.599999999999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showGridLines="0" workbookViewId="0">
      <pane xSplit="4392" ySplit="2736" topLeftCell="O8" activePane="bottomRight"/>
      <selection activeCell="A2" sqref="A2:XFD2"/>
      <selection pane="topRight" activeCell="AB3" sqref="AB3:AB5"/>
      <selection pane="bottomLeft" activeCell="A28" sqref="A28:XFD30"/>
      <selection pane="bottomRight" activeCell="AB14" sqref="AB14"/>
    </sheetView>
  </sheetViews>
  <sheetFormatPr defaultColWidth="9" defaultRowHeight="24.6" x14ac:dyDescent="0.7"/>
  <cols>
    <col min="1" max="1" width="5.8984375" style="1" customWidth="1"/>
    <col min="2" max="2" width="20.69921875" style="1" customWidth="1"/>
    <col min="3" max="3" width="5.8984375" style="1" customWidth="1"/>
    <col min="4" max="4" width="9" style="1" customWidth="1"/>
    <col min="5" max="5" width="9.69921875" style="1" bestFit="1" customWidth="1"/>
    <col min="6" max="6" width="9" style="1" customWidth="1"/>
    <col min="7" max="7" width="9.69921875" style="1" bestFit="1" customWidth="1"/>
    <col min="8" max="8" width="9" style="1" customWidth="1"/>
    <col min="9" max="9" width="9.69921875" style="1" bestFit="1" customWidth="1"/>
    <col min="10" max="15" width="9" style="1" customWidth="1"/>
    <col min="16" max="16" width="9.69921875" style="1" customWidth="1"/>
    <col min="17" max="17" width="9" style="1" customWidth="1"/>
    <col min="18" max="18" width="9.69921875" style="1" customWidth="1"/>
    <col min="19" max="19" width="9.69921875" style="1" bestFit="1" customWidth="1"/>
    <col min="20" max="21" width="9.69921875" style="1" customWidth="1"/>
    <col min="22" max="24" width="9" style="1" customWidth="1"/>
    <col min="25" max="25" width="9.69921875" style="1" bestFit="1" customWidth="1"/>
    <col min="26" max="27" width="9" style="1" customWidth="1"/>
    <col min="28" max="28" width="22.19921875" style="1" customWidth="1"/>
    <col min="29" max="29" width="19.19921875" style="1" customWidth="1"/>
    <col min="30" max="16384" width="9" style="1"/>
  </cols>
  <sheetData>
    <row r="1" spans="1:30" x14ac:dyDescent="0.7">
      <c r="A1" s="83" t="s">
        <v>29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</row>
    <row r="2" spans="1:30" x14ac:dyDescent="0.7">
      <c r="A2" s="84" t="s">
        <v>106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30" x14ac:dyDescent="0.7">
      <c r="A3" s="11" t="s">
        <v>14</v>
      </c>
      <c r="B3" s="77" t="s">
        <v>0</v>
      </c>
      <c r="C3" s="12"/>
      <c r="D3" s="81" t="s">
        <v>4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11" t="s">
        <v>5</v>
      </c>
      <c r="AC3" s="11" t="s">
        <v>7</v>
      </c>
      <c r="AD3" s="57"/>
    </row>
    <row r="4" spans="1:30" x14ac:dyDescent="0.7">
      <c r="A4" s="13" t="s">
        <v>15</v>
      </c>
      <c r="B4" s="78"/>
      <c r="C4" s="13" t="s">
        <v>9</v>
      </c>
      <c r="D4" s="80" t="s">
        <v>87</v>
      </c>
      <c r="E4" s="80"/>
      <c r="F4" s="80" t="s">
        <v>88</v>
      </c>
      <c r="G4" s="80"/>
      <c r="H4" s="80" t="s">
        <v>89</v>
      </c>
      <c r="I4" s="80"/>
      <c r="J4" s="85" t="s">
        <v>1</v>
      </c>
      <c r="K4" s="85"/>
      <c r="L4" s="80" t="s">
        <v>2</v>
      </c>
      <c r="M4" s="80"/>
      <c r="N4" s="80" t="s">
        <v>3</v>
      </c>
      <c r="O4" s="80"/>
      <c r="P4" s="85" t="s">
        <v>82</v>
      </c>
      <c r="Q4" s="85"/>
      <c r="R4" s="80" t="s">
        <v>81</v>
      </c>
      <c r="S4" s="80"/>
      <c r="T4" s="80" t="s">
        <v>83</v>
      </c>
      <c r="U4" s="80"/>
      <c r="V4" s="85" t="s">
        <v>84</v>
      </c>
      <c r="W4" s="85"/>
      <c r="X4" s="80" t="s">
        <v>85</v>
      </c>
      <c r="Y4" s="80"/>
      <c r="Z4" s="80" t="s">
        <v>86</v>
      </c>
      <c r="AA4" s="86"/>
      <c r="AB4" s="13" t="s">
        <v>6</v>
      </c>
      <c r="AC4" s="13" t="s">
        <v>8</v>
      </c>
    </row>
    <row r="5" spans="1:30" x14ac:dyDescent="0.7">
      <c r="A5" s="14"/>
      <c r="B5" s="79"/>
      <c r="C5" s="15"/>
      <c r="D5" s="48">
        <v>62</v>
      </c>
      <c r="E5" s="48">
        <v>64</v>
      </c>
      <c r="F5" s="48">
        <v>62</v>
      </c>
      <c r="G5" s="48">
        <v>64</v>
      </c>
      <c r="H5" s="48">
        <v>62</v>
      </c>
      <c r="I5" s="48">
        <v>64</v>
      </c>
      <c r="J5" s="48">
        <v>62</v>
      </c>
      <c r="K5" s="48">
        <v>65</v>
      </c>
      <c r="L5" s="48">
        <v>62</v>
      </c>
      <c r="M5" s="48">
        <v>65</v>
      </c>
      <c r="N5" s="48">
        <v>62</v>
      </c>
      <c r="O5" s="48">
        <v>65</v>
      </c>
      <c r="P5" s="48">
        <v>62</v>
      </c>
      <c r="Q5" s="48">
        <v>65</v>
      </c>
      <c r="R5" s="48">
        <v>62</v>
      </c>
      <c r="S5" s="48">
        <v>65</v>
      </c>
      <c r="T5" s="48">
        <v>62</v>
      </c>
      <c r="U5" s="48">
        <v>65</v>
      </c>
      <c r="V5" s="48">
        <v>62</v>
      </c>
      <c r="W5" s="48">
        <v>65</v>
      </c>
      <c r="X5" s="48">
        <v>62</v>
      </c>
      <c r="Y5" s="48">
        <v>65</v>
      </c>
      <c r="Z5" s="48">
        <v>62</v>
      </c>
      <c r="AA5" s="69">
        <v>65</v>
      </c>
      <c r="AB5" s="15"/>
      <c r="AC5" s="15"/>
    </row>
    <row r="6" spans="1:30" x14ac:dyDescent="0.7">
      <c r="A6" s="10">
        <v>1</v>
      </c>
      <c r="B6" s="19" t="s">
        <v>12</v>
      </c>
      <c r="C6" s="20"/>
      <c r="D6" s="17"/>
      <c r="E6" s="17"/>
      <c r="F6" s="17"/>
      <c r="G6" s="17"/>
      <c r="H6" s="17"/>
      <c r="I6" s="18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7"/>
      <c r="Y6" s="17"/>
      <c r="Z6" s="17"/>
      <c r="AA6" s="17"/>
      <c r="AB6" s="17"/>
      <c r="AC6" s="18"/>
    </row>
    <row r="7" spans="1:30" x14ac:dyDescent="0.7">
      <c r="A7" s="6"/>
      <c r="B7" s="2" t="s">
        <v>19</v>
      </c>
      <c r="C7" s="6" t="s">
        <v>23</v>
      </c>
      <c r="D7" s="16">
        <f>'[1]ไฟฟ้า-สนม.'!$D$14</f>
        <v>22201.23</v>
      </c>
      <c r="E7" s="16">
        <f>'[2]ไฟฟ้า-สนม.'!$C$14</f>
        <v>16810.02</v>
      </c>
      <c r="F7" s="16">
        <f>'[1]ไฟฟ้า-สนม.'!$D$15</f>
        <v>16107.38</v>
      </c>
      <c r="G7" s="16">
        <f>'[2]ไฟฟ้า-สนม.'!$C$15</f>
        <v>18478.55</v>
      </c>
      <c r="H7" s="16">
        <f>'[1]ไฟฟ้า-สนม.'!$D$16</f>
        <v>9978.630000000001</v>
      </c>
      <c r="I7" s="16">
        <f>'[2]ไฟฟ้า-สนม.'!$C$16</f>
        <v>9308.15</v>
      </c>
      <c r="J7" s="16">
        <f>'[1]ไฟฟ้า-สนม.'!$D$5</f>
        <v>16803.739999999998</v>
      </c>
      <c r="K7" s="16">
        <f>'[3]ไฟฟ้า-สนม.'!$C$5</f>
        <v>7898.39</v>
      </c>
      <c r="L7" s="16">
        <f>'[1]ไฟฟ้า-สนม.'!$D$6</f>
        <v>11411.91</v>
      </c>
      <c r="M7" s="16">
        <f>'[3]ไฟฟ้า-สนม.'!$C$6</f>
        <v>7743.59</v>
      </c>
      <c r="N7" s="16">
        <f>'[1]ไฟฟ้า-สนม.'!$D$7</f>
        <v>24446.55</v>
      </c>
      <c r="O7" s="16">
        <f>'[3]ไฟฟ้า-สนม.'!$C$7</f>
        <v>19027.349999999999</v>
      </c>
      <c r="P7" s="16">
        <f>'[1]ไฟฟ้า-สนม.'!$D$8</f>
        <v>28236.42</v>
      </c>
      <c r="Q7" s="16">
        <f>'[3]ไฟฟ้า-สนม.'!$C$8</f>
        <v>15524.58</v>
      </c>
      <c r="R7" s="16">
        <f>'[1]ไฟฟ้า-สนม.'!$D$9</f>
        <v>27975.34</v>
      </c>
      <c r="S7" s="16">
        <f>'[3]ไฟฟ้า-สนม.'!$C$9</f>
        <v>18361.86</v>
      </c>
      <c r="T7" s="16">
        <f>'[1]ไฟฟ้า-สนม.'!$D$10</f>
        <v>26728.240000000002</v>
      </c>
      <c r="U7" s="16">
        <f>'[3]ไฟฟ้า-สนม.'!$C$10</f>
        <v>21034.379999999997</v>
      </c>
      <c r="V7" s="16">
        <f>'[1]ไฟฟ้า-สนม.'!$D$11</f>
        <v>24402.35</v>
      </c>
      <c r="W7" s="16">
        <f>'[3]ไฟฟ้า-สนม.'!$C$11</f>
        <v>16857.919999999998</v>
      </c>
      <c r="X7" s="58">
        <f>'[1]ไฟฟ้า-สนม.'!$D$12</f>
        <v>20444.849999999999</v>
      </c>
      <c r="Y7" s="16">
        <f>'[3]ไฟฟ้า-สนม.'!$C$12</f>
        <v>21838.21</v>
      </c>
      <c r="Z7" s="16">
        <f>'[1]ไฟฟ้า-สนม.'!$D$13</f>
        <v>19477.330000000002</v>
      </c>
      <c r="AA7" s="16">
        <f>'[3]ไฟฟ้า-สนม.'!$C$13</f>
        <v>18418.260000000002</v>
      </c>
      <c r="AB7" s="53"/>
      <c r="AC7" s="2"/>
    </row>
    <row r="8" spans="1:30" x14ac:dyDescent="0.7">
      <c r="A8" s="6"/>
      <c r="B8" s="2" t="s">
        <v>20</v>
      </c>
      <c r="C8" s="6" t="s">
        <v>10</v>
      </c>
      <c r="D8" s="16">
        <f>'[1]ไฟฟ้า-สนม.'!$G$14</f>
        <v>85696.747799999997</v>
      </c>
      <c r="E8" s="16">
        <f>'[2]ไฟฟ้า-สนม.'!$F$14</f>
        <v>61711.321099440203</v>
      </c>
      <c r="F8" s="16">
        <f>'[1]ไฟฟ้า-สนม.'!$G$15</f>
        <v>60402.674999999996</v>
      </c>
      <c r="G8" s="16">
        <f>'[2]ไฟฟ้า-สนม.'!$F$15</f>
        <v>69360.361653539498</v>
      </c>
      <c r="H8" s="16">
        <f>'[1]ไฟฟ้า-สนม.'!$G$16</f>
        <v>36322.213200000006</v>
      </c>
      <c r="I8" s="16">
        <f>'[2]ไฟฟ้า-สนม.'!$F$16</f>
        <v>33111.485162691999</v>
      </c>
      <c r="J8" s="16">
        <f>'[1]ไฟฟ้า-สนม.'!$G$5</f>
        <v>62005.800599999995</v>
      </c>
      <c r="K8" s="16">
        <f>'[3]ไฟฟ้า-สนม.'!$F$5</f>
        <v>28872.865854187505</v>
      </c>
      <c r="L8" s="16">
        <f>'[1]ไฟฟ้า-สนม.'!$G$6</f>
        <v>42794.662499999999</v>
      </c>
      <c r="M8" s="16">
        <f>'[3]ไฟฟ้า-สนม.'!$F$6</f>
        <v>28908.738970826802</v>
      </c>
      <c r="N8" s="16">
        <f>'[1]ไฟฟ้า-สนม.'!$G$7</f>
        <v>92407.958999999988</v>
      </c>
      <c r="O8" s="16">
        <f>'[3]ไฟฟ้า-สนม.'!$F$7</f>
        <v>75814.249254608498</v>
      </c>
      <c r="P8" s="16">
        <f>'[1]ไฟฟ้า-สนม.'!$G$8</f>
        <v>108992.58119999999</v>
      </c>
      <c r="Q8" s="16">
        <f>'[3]ไฟฟ้า-สนม.'!$E$8</f>
        <v>26324.58</v>
      </c>
      <c r="R8" s="16">
        <f>'[1]ไฟฟ้า-สนม.'!$G$9</f>
        <v>107705.05900000001</v>
      </c>
      <c r="S8" s="16">
        <f>'[3]ไฟฟ้า-สนม.'!$E$9</f>
        <v>29201.86</v>
      </c>
      <c r="T8" s="16">
        <f>'[1]ไฟฟ้า-สนม.'!$G$10</f>
        <v>101032.7472</v>
      </c>
      <c r="U8" s="16">
        <f>'[3]ไฟฟ้า-สนม.'!$E$10</f>
        <v>31374.379999999997</v>
      </c>
      <c r="V8" s="16">
        <f>'[1]ไฟฟ้า-สนม.'!$G$11</f>
        <v>91508.8125</v>
      </c>
      <c r="W8" s="16">
        <f>'[3]ไฟฟ้า-สนม.'!$E$11</f>
        <v>26717.919999999998</v>
      </c>
      <c r="X8" s="58">
        <f>'[1]ไฟฟ้า-สนม.'!$G$12</f>
        <v>77690.429999999993</v>
      </c>
      <c r="Y8" s="16">
        <f>'[3]ไฟฟ้า-สนม.'!$E$12</f>
        <v>31808.21</v>
      </c>
      <c r="Z8" s="16">
        <f>'[1]ไฟฟ้า-สนม.'!$G$13</f>
        <v>74598.173899999994</v>
      </c>
      <c r="AA8" s="16">
        <f>'[3]ไฟฟ้า-สนม.'!$E$13</f>
        <v>27288.260000000002</v>
      </c>
      <c r="AB8" s="53"/>
      <c r="AC8" s="2"/>
    </row>
    <row r="9" spans="1:30" x14ac:dyDescent="0.7">
      <c r="A9" s="9">
        <v>2</v>
      </c>
      <c r="B9" s="21" t="s">
        <v>13</v>
      </c>
      <c r="C9" s="22"/>
      <c r="D9" s="23"/>
      <c r="E9" s="23"/>
      <c r="F9" s="23"/>
      <c r="G9" s="23"/>
      <c r="H9" s="23"/>
      <c r="I9" s="24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4"/>
      <c r="X9" s="23"/>
      <c r="Y9" s="23"/>
      <c r="Z9" s="23"/>
      <c r="AA9" s="23"/>
      <c r="AB9" s="23"/>
      <c r="AC9" s="24"/>
    </row>
    <row r="10" spans="1:30" x14ac:dyDescent="0.7">
      <c r="A10" s="6"/>
      <c r="B10" s="2" t="s">
        <v>21</v>
      </c>
      <c r="C10" s="6" t="s">
        <v>22</v>
      </c>
      <c r="D10" s="16">
        <f>'[4]น้ำ-สนม.'!$D$14</f>
        <v>480</v>
      </c>
      <c r="E10" s="16">
        <f>'[5]น้ำ-สนม.'!$C$14</f>
        <v>374</v>
      </c>
      <c r="F10" s="16">
        <f>'[4]น้ำ-สนม.'!$D$15</f>
        <v>460</v>
      </c>
      <c r="G10" s="16">
        <f>'[5]น้ำ-สนม.'!$C$15</f>
        <v>585</v>
      </c>
      <c r="H10" s="16">
        <f>'[4]น้ำ-สนม.'!$D$16</f>
        <v>391</v>
      </c>
      <c r="I10" s="16">
        <f>'[5]น้ำ-สนม.'!$C$16</f>
        <v>378</v>
      </c>
      <c r="J10" s="16">
        <f>'[4]น้ำ-สนม.'!$D$5</f>
        <v>422</v>
      </c>
      <c r="K10" s="16">
        <f>'[6]น้ำ-สนม.'!$C$5</f>
        <v>238</v>
      </c>
      <c r="L10" s="16">
        <f>'[4]น้ำ-สนม.'!$D$6</f>
        <v>364</v>
      </c>
      <c r="M10" s="16">
        <f>'[6]น้ำ-สนม.'!$C$6</f>
        <v>286</v>
      </c>
      <c r="N10" s="16">
        <f>'[4]น้ำ-สนม.'!$D$7</f>
        <v>227</v>
      </c>
      <c r="O10" s="16">
        <f>'[6]น้ำ-สนม.'!$C$7</f>
        <v>124</v>
      </c>
      <c r="P10" s="16">
        <f>'[4]น้ำ-สนม.'!$D$8</f>
        <v>334</v>
      </c>
      <c r="Q10" s="16">
        <f>'[6]น้ำ-สนม.'!$C$8</f>
        <v>293</v>
      </c>
      <c r="R10" s="16">
        <f>'[4]น้ำ-สนม.'!$D$9</f>
        <v>569</v>
      </c>
      <c r="S10" s="16">
        <f>'[6]น้ำ-สนม.'!$C$9</f>
        <v>317</v>
      </c>
      <c r="T10" s="16">
        <f>'[4]น้ำ-สนม.'!$D$10</f>
        <v>573</v>
      </c>
      <c r="U10" s="16">
        <f>'[6]น้ำ-สนม.'!$C$10</f>
        <v>537</v>
      </c>
      <c r="V10" s="16">
        <f>'[4]น้ำ-สนม.'!$D$11</f>
        <v>700</v>
      </c>
      <c r="W10" s="16">
        <f>'[6]น้ำ-สนม.'!$C$11</f>
        <v>341</v>
      </c>
      <c r="X10" s="58">
        <f>'[4]น้ำ-สนม.'!$D$12</f>
        <v>462</v>
      </c>
      <c r="Y10" s="16">
        <f>'[6]น้ำ-สนม.'!$C$12</f>
        <v>384</v>
      </c>
      <c r="Z10" s="16">
        <f>'[4]น้ำ-สนม.'!$D$13</f>
        <v>502</v>
      </c>
      <c r="AA10" s="16">
        <f>'[6]น้ำ-สนม.'!$C$13</f>
        <v>380</v>
      </c>
      <c r="AB10" s="53"/>
      <c r="AC10" s="2"/>
    </row>
    <row r="11" spans="1:30" x14ac:dyDescent="0.7">
      <c r="A11" s="6"/>
      <c r="B11" s="2" t="s">
        <v>24</v>
      </c>
      <c r="C11" s="6" t="s">
        <v>10</v>
      </c>
      <c r="D11" s="16">
        <f>'[4]น้ำ-สนม.'!$E$14</f>
        <v>3840</v>
      </c>
      <c r="E11" s="16">
        <f>'[5]น้ำ-สนม.'!$D$14</f>
        <v>3740</v>
      </c>
      <c r="F11" s="16">
        <f>'[4]น้ำ-สนม.'!$E$15</f>
        <v>3680</v>
      </c>
      <c r="G11" s="16">
        <f>'[5]น้ำ-สนม.'!$D$15</f>
        <v>5850</v>
      </c>
      <c r="H11" s="16">
        <f>'[4]น้ำ-สนม.'!$E$16</f>
        <v>3128</v>
      </c>
      <c r="I11" s="16">
        <f>'[5]น้ำ-สนม.'!$D$16</f>
        <v>3780</v>
      </c>
      <c r="J11" s="16">
        <f>'[4]น้ำ-สนม.'!$E$5</f>
        <v>3376</v>
      </c>
      <c r="K11" s="16">
        <f>'[6]น้ำ-สนม.'!$D$5</f>
        <v>1904</v>
      </c>
      <c r="L11" s="16">
        <f>'[4]น้ำ-สนม.'!$E$6</f>
        <v>2912</v>
      </c>
      <c r="M11" s="16">
        <f>'[6]น้ำ-สนม.'!$D$6</f>
        <v>2288</v>
      </c>
      <c r="N11" s="16">
        <f>'[4]น้ำ-สนม.'!$E$7</f>
        <v>1816</v>
      </c>
      <c r="O11" s="16">
        <f>'[6]น้ำ-สนม.'!$D$7</f>
        <v>992</v>
      </c>
      <c r="P11" s="16">
        <f>'[4]น้ำ-สนม.'!$E$8</f>
        <v>2672</v>
      </c>
      <c r="Q11" s="16">
        <f>'[6]น้ำ-สนม.'!$D$8</f>
        <v>2344</v>
      </c>
      <c r="R11" s="16">
        <f>'[4]น้ำ-สนม.'!$E$9</f>
        <v>4552</v>
      </c>
      <c r="S11" s="16">
        <f>'[6]น้ำ-สนม.'!$D$9</f>
        <v>2536</v>
      </c>
      <c r="T11" s="16">
        <f>'[4]น้ำ-สนม.'!$E$10</f>
        <v>4584</v>
      </c>
      <c r="U11" s="16">
        <f>'[6]น้ำ-สนม.'!$D$10</f>
        <v>4296</v>
      </c>
      <c r="V11" s="16">
        <f>'[4]น้ำ-สนม.'!$E$11</f>
        <v>5600</v>
      </c>
      <c r="W11" s="16">
        <f>'[6]น้ำ-สนม.'!$D$11</f>
        <v>2728</v>
      </c>
      <c r="X11" s="58">
        <f>'[4]น้ำ-สนม.'!$E$12</f>
        <v>3696</v>
      </c>
      <c r="Y11" s="16">
        <f>'[6]น้ำ-สนม.'!$D$12</f>
        <v>3072</v>
      </c>
      <c r="Z11" s="16">
        <f>'[4]น้ำ-สนม.'!$E$13</f>
        <v>4016</v>
      </c>
      <c r="AA11" s="16">
        <f>'[6]น้ำ-สนม.'!$D$13</f>
        <v>3040</v>
      </c>
      <c r="AB11" s="53"/>
      <c r="AC11" s="2"/>
    </row>
    <row r="12" spans="1:30" ht="49.2" x14ac:dyDescent="0.7">
      <c r="A12" s="8">
        <v>3</v>
      </c>
      <c r="B12" s="25" t="s">
        <v>18</v>
      </c>
      <c r="C12" s="26"/>
      <c r="D12" s="17"/>
      <c r="E12" s="17"/>
      <c r="F12" s="17"/>
      <c r="G12" s="17"/>
      <c r="H12" s="17"/>
      <c r="I12" s="18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8"/>
      <c r="X12" s="17"/>
      <c r="Y12" s="17"/>
      <c r="Z12" s="17"/>
      <c r="AA12" s="17"/>
      <c r="AB12" s="17"/>
      <c r="AC12" s="18"/>
    </row>
    <row r="13" spans="1:30" x14ac:dyDescent="0.7">
      <c r="A13" s="4"/>
      <c r="B13" s="3" t="s">
        <v>25</v>
      </c>
      <c r="C13" s="4" t="s">
        <v>17</v>
      </c>
      <c r="D13" s="16">
        <f>[7]น้ำมันเชื้อเพลิง!$J$14</f>
        <v>338.41200000000003</v>
      </c>
      <c r="E13" s="16">
        <f>[8]น้ำมันเชื้อเพลิง!$J$14</f>
        <v>223.45600000000002</v>
      </c>
      <c r="F13" s="16">
        <f>[7]น้ำมันเชื้อเพลิง!$J$15</f>
        <v>397.94299999999998</v>
      </c>
      <c r="G13" s="16">
        <f>[8]น้ำมันเชื้อเพลิง!$J$15</f>
        <v>108.922</v>
      </c>
      <c r="H13" s="16">
        <f>[7]น้ำมันเชื้อเพลิง!$J$16</f>
        <v>452.20399999999995</v>
      </c>
      <c r="I13" s="16">
        <f>[8]น้ำมันเชื้อเพลิง!$J$16</f>
        <v>412.22999999999996</v>
      </c>
      <c r="J13" s="16">
        <f>[7]น้ำมันเชื้อเพลิง!$J$5</f>
        <v>879.90400000000011</v>
      </c>
      <c r="K13" s="16">
        <f>[9]น้ำมันเชื้อเพลิง!$J$5</f>
        <v>380.68600000000004</v>
      </c>
      <c r="L13" s="16">
        <f>[7]น้ำมันเชื้อเพลิง!$J$6</f>
        <v>1095.308</v>
      </c>
      <c r="M13" s="16">
        <f>[9]น้ำมันเชื้อเพลิง!$J$6</f>
        <v>420.49900000000002</v>
      </c>
      <c r="N13" s="16">
        <f>[7]น้ำมันเชื้อเพลิง!$J$7</f>
        <v>433.34100000000001</v>
      </c>
      <c r="O13" s="16">
        <f>[9]น้ำมันเชื้อเพลิง!$J$7</f>
        <v>358.28300000000002</v>
      </c>
      <c r="P13" s="16">
        <f>[7]น้ำมันเชื้อเพลิง!$J$8</f>
        <v>1077.5349999999999</v>
      </c>
      <c r="Q13" s="16">
        <f>[9]น้ำมันเชื้อเพลิง!$J$8</f>
        <v>193.29599999999999</v>
      </c>
      <c r="R13" s="16">
        <f>[7]น้ำมันเชื้อเพลิง!$J$9</f>
        <v>386.40699999999998</v>
      </c>
      <c r="S13" s="16">
        <f>[9]น้ำมันเชื้อเพลิง!$J$9</f>
        <v>377.69100000000003</v>
      </c>
      <c r="T13" s="16">
        <f>[7]น้ำมันเชื้อเพลิง!$J$10</f>
        <v>1124.5469999999998</v>
      </c>
      <c r="U13" s="16">
        <f>[9]น้ำมันเชื้อเพลิง!$J$10</f>
        <v>419.73800000000006</v>
      </c>
      <c r="V13" s="16">
        <f>[7]น้ำมันเชื้อเพลิง!$J$11</f>
        <v>497.35999999999996</v>
      </c>
      <c r="W13" s="16">
        <f>[9]น้ำมันเชื้อเพลิง!$J$11</f>
        <v>654.83600000000001</v>
      </c>
      <c r="X13" s="58">
        <f>[7]น้ำมันเชื้อเพลิง!$J$12</f>
        <v>1081.7449999999999</v>
      </c>
      <c r="Y13" s="16">
        <f>[9]น้ำมันเชื้อเพลิง!$J$12</f>
        <v>273.63099999999997</v>
      </c>
      <c r="Z13" s="16">
        <f>[7]น้ำมันเชื้อเพลิง!$J$13</f>
        <v>365.44599999999997</v>
      </c>
      <c r="AA13" s="16">
        <f>[9]น้ำมันเชื้อเพลิง!$J$13</f>
        <v>495.58199999999999</v>
      </c>
      <c r="AB13" s="53"/>
      <c r="AC13" s="2"/>
    </row>
    <row r="14" spans="1:30" x14ac:dyDescent="0.7">
      <c r="A14" s="4"/>
      <c r="B14" s="3" t="s">
        <v>26</v>
      </c>
      <c r="C14" s="4" t="s">
        <v>10</v>
      </c>
      <c r="D14" s="16">
        <f>[7]น้ำมันเชื้อเพลิง!$K$14</f>
        <v>8980</v>
      </c>
      <c r="E14" s="16">
        <f>[8]น้ำมันเชื้อเพลิง!$K$14</f>
        <v>6655</v>
      </c>
      <c r="F14" s="16">
        <f>[7]น้ำมันเชื้อเพลิง!$K$15</f>
        <v>10129</v>
      </c>
      <c r="G14" s="16">
        <f>[8]น้ำมันเชื้อเพลิง!$K$15</f>
        <v>7510</v>
      </c>
      <c r="H14" s="16">
        <f>[7]น้ำมันเชื้อเพลิง!$K$16</f>
        <v>12326</v>
      </c>
      <c r="I14" s="16">
        <f>[8]น้ำมันเชื้อเพลิง!$K$16</f>
        <v>12171.319739999999</v>
      </c>
      <c r="J14" s="16">
        <f>[7]น้ำมันเชื้อเพลิง!$K$5</f>
        <v>23144</v>
      </c>
      <c r="K14" s="16">
        <f>[9]น้ำมันเชื้อเพลิง!$K$5</f>
        <v>10672.1</v>
      </c>
      <c r="L14" s="16">
        <f>[7]น้ำมันเชื้อเพลิง!$K$6</f>
        <v>30175.3</v>
      </c>
      <c r="M14" s="16">
        <f>[9]น้ำมันเชื้อเพลิง!$K$6</f>
        <v>13380</v>
      </c>
      <c r="N14" s="16">
        <f>[7]น้ำมันเชื้อเพลิง!$K$7</f>
        <v>12210.1</v>
      </c>
      <c r="O14" s="16">
        <f>[9]น้ำมันเชื้อเพลิง!$K$7</f>
        <v>13465.2</v>
      </c>
      <c r="P14" s="16">
        <f>[7]น้ำมันเชื้อเพลิง!$K$8</f>
        <v>31012.2</v>
      </c>
      <c r="Q14" s="16">
        <f>[9]น้ำมันเชื้อเพลิง!$K$8</f>
        <v>7120</v>
      </c>
      <c r="R14" s="16">
        <f>[7]น้ำมันเชื้อเพลิง!$K$9</f>
        <v>11187.1</v>
      </c>
      <c r="S14" s="16">
        <f>[9]น้ำมันเชื้อเพลิง!$K$9</f>
        <v>13685</v>
      </c>
      <c r="T14" s="16">
        <f>[7]น้ำมันเชื้อเพลิง!$K$10</f>
        <v>30653.1</v>
      </c>
      <c r="U14" s="16">
        <f>[9]น้ำมันเชื้อเพลิง!$K$10</f>
        <v>13108.5</v>
      </c>
      <c r="V14" s="16">
        <f>[7]น้ำมันเชื้อเพลิง!$K$11</f>
        <v>13825</v>
      </c>
      <c r="W14" s="16">
        <f>[9]น้ำมันเชื้อเพลิง!$K$11</f>
        <v>20387.47</v>
      </c>
      <c r="X14" s="58">
        <f>[7]น้ำมันเชื้อเพลิง!$K$12</f>
        <v>29003</v>
      </c>
      <c r="Y14" s="16">
        <f>[9]น้ำมันเชื้อเพลิง!$K$12</f>
        <v>17077.099999999999</v>
      </c>
      <c r="Z14" s="16">
        <f>[7]น้ำมันเชื้อเพลิง!$K$13</f>
        <v>11111.800000000001</v>
      </c>
      <c r="AA14" s="16">
        <f>[9]น้ำมันเชื้อเพลิง!$K$13</f>
        <v>18725.599999999999</v>
      </c>
      <c r="AB14" s="53"/>
      <c r="AC14" s="2"/>
    </row>
    <row r="15" spans="1:30" x14ac:dyDescent="0.7">
      <c r="A15" s="8">
        <v>4</v>
      </c>
      <c r="B15" s="25" t="s">
        <v>62</v>
      </c>
      <c r="C15" s="27"/>
      <c r="D15" s="28"/>
      <c r="E15" s="28"/>
      <c r="F15" s="28"/>
      <c r="G15" s="28"/>
      <c r="H15" s="28"/>
      <c r="I15" s="29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9"/>
      <c r="X15" s="28"/>
      <c r="Y15" s="28"/>
      <c r="Z15" s="28"/>
      <c r="AA15" s="28"/>
      <c r="AB15" s="28"/>
      <c r="AC15" s="29"/>
    </row>
    <row r="16" spans="1:30" x14ac:dyDescent="0.7">
      <c r="A16" s="4"/>
      <c r="B16" s="3" t="s">
        <v>27</v>
      </c>
      <c r="C16" s="4" t="s">
        <v>36</v>
      </c>
      <c r="D16" s="30">
        <f t="shared" ref="D16:I17" si="0">D18</f>
        <v>275</v>
      </c>
      <c r="E16" s="30">
        <f t="shared" si="0"/>
        <v>145</v>
      </c>
      <c r="F16" s="30">
        <f t="shared" si="0"/>
        <v>278</v>
      </c>
      <c r="G16" s="30">
        <f t="shared" si="0"/>
        <v>235</v>
      </c>
      <c r="H16" s="30">
        <f t="shared" si="0"/>
        <v>265</v>
      </c>
      <c r="I16" s="30">
        <f t="shared" si="0"/>
        <v>225</v>
      </c>
      <c r="J16" s="30">
        <f>J18</f>
        <v>315</v>
      </c>
      <c r="K16" s="30">
        <f t="shared" ref="K16:AA16" si="1">K18</f>
        <v>225</v>
      </c>
      <c r="L16" s="30">
        <f t="shared" si="1"/>
        <v>215</v>
      </c>
      <c r="M16" s="30">
        <f t="shared" si="1"/>
        <v>115</v>
      </c>
      <c r="N16" s="30">
        <f t="shared" si="1"/>
        <v>200</v>
      </c>
      <c r="O16" s="30">
        <f t="shared" si="1"/>
        <v>190</v>
      </c>
      <c r="P16" s="30">
        <f t="shared" si="1"/>
        <v>220</v>
      </c>
      <c r="Q16" s="30">
        <f t="shared" si="1"/>
        <v>175</v>
      </c>
      <c r="R16" s="30">
        <f t="shared" si="1"/>
        <v>270</v>
      </c>
      <c r="S16" s="30">
        <f t="shared" si="1"/>
        <v>172</v>
      </c>
      <c r="T16" s="30">
        <f t="shared" si="1"/>
        <v>240</v>
      </c>
      <c r="U16" s="30">
        <f t="shared" si="1"/>
        <v>112</v>
      </c>
      <c r="V16" s="30">
        <f t="shared" si="1"/>
        <v>295</v>
      </c>
      <c r="W16" s="30">
        <f t="shared" si="1"/>
        <v>200</v>
      </c>
      <c r="X16" s="59">
        <f t="shared" si="1"/>
        <v>315</v>
      </c>
      <c r="Y16" s="30">
        <f t="shared" si="1"/>
        <v>300</v>
      </c>
      <c r="Z16" s="30">
        <f t="shared" si="1"/>
        <v>285</v>
      </c>
      <c r="AA16" s="30">
        <f t="shared" si="1"/>
        <v>200</v>
      </c>
      <c r="AB16" s="53"/>
      <c r="AC16" s="2"/>
    </row>
    <row r="17" spans="1:29" x14ac:dyDescent="0.7">
      <c r="A17" s="4"/>
      <c r="B17" s="3" t="s">
        <v>33</v>
      </c>
      <c r="C17" s="4" t="s">
        <v>10</v>
      </c>
      <c r="D17" s="16">
        <f t="shared" si="0"/>
        <v>26925</v>
      </c>
      <c r="E17" s="16">
        <f t="shared" si="0"/>
        <v>14775</v>
      </c>
      <c r="F17" s="16">
        <f t="shared" si="0"/>
        <v>26925</v>
      </c>
      <c r="G17" s="16">
        <f t="shared" si="0"/>
        <v>23025</v>
      </c>
      <c r="H17" s="16">
        <f t="shared" si="0"/>
        <v>25275</v>
      </c>
      <c r="I17" s="16">
        <f t="shared" si="0"/>
        <v>22575</v>
      </c>
      <c r="J17" s="16">
        <f>J19</f>
        <v>31275</v>
      </c>
      <c r="K17" s="16">
        <f t="shared" ref="K17:AA17" si="2">K19</f>
        <v>22275</v>
      </c>
      <c r="L17" s="16">
        <f t="shared" si="2"/>
        <v>20400</v>
      </c>
      <c r="M17" s="16">
        <f t="shared" si="2"/>
        <v>11025</v>
      </c>
      <c r="N17" s="16">
        <f t="shared" si="2"/>
        <v>19725</v>
      </c>
      <c r="O17" s="16">
        <f t="shared" si="2"/>
        <v>18900</v>
      </c>
      <c r="P17" s="16">
        <f t="shared" si="2"/>
        <v>20700</v>
      </c>
      <c r="Q17" s="16">
        <f t="shared" si="2"/>
        <v>17250</v>
      </c>
      <c r="R17" s="16">
        <f t="shared" si="2"/>
        <v>26775</v>
      </c>
      <c r="S17" s="16">
        <f t="shared" si="2"/>
        <v>16995</v>
      </c>
      <c r="T17" s="16">
        <f t="shared" si="2"/>
        <v>22800</v>
      </c>
      <c r="U17" s="16">
        <f t="shared" si="2"/>
        <v>11010</v>
      </c>
      <c r="V17" s="16">
        <f t="shared" si="2"/>
        <v>28050</v>
      </c>
      <c r="W17" s="16">
        <f t="shared" si="2"/>
        <v>19350</v>
      </c>
      <c r="X17" s="58">
        <f t="shared" si="2"/>
        <v>30915</v>
      </c>
      <c r="Y17" s="16">
        <f t="shared" si="2"/>
        <v>29250</v>
      </c>
      <c r="Z17" s="16">
        <f t="shared" si="2"/>
        <v>27300</v>
      </c>
      <c r="AA17" s="16">
        <f t="shared" si="2"/>
        <v>19500</v>
      </c>
      <c r="AB17" s="53"/>
      <c r="AC17" s="2"/>
    </row>
    <row r="18" spans="1:29" x14ac:dyDescent="0.7">
      <c r="A18" s="4"/>
      <c r="B18" s="3" t="s">
        <v>34</v>
      </c>
      <c r="C18" s="4" t="s">
        <v>36</v>
      </c>
      <c r="D18" s="30">
        <f>'[10]ชนิดกระดาษะ สนอ.62'!$I$64</f>
        <v>275</v>
      </c>
      <c r="E18" s="30">
        <f>'[11]ชนิดกระดาษะ สนอ.64'!$I$64</f>
        <v>145</v>
      </c>
      <c r="F18" s="30">
        <f>'[10]ชนิดกระดาษะ สนอ.62'!$I$70</f>
        <v>278</v>
      </c>
      <c r="G18" s="30">
        <f>'[11]ชนิดกระดาษะ สนอ.64'!$I$70</f>
        <v>235</v>
      </c>
      <c r="H18" s="30">
        <f>'[10]ชนิดกระดาษะ สนอ.62'!$I$76</f>
        <v>265</v>
      </c>
      <c r="I18" s="30">
        <f>'[11]ชนิดกระดาษะ สนอ.64'!$I$76</f>
        <v>225</v>
      </c>
      <c r="J18" s="30">
        <f>'[10]ชนิดกระดาษะ สนอ.62'!$I$10</f>
        <v>315</v>
      </c>
      <c r="K18" s="30">
        <f>'[12]ชนิดกระดาษะ สนอ.65'!$I$10</f>
        <v>225</v>
      </c>
      <c r="L18" s="30">
        <f>'[10]ชนิดกระดาษะ สนอ.62'!$I$16</f>
        <v>215</v>
      </c>
      <c r="M18" s="30">
        <f>'[12]ชนิดกระดาษะ สนอ.65'!$I$16</f>
        <v>115</v>
      </c>
      <c r="N18" s="30">
        <f>'[10]ชนิดกระดาษะ สนอ.62'!$I$22</f>
        <v>200</v>
      </c>
      <c r="O18" s="30">
        <f>'[12]ชนิดกระดาษะ สนอ.65'!$I$22</f>
        <v>190</v>
      </c>
      <c r="P18" s="30">
        <f>'[10]ชนิดกระดาษะ สนอ.62'!$I$28</f>
        <v>220</v>
      </c>
      <c r="Q18" s="30">
        <f>'[12]ชนิดกระดาษะ สนอ.65'!$I$28</f>
        <v>175</v>
      </c>
      <c r="R18" s="30">
        <f>'[10]ชนิดกระดาษะ สนอ.62'!$I$34</f>
        <v>270</v>
      </c>
      <c r="S18" s="30">
        <f>'[12]ชนิดกระดาษะ สนอ.65'!$I$34</f>
        <v>172</v>
      </c>
      <c r="T18" s="30">
        <f>'[10]ชนิดกระดาษะ สนอ.62'!$I$40</f>
        <v>240</v>
      </c>
      <c r="U18" s="30">
        <f>'[12]ชนิดกระดาษะ สนอ.65'!$I$40</f>
        <v>112</v>
      </c>
      <c r="V18" s="30">
        <f>'[10]ชนิดกระดาษะ สนอ.62'!$I$46</f>
        <v>295</v>
      </c>
      <c r="W18" s="30">
        <f>'[12]ชนิดกระดาษะ สนอ.65'!$I$46</f>
        <v>200</v>
      </c>
      <c r="X18" s="59">
        <f>'[10]ชนิดกระดาษะ สนอ.62'!$I$52</f>
        <v>315</v>
      </c>
      <c r="Y18" s="30">
        <f>'[12]ชนิดกระดาษะ สนอ.65'!$I$52</f>
        <v>300</v>
      </c>
      <c r="Z18" s="30">
        <f>'[10]ชนิดกระดาษะ สนอ.62'!$I$58</f>
        <v>285</v>
      </c>
      <c r="AA18" s="30">
        <f>'[12]ชนิดกระดาษะ สนอ.65'!$I$58</f>
        <v>200</v>
      </c>
      <c r="AB18" s="53"/>
      <c r="AC18" s="2"/>
    </row>
    <row r="19" spans="1:29" x14ac:dyDescent="0.7">
      <c r="A19" s="4"/>
      <c r="B19" s="3" t="s">
        <v>35</v>
      </c>
      <c r="C19" s="4" t="s">
        <v>10</v>
      </c>
      <c r="D19" s="16">
        <f>'[10]ชนิดกระดาษะ สนอ.62'!$L$64</f>
        <v>26925</v>
      </c>
      <c r="E19" s="16">
        <f>'[11]ชนิดกระดาษะ สนอ.64'!$L$64</f>
        <v>14775</v>
      </c>
      <c r="F19" s="16">
        <f>'[10]ชนิดกระดาษะ สนอ.62'!$L$70</f>
        <v>26925</v>
      </c>
      <c r="G19" s="16">
        <f>'[11]ชนิดกระดาษะ สนอ.64'!$L$70</f>
        <v>23025</v>
      </c>
      <c r="H19" s="16">
        <f>'[10]ชนิดกระดาษะ สนอ.62'!$L$76</f>
        <v>25275</v>
      </c>
      <c r="I19" s="16">
        <f>'[11]ชนิดกระดาษะ สนอ.64'!$L$76</f>
        <v>22575</v>
      </c>
      <c r="J19" s="16">
        <f>'[10]ชนิดกระดาษะ สนอ.62'!$L$10</f>
        <v>31275</v>
      </c>
      <c r="K19" s="16">
        <f>'[12]ชนิดกระดาษะ สนอ.65'!$L$10</f>
        <v>22275</v>
      </c>
      <c r="L19" s="16">
        <f>'[10]ชนิดกระดาษะ สนอ.62'!$L$16</f>
        <v>20400</v>
      </c>
      <c r="M19" s="16">
        <f>'[12]ชนิดกระดาษะ สนอ.65'!$L$16</f>
        <v>11025</v>
      </c>
      <c r="N19" s="16">
        <f>'[10]ชนิดกระดาษะ สนอ.62'!$L$22</f>
        <v>19725</v>
      </c>
      <c r="O19" s="16">
        <f>'[12]ชนิดกระดาษะ สนอ.65'!$L$22</f>
        <v>18900</v>
      </c>
      <c r="P19" s="16">
        <f>'[10]ชนิดกระดาษะ สนอ.62'!$L$28</f>
        <v>20700</v>
      </c>
      <c r="Q19" s="16">
        <f>'[12]ชนิดกระดาษะ สนอ.65'!$L$28</f>
        <v>17250</v>
      </c>
      <c r="R19" s="16">
        <f>'[10]ชนิดกระดาษะ สนอ.62'!$L$34</f>
        <v>26775</v>
      </c>
      <c r="S19" s="16">
        <f>'[12]ชนิดกระดาษะ สนอ.65'!$L$34</f>
        <v>16995</v>
      </c>
      <c r="T19" s="16">
        <f>'[10]ชนิดกระดาษะ สนอ.62'!$L$40</f>
        <v>22800</v>
      </c>
      <c r="U19" s="16">
        <f>'[12]ชนิดกระดาษะ สนอ.65'!$L$40</f>
        <v>11010</v>
      </c>
      <c r="V19" s="16">
        <f>'[10]ชนิดกระดาษะ สนอ.62'!$L$46</f>
        <v>28050</v>
      </c>
      <c r="W19" s="16">
        <f>'[12]ชนิดกระดาษะ สนอ.65'!$L$46</f>
        <v>19350</v>
      </c>
      <c r="X19" s="58">
        <f>'[10]ชนิดกระดาษะ สนอ.62'!$L$52</f>
        <v>30915</v>
      </c>
      <c r="Y19" s="16">
        <f>'[12]ชนิดกระดาษะ สนอ.65'!$L$52</f>
        <v>29250</v>
      </c>
      <c r="Z19" s="16">
        <f>'[10]ชนิดกระดาษะ สนอ.62'!$L$58</f>
        <v>27300</v>
      </c>
      <c r="AA19" s="16">
        <f>'[12]ชนิดกระดาษะ สนอ.65'!$L$58</f>
        <v>19500</v>
      </c>
      <c r="AB19" s="53"/>
      <c r="AC19" s="2"/>
    </row>
    <row r="20" spans="1:29" x14ac:dyDescent="0.7">
      <c r="A20" s="8">
        <v>5</v>
      </c>
      <c r="B20" s="25" t="s">
        <v>16</v>
      </c>
      <c r="C20" s="27"/>
      <c r="D20" s="28"/>
      <c r="E20" s="28"/>
      <c r="F20" s="28"/>
      <c r="G20" s="28"/>
      <c r="H20" s="28"/>
      <c r="I20" s="29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9"/>
      <c r="X20" s="28"/>
      <c r="Y20" s="28"/>
      <c r="Z20" s="28"/>
      <c r="AA20" s="28"/>
      <c r="AB20" s="28"/>
      <c r="AC20" s="29"/>
    </row>
    <row r="21" spans="1:29" x14ac:dyDescent="0.7">
      <c r="A21" s="31"/>
      <c r="B21" s="35" t="s">
        <v>37</v>
      </c>
      <c r="C21" s="33" t="s">
        <v>40</v>
      </c>
      <c r="D21" s="36">
        <f>[13]สรุปการคำนวณ!$Y$19</f>
        <v>12923.335982999999</v>
      </c>
      <c r="E21" s="36">
        <f>[14]สรุปการคำนวณ!$Y$19</f>
        <v>9785.1126420000001</v>
      </c>
      <c r="F21" s="36">
        <f>[13]สรุปการคำนวณ!$AA$19</f>
        <v>9376.105897999998</v>
      </c>
      <c r="G21" s="36">
        <f>[14]สรุปการคำนวณ!$AA$19</f>
        <v>10756.363954999999</v>
      </c>
      <c r="H21" s="36">
        <f>[13]สรุปการคำนวณ!$AC$19</f>
        <v>5808.5605230000001</v>
      </c>
      <c r="I21" s="36">
        <f>[14]สรุปการคำนวณ!$AC$19</f>
        <v>5418.2741149999993</v>
      </c>
      <c r="J21" s="36">
        <f>[13]สรุปการคำนวณ!$G$19</f>
        <v>9781.4570539999986</v>
      </c>
      <c r="K21" s="36">
        <f>[15]สรุปการคำนวณ!$G$19</f>
        <v>4597.6528189999999</v>
      </c>
      <c r="L21" s="36">
        <f>[13]สรุปการคำนวณ!$I$19</f>
        <v>6642.8728109999993</v>
      </c>
      <c r="M21" s="36">
        <f>[15]สรุปการคำนวณ!$I$19</f>
        <v>4507.5437389999997</v>
      </c>
      <c r="N21" s="36">
        <f>[13]สรุปการคำนวณ!$K$19</f>
        <v>14230.336754999998</v>
      </c>
      <c r="O21" s="36">
        <f>[15]สรุปการคำนวณ!$K$19</f>
        <v>11075.820434999998</v>
      </c>
      <c r="P21" s="36">
        <f>[13]สรุปการคำนวณ!$M$19</f>
        <v>16436.420081999997</v>
      </c>
      <c r="Q21" s="36">
        <f>[15]สรุปการคำนวณ!$M$19</f>
        <v>9036.858017999999</v>
      </c>
      <c r="R21" s="36">
        <f>[13]สรุปการคำนวณ!$O$19</f>
        <v>16284.445413999998</v>
      </c>
      <c r="S21" s="36">
        <f>[15]สรุปการคำนวณ!$O$19</f>
        <v>10688.438705999999</v>
      </c>
      <c r="T21" s="36">
        <f>[13]สรุปการคำนวณ!$Q$19</f>
        <v>15558.508503999999</v>
      </c>
      <c r="U21" s="36">
        <f>[15]สรุปการคำนวณ!$Q$19</f>
        <v>12244.112597999998</v>
      </c>
      <c r="V21" s="36">
        <f>[13]สรุปการคำนวณ!$S$19</f>
        <v>14204.607934999998</v>
      </c>
      <c r="W21" s="36">
        <f>[15]สรุปการคำนวณ!$S$19</f>
        <v>9812.9952319999975</v>
      </c>
      <c r="X21" s="60">
        <f>[13]สรุปการคำนวณ!$U$19</f>
        <v>11900.947184999997</v>
      </c>
      <c r="Y21" s="36">
        <f>[15]สรุปการคำนวณ!$U$19</f>
        <v>12712.022040999998</v>
      </c>
      <c r="Z21" s="36">
        <f>[13]สรุปการคำนวณ!$W$19</f>
        <v>11337.753793</v>
      </c>
      <c r="AA21" s="36">
        <f>[15]สรุปการคำนวณ!$W$19</f>
        <v>10721.269146000001</v>
      </c>
      <c r="AB21" s="54"/>
      <c r="AC21" s="34"/>
    </row>
    <row r="22" spans="1:29" ht="49.2" x14ac:dyDescent="0.7">
      <c r="A22" s="31"/>
      <c r="B22" s="35" t="s">
        <v>38</v>
      </c>
      <c r="C22" s="37" t="s">
        <v>40</v>
      </c>
      <c r="D22" s="46">
        <f>[13]สรุปการคำนวณ!$Y$22</f>
        <v>155.42399999999998</v>
      </c>
      <c r="E22" s="46">
        <f>[14]สรุปการคำนวณ!$Y$22</f>
        <v>121.10119999999999</v>
      </c>
      <c r="F22" s="46">
        <f>[13]สรุปการคำนวณ!$AA$22</f>
        <v>148.94799999999998</v>
      </c>
      <c r="G22" s="46">
        <f>[14]สรุปการคำนวณ!$AA$22</f>
        <v>189.42299999999997</v>
      </c>
      <c r="H22" s="46">
        <f>[13]สรุปการคำนวณ!$AC$22</f>
        <v>126.60579999999999</v>
      </c>
      <c r="I22" s="46">
        <f>[14]สรุปการคำนวณ!$AC$22</f>
        <v>122.39639999999999</v>
      </c>
      <c r="J22" s="46">
        <f>[13]สรุปการคำนวณ!$G$22</f>
        <v>136.64359999999999</v>
      </c>
      <c r="K22" s="46">
        <f>[15]สรุปการคำนวณ!$G$22</f>
        <v>77.064399999999992</v>
      </c>
      <c r="L22" s="46">
        <f>[13]สรุปการคำนวณ!$I$22</f>
        <v>117.86319999999999</v>
      </c>
      <c r="M22" s="46">
        <f>[15]สรุปการคำนวณ!$I$22</f>
        <v>92.606799999999993</v>
      </c>
      <c r="N22" s="46">
        <f>[13]สรุปการคำนวณ!$K$22</f>
        <v>73.502600000000001</v>
      </c>
      <c r="O22" s="46">
        <f>[15]สรุปการคำนวณ!$K$22</f>
        <v>40.151199999999996</v>
      </c>
      <c r="P22" s="46">
        <f>[13]สรุปการคำนวณ!$M$22</f>
        <v>108.14919999999999</v>
      </c>
      <c r="Q22" s="46">
        <f>[15]สรุปการคำนวณ!$M$22</f>
        <v>94.87339999999999</v>
      </c>
      <c r="R22" s="46">
        <f>[13]สรุปการคำนวณ!$O$22</f>
        <v>184.2422</v>
      </c>
      <c r="S22" s="46">
        <f>[15]สรุปการคำนวณ!$O$22</f>
        <v>102.6446</v>
      </c>
      <c r="T22" s="46">
        <f>[13]สรุปการคำนวณ!$Q$22</f>
        <v>185.53739999999999</v>
      </c>
      <c r="U22" s="46">
        <f>[15]สรุปการคำนวณ!$Q$22</f>
        <v>173.88059999999999</v>
      </c>
      <c r="V22" s="46">
        <f>[13]สรุปการคำนวณ!$S$22</f>
        <v>226.66</v>
      </c>
      <c r="W22" s="46">
        <f>[15]สรุปการคำนวณ!$S$22</f>
        <v>110.41579999999999</v>
      </c>
      <c r="X22" s="61">
        <f>[13]สรุปการคำนวณ!$U$22</f>
        <v>149.59559999999999</v>
      </c>
      <c r="Y22" s="46">
        <f>[15]สรุปการคำนวณ!$U$22</f>
        <v>124.33919999999999</v>
      </c>
      <c r="Z22" s="46">
        <f>[13]สรุปการคำนวณ!$W$22</f>
        <v>162.54759999999999</v>
      </c>
      <c r="AA22" s="46">
        <f>[15]สรุปการคำนวณ!$W$22</f>
        <v>123.044</v>
      </c>
      <c r="AB22" s="54"/>
      <c r="AC22" s="34"/>
    </row>
    <row r="23" spans="1:29" ht="49.2" x14ac:dyDescent="0.7">
      <c r="A23" s="31"/>
      <c r="B23" s="35" t="s">
        <v>39</v>
      </c>
      <c r="C23" s="37" t="s">
        <v>40</v>
      </c>
      <c r="D23" s="46">
        <f>SUM([13]สรุปการคำนวณ!$Y$12:$Y$14)</f>
        <v>924.56654819999994</v>
      </c>
      <c r="E23" s="46">
        <f>SUM([14]สรุปการคำนวณ!$Y$12:$Y$14)</f>
        <v>567.06907760000001</v>
      </c>
      <c r="F23" s="46">
        <f>SUM([13]สรุปการคำนวณ!$AA$12:$AA$14)</f>
        <v>1088.7716008000002</v>
      </c>
      <c r="G23" s="46">
        <f>SUM([14]สรุปการคำนวณ!$AA$12:$AA$14)</f>
        <v>266.44000219999998</v>
      </c>
      <c r="H23" s="46">
        <f>SUM([13]สรุปการคำนวณ!$AC$12:$AC$14)</f>
        <v>1235.8559313999999</v>
      </c>
      <c r="I23" s="46">
        <f>SUM([14]สรุปการคำนวณ!$AC$12:$AC$14)</f>
        <v>1102.664121</v>
      </c>
      <c r="J23" s="46">
        <f>SUM([13]สรุปการคำนวณ!$G$12:$G$14)</f>
        <v>2392.3900634000001</v>
      </c>
      <c r="K23" s="46">
        <f>[15]สรุปการคำนวณ!$G$12+[15]สรุปการคำนวณ!$G$13+[15]สรุปการคำนวณ!$G$14</f>
        <v>986.93443760000002</v>
      </c>
      <c r="L23" s="46">
        <f>SUM([13]สรุปการคำนวณ!$I$12:$I$14)</f>
        <v>2986.1213608000003</v>
      </c>
      <c r="M23" s="46">
        <f>[15]สรุปการคำนวณ!$I$12+[15]สรุปการคำนวณ!$I$13+[15]สรุปการคำนวณ!$I$14</f>
        <v>1062.6504164</v>
      </c>
      <c r="N23" s="46">
        <f>SUM([13]สรุปการคำนวณ!$K$12:$K$14)</f>
        <v>1169.2096686</v>
      </c>
      <c r="O23" s="46">
        <f>[15]สรุปการคำนวณ!$K$12+[15]สรุปการคำนวณ!$K$13+[15]สรุปการคำนวณ!$K$14</f>
        <v>897.2691178</v>
      </c>
      <c r="P23" s="46">
        <f>SUM([13]สรุปการคำนวณ!$M$12:$M$14)</f>
        <v>2933.2795009999995</v>
      </c>
      <c r="Q23" s="46">
        <f>[15]สรุปการคำนวณ!$M$12+[15]สรุปการคำนวณ!$M$13+[15]สรุปการคำนวณ!$M$14</f>
        <v>474.5600766</v>
      </c>
      <c r="R23" s="46">
        <f>SUM([13]สรุปการคำนวณ!$O$12:$O$14)</f>
        <v>1038.2682542</v>
      </c>
      <c r="S23" s="46">
        <f>[15]สรุปการคำนวณ!$O$12+[15]สรุปการคำนวณ!$O$13+[15]สรุปการคำนวณ!$O$14</f>
        <v>955.20274260000008</v>
      </c>
      <c r="T23" s="46">
        <f>SUM([13]สรุปการคำนวณ!$Q$12:$Q$14)</f>
        <v>3055.1513172</v>
      </c>
      <c r="U23" s="46">
        <f>[15]สรุปการคำนวณ!$Q$12+[15]สรุปการคำนวณ!$Q$13+[15]สรุปการคำนวณ!$Q$14</f>
        <v>1045.8471148000001</v>
      </c>
      <c r="V23" s="46">
        <f>SUM([13]สรุปการคำนวณ!$S$12:$S$14)</f>
        <v>1338.2572779999998</v>
      </c>
      <c r="W23" s="46">
        <f>[15]สรุปการคำนวณ!$S$12+[15]สรุปการคำนวณ!$S$13+[15]สรุปการคำนวณ!$S$14</f>
        <v>1720.9680045999999</v>
      </c>
      <c r="X23" s="61">
        <f>SUM([13]สรุปการคำนวณ!$U$12:$U$14)</f>
        <v>2943.6397750000001</v>
      </c>
      <c r="Y23" s="46">
        <f>[15]สรุปการคำนวณ!$U$12+[15]สรุปการคำนวณ!$U$13+[15]สรุปการคำนวณ!$U$14</f>
        <v>666.35638759999995</v>
      </c>
      <c r="Z23" s="46">
        <f>SUM([13]สรุปการคำนวณ!$W$12:$W$14)</f>
        <v>982.29264860000001</v>
      </c>
      <c r="AA23" s="46">
        <f>[15]สรุปการคำนวณ!$W$12+[15]สรุปการคำนวณ!$W$13+[15]สรุปการคำนวณ!$W$14</f>
        <v>0</v>
      </c>
      <c r="AB23" s="54"/>
      <c r="AC23" s="34"/>
    </row>
    <row r="24" spans="1:29" x14ac:dyDescent="0.7">
      <c r="A24" s="31"/>
      <c r="B24" s="35" t="s">
        <v>66</v>
      </c>
      <c r="C24" s="33" t="s">
        <v>40</v>
      </c>
      <c r="D24" s="36">
        <f>[13]สรุปการคำนวณ!$Y$20</f>
        <v>1207.8403950000002</v>
      </c>
      <c r="E24" s="36">
        <f>[14]สรุปการคำนวณ!$Y$20</f>
        <v>400.99499999999995</v>
      </c>
      <c r="F24" s="36">
        <f>[13]สรุปการคำนวณ!$AA$20</f>
        <v>1164.3702390000001</v>
      </c>
      <c r="G24" s="36">
        <f>[14]สรุปการคำนวณ!$AA$20</f>
        <v>628.19699999999989</v>
      </c>
      <c r="H24" s="36">
        <f>[13]สรุปการคำนวณ!$AC$20</f>
        <v>1266.4541850000003</v>
      </c>
      <c r="I24" s="36">
        <f>[14]สรุปการคำนวณ!$AC$20</f>
        <v>613.947</v>
      </c>
      <c r="J24" s="36">
        <f>[13]สรุปการคำนวณ!$G$20</f>
        <v>1418.8291800000002</v>
      </c>
      <c r="K24" s="36">
        <f>[15]สรุปการคำนวณ!$G$20</f>
        <v>606.87900000000002</v>
      </c>
      <c r="L24" s="36">
        <f>[13]สรุปการคำนวณ!$I$20</f>
        <v>1022.9253600000001</v>
      </c>
      <c r="M24" s="36">
        <f>[15]สรุปการคำนวณ!$I$20</f>
        <v>301.70100000000002</v>
      </c>
      <c r="N24" s="36">
        <f>[13]สรุปการคำนวณ!$K$20</f>
        <v>931.87582500000019</v>
      </c>
      <c r="O24" s="36">
        <f>[15]สรุปการคำนวณ!$K$20</f>
        <v>514.596</v>
      </c>
      <c r="P24" s="36">
        <f>[13]สรุปการคำนวณ!$M$20</f>
        <v>970.98644999999999</v>
      </c>
      <c r="Q24" s="36">
        <f>[15]สรุปการคำนวณ!$M$20</f>
        <v>470.24999999999994</v>
      </c>
      <c r="R24" s="36">
        <f>[13]สรุปการคำนวณ!$O$20</f>
        <v>1233.8098500000003</v>
      </c>
      <c r="S24" s="36">
        <f>[15]สรุปการคำนวณ!$O$20</f>
        <v>463.14779999999996</v>
      </c>
      <c r="T24" s="36">
        <f>[13]สรุปการคำนวณ!$Q$20</f>
        <v>1091.1342900000002</v>
      </c>
      <c r="U24" s="36">
        <f>[15]สรุปการคำนวณ!$Q$20</f>
        <v>300.25320000000005</v>
      </c>
      <c r="V24" s="36">
        <f>[13]สรุปการคำนวณ!$Q$20</f>
        <v>1091.1342900000002</v>
      </c>
      <c r="W24" s="36">
        <f>[15]สรุปการคำนวณ!$S$20</f>
        <v>528.846</v>
      </c>
      <c r="X24" s="60">
        <f>[13]สรุปการคำนวณ!$U$20</f>
        <v>1286.395389</v>
      </c>
      <c r="Y24" s="36">
        <f>[15]สรุปการคำนวณ!$U$20</f>
        <v>798.56999999999994</v>
      </c>
      <c r="Z24" s="36">
        <f>[13]สรุปการคำนวณ!$W$20</f>
        <v>1156.0057800000002</v>
      </c>
      <c r="AA24" s="36">
        <f>[15]สรุปการคำนวณ!$W$20</f>
        <v>532.38</v>
      </c>
      <c r="AB24" s="54"/>
      <c r="AC24" s="34"/>
    </row>
    <row r="25" spans="1:29" x14ac:dyDescent="0.7">
      <c r="A25" s="8">
        <v>6</v>
      </c>
      <c r="B25" s="25" t="s">
        <v>41</v>
      </c>
      <c r="C25" s="27"/>
      <c r="D25" s="38"/>
      <c r="E25" s="38"/>
      <c r="F25" s="38"/>
      <c r="G25" s="38"/>
      <c r="H25" s="38"/>
      <c r="I25" s="56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56"/>
      <c r="X25" s="38"/>
      <c r="Y25" s="38"/>
      <c r="Z25" s="38"/>
      <c r="AA25" s="38"/>
      <c r="AB25" s="27"/>
      <c r="AC25" s="39"/>
    </row>
    <row r="26" spans="1:29" x14ac:dyDescent="0.7">
      <c r="A26" s="31"/>
      <c r="B26" s="32" t="s">
        <v>42</v>
      </c>
      <c r="C26" s="33" t="s">
        <v>10</v>
      </c>
      <c r="D26" s="40">
        <v>75154.997142857159</v>
      </c>
      <c r="E26" s="40" t="s">
        <v>107</v>
      </c>
      <c r="F26" s="40">
        <v>74321.239999999991</v>
      </c>
      <c r="G26" s="40">
        <v>112188.6</v>
      </c>
      <c r="H26" s="40">
        <v>76839.62000000001</v>
      </c>
      <c r="I26" s="40">
        <v>112906.2</v>
      </c>
      <c r="J26" s="40">
        <v>86747.04</v>
      </c>
      <c r="K26" s="40">
        <v>88085.34</v>
      </c>
      <c r="L26" s="40">
        <v>87070.859999999986</v>
      </c>
      <c r="M26" s="40">
        <v>90081.279999999999</v>
      </c>
      <c r="N26" s="40">
        <v>64376.22</v>
      </c>
      <c r="O26" s="40">
        <v>81701.8</v>
      </c>
      <c r="P26" s="40">
        <v>78639.600000000006</v>
      </c>
      <c r="Q26" s="40">
        <v>74841.039999999994</v>
      </c>
      <c r="R26" s="40">
        <v>67998.899999999994</v>
      </c>
      <c r="S26" s="40">
        <v>77426.720000000001</v>
      </c>
      <c r="T26" s="40">
        <v>71604.06</v>
      </c>
      <c r="U26" s="40">
        <v>100234.46</v>
      </c>
      <c r="V26" s="40">
        <v>73559.100000000006</v>
      </c>
      <c r="W26" s="40">
        <v>84377.9</v>
      </c>
      <c r="X26" s="62">
        <v>73803.66</v>
      </c>
      <c r="Y26" s="40">
        <v>107530.26</v>
      </c>
      <c r="Z26" s="40">
        <v>51723.92</v>
      </c>
      <c r="AA26" s="40">
        <v>85565.04</v>
      </c>
      <c r="AB26" s="55"/>
      <c r="AC26" s="33"/>
    </row>
    <row r="27" spans="1:29" x14ac:dyDescent="0.7">
      <c r="A27" s="8">
        <v>7</v>
      </c>
      <c r="B27" s="25" t="s">
        <v>31</v>
      </c>
      <c r="C27" s="27"/>
      <c r="D27" s="28"/>
      <c r="E27" s="28"/>
      <c r="F27" s="28"/>
      <c r="G27" s="28"/>
      <c r="H27" s="28"/>
      <c r="I27" s="29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9"/>
      <c r="X27" s="28"/>
      <c r="Y27" s="28"/>
      <c r="Z27" s="28"/>
      <c r="AA27" s="28"/>
      <c r="AB27" s="28"/>
      <c r="AC27" s="29"/>
    </row>
    <row r="28" spans="1:29" ht="24" customHeight="1" x14ac:dyDescent="0.7">
      <c r="A28" s="4"/>
      <c r="B28" s="7" t="s">
        <v>30</v>
      </c>
      <c r="C28" s="4" t="s">
        <v>11</v>
      </c>
      <c r="D28" s="64">
        <f>'[16]คำนวณ%'!K3</f>
        <v>223.1</v>
      </c>
      <c r="E28" s="64">
        <v>158.30000000000001</v>
      </c>
      <c r="F28" s="64">
        <f>'[16]คำนวณ%'!L3</f>
        <v>134.4</v>
      </c>
      <c r="G28" s="64">
        <v>168.3</v>
      </c>
      <c r="H28" s="64">
        <f>'[16]คำนวณ%'!M3</f>
        <v>130</v>
      </c>
      <c r="I28" s="64">
        <v>145.1</v>
      </c>
      <c r="J28" s="65">
        <f>'[16]คำนวณ%'!$B$3</f>
        <v>142.30000000000001</v>
      </c>
      <c r="K28" s="64">
        <v>148.9</v>
      </c>
      <c r="L28" s="65">
        <f>'[16]คำนวณ%'!$C$3</f>
        <v>158.69999999999999</v>
      </c>
      <c r="M28" s="64">
        <v>149.9</v>
      </c>
      <c r="N28" s="65">
        <f>'[16]คำนวณ%'!D3</f>
        <v>122.7</v>
      </c>
      <c r="O28" s="64">
        <v>22.3</v>
      </c>
      <c r="P28" s="64">
        <f>'[16]คำนวณ%'!E3</f>
        <v>108.5</v>
      </c>
      <c r="Q28" s="64">
        <v>78.5</v>
      </c>
      <c r="R28" s="64">
        <f>'[16]คำนวณ%'!F3</f>
        <v>95.9</v>
      </c>
      <c r="S28" s="64">
        <v>114.9</v>
      </c>
      <c r="T28" s="64">
        <f>'[16]คำนวณ%'!G3</f>
        <v>279.60000000000002</v>
      </c>
      <c r="U28" s="64">
        <v>79.400000000000006</v>
      </c>
      <c r="V28" s="64">
        <f>'[16]คำนวณ%'!H3</f>
        <v>258.2</v>
      </c>
      <c r="W28" s="64">
        <v>63.1</v>
      </c>
      <c r="X28" s="64">
        <f>'[16]คำนวณ%'!I3</f>
        <v>189.4</v>
      </c>
      <c r="Y28" s="64">
        <v>88.2</v>
      </c>
      <c r="Z28" s="64">
        <f>'[16]คำนวณ%'!J3</f>
        <v>242.1</v>
      </c>
      <c r="AA28" s="64">
        <v>60.7</v>
      </c>
      <c r="AB28" s="71"/>
      <c r="AC28" s="74"/>
    </row>
    <row r="29" spans="1:29" x14ac:dyDescent="0.7">
      <c r="A29" s="4"/>
      <c r="B29" s="7" t="s">
        <v>32</v>
      </c>
      <c r="C29" s="4" t="s">
        <v>11</v>
      </c>
      <c r="D29" s="64">
        <f>'[16]คำนวณ%'!K4</f>
        <v>407.6</v>
      </c>
      <c r="E29" s="64">
        <v>151.62</v>
      </c>
      <c r="F29" s="64">
        <f>'[16]คำนวณ%'!L4</f>
        <v>250.50000000000003</v>
      </c>
      <c r="G29" s="64">
        <v>203.07</v>
      </c>
      <c r="H29" s="64">
        <f>'[16]คำนวณ%'!M4</f>
        <v>349.59999999999997</v>
      </c>
      <c r="I29" s="64">
        <v>178.17</v>
      </c>
      <c r="J29" s="65">
        <f>'[16]คำนวณ%'!$B$4</f>
        <v>218</v>
      </c>
      <c r="K29" s="64">
        <v>231.4</v>
      </c>
      <c r="L29" s="65">
        <f>'[16]คำนวณ%'!$C$4</f>
        <v>332.40000000000003</v>
      </c>
      <c r="M29" s="64">
        <v>350.6</v>
      </c>
      <c r="N29" s="65">
        <f>'[16]คำนวณ%'!D4</f>
        <v>394.8</v>
      </c>
      <c r="O29" s="64">
        <v>102.8</v>
      </c>
      <c r="P29" s="64">
        <f>'[16]คำนวณ%'!E4</f>
        <v>248.9</v>
      </c>
      <c r="Q29" s="64">
        <v>186.3</v>
      </c>
      <c r="R29" s="64">
        <f>'[16]คำนวณ%'!F4</f>
        <v>281</v>
      </c>
      <c r="S29" s="64">
        <v>136.6</v>
      </c>
      <c r="T29" s="64">
        <f>'[16]คำนวณ%'!G4</f>
        <v>630.70000000000005</v>
      </c>
      <c r="U29" s="64">
        <v>180.4</v>
      </c>
      <c r="V29" s="64">
        <f>'[16]คำนวณ%'!H4</f>
        <v>653.70000000000005</v>
      </c>
      <c r="W29" s="64">
        <v>235.2</v>
      </c>
      <c r="X29" s="64">
        <f>'[16]คำนวณ%'!I4</f>
        <v>483.9</v>
      </c>
      <c r="Y29" s="64">
        <v>349.8</v>
      </c>
      <c r="Z29" s="64">
        <f>'[16]คำนวณ%'!J4</f>
        <v>422.8</v>
      </c>
      <c r="AA29" s="64">
        <v>229.7</v>
      </c>
      <c r="AB29" s="72"/>
      <c r="AC29" s="75"/>
    </row>
    <row r="30" spans="1:29" x14ac:dyDescent="0.7">
      <c r="A30" s="4"/>
      <c r="B30" s="5" t="s">
        <v>28</v>
      </c>
      <c r="C30" s="4" t="s">
        <v>11</v>
      </c>
      <c r="D30" s="64">
        <f>'[16]คำนวณ%'!K5</f>
        <v>59.5</v>
      </c>
      <c r="E30" s="64">
        <v>54.2</v>
      </c>
      <c r="F30" s="64">
        <f>'[16]คำนวณ%'!L5</f>
        <v>191.3</v>
      </c>
      <c r="G30" s="64">
        <v>45</v>
      </c>
      <c r="H30" s="64">
        <f>'[16]คำนวณ%'!M5</f>
        <v>178.5</v>
      </c>
      <c r="I30" s="64">
        <v>49.5</v>
      </c>
      <c r="J30" s="65">
        <f>'[16]คำนวณ%'!$B$5</f>
        <v>67.7</v>
      </c>
      <c r="K30" s="64">
        <v>8.3000000000000007</v>
      </c>
      <c r="L30" s="65">
        <f>'[16]คำนวณ%'!$C$5</f>
        <v>181.4</v>
      </c>
      <c r="M30" s="64">
        <v>65.099999999999994</v>
      </c>
      <c r="N30" s="65">
        <f>'[16]คำนวณ%'!D5</f>
        <v>124.2</v>
      </c>
      <c r="O30" s="64">
        <v>1260.5999999999999</v>
      </c>
      <c r="P30" s="64">
        <f>'[16]คำนวณ%'!E5</f>
        <v>78</v>
      </c>
      <c r="Q30" s="64">
        <v>29.9</v>
      </c>
      <c r="R30" s="64">
        <f>'[16]คำนวณ%'!F5</f>
        <v>133.6</v>
      </c>
      <c r="S30" s="64">
        <v>137.4</v>
      </c>
      <c r="T30" s="64">
        <f>'[16]คำนวณ%'!G5</f>
        <v>220.79999999999998</v>
      </c>
      <c r="U30" s="64">
        <v>72.5</v>
      </c>
      <c r="V30" s="64">
        <f>'[16]คำนวณ%'!H5</f>
        <v>188</v>
      </c>
      <c r="W30" s="64">
        <v>12.1</v>
      </c>
      <c r="X30" s="64">
        <f>'[16]คำนวณ%'!I5</f>
        <v>68.5</v>
      </c>
      <c r="Y30" s="64">
        <v>16.7</v>
      </c>
      <c r="Z30" s="64">
        <f>'[16]คำนวณ%'!J5</f>
        <v>64.5</v>
      </c>
      <c r="AA30" s="64">
        <v>21.6</v>
      </c>
      <c r="AB30" s="73"/>
      <c r="AC30" s="76"/>
    </row>
  </sheetData>
  <mergeCells count="18">
    <mergeCell ref="A1:AC1"/>
    <mergeCell ref="A2:AC2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28:AB30"/>
    <mergeCell ref="AC28:AC30"/>
    <mergeCell ref="B3:B5"/>
    <mergeCell ref="D4:E4"/>
    <mergeCell ref="F4:G4"/>
    <mergeCell ref="H4:I4"/>
    <mergeCell ref="D3:AA3"/>
  </mergeCells>
  <printOptions horizontalCentered="1"/>
  <pageMargins left="0.51181102362204722" right="0.31496062992125984" top="0.55118110236220474" bottom="0.35433070866141736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showGridLines="0" tabSelected="1" zoomScale="75" zoomScaleNormal="75" zoomScaleSheetLayoutView="100" workbookViewId="0">
      <selection activeCell="J17" sqref="J17"/>
    </sheetView>
  </sheetViews>
  <sheetFormatPr defaultRowHeight="24.6" x14ac:dyDescent="0.7"/>
  <cols>
    <col min="1" max="1" width="8.796875" style="1"/>
    <col min="2" max="2" width="13.8984375" style="1" customWidth="1"/>
    <col min="3" max="10" width="15.69921875" style="1" customWidth="1"/>
    <col min="11" max="16384" width="8.796875" style="1"/>
  </cols>
  <sheetData>
    <row r="1" spans="1:5" x14ac:dyDescent="0.7">
      <c r="A1" s="45" t="s">
        <v>58</v>
      </c>
    </row>
    <row r="2" spans="1:5" ht="49.2" x14ac:dyDescent="0.7">
      <c r="B2" s="43" t="s">
        <v>43</v>
      </c>
      <c r="C2" s="44" t="s">
        <v>56</v>
      </c>
      <c r="D2" s="44" t="s">
        <v>90</v>
      </c>
      <c r="E2" s="41"/>
    </row>
    <row r="3" spans="1:5" ht="26.4" x14ac:dyDescent="0.7">
      <c r="B3" s="42" t="s">
        <v>53</v>
      </c>
      <c r="C3" s="66">
        <f>ตาราง!D7</f>
        <v>22201.23</v>
      </c>
      <c r="D3" s="66">
        <f>ตาราง!E7</f>
        <v>16810.02</v>
      </c>
      <c r="E3" s="41"/>
    </row>
    <row r="4" spans="1:5" ht="26.4" x14ac:dyDescent="0.7">
      <c r="B4" s="42" t="s">
        <v>54</v>
      </c>
      <c r="C4" s="66">
        <f>ตาราง!F7</f>
        <v>16107.38</v>
      </c>
      <c r="D4" s="66">
        <f>ตาราง!G7</f>
        <v>18478.55</v>
      </c>
      <c r="E4" s="41"/>
    </row>
    <row r="5" spans="1:5" ht="26.4" x14ac:dyDescent="0.7">
      <c r="B5" s="42" t="s">
        <v>55</v>
      </c>
      <c r="C5" s="66">
        <f>ตาราง!H7</f>
        <v>9978.630000000001</v>
      </c>
      <c r="D5" s="66">
        <f>ตาราง!I7</f>
        <v>9308.15</v>
      </c>
      <c r="E5" s="41"/>
    </row>
    <row r="6" spans="1:5" ht="26.4" x14ac:dyDescent="0.7">
      <c r="B6" s="42" t="s">
        <v>44</v>
      </c>
      <c r="C6" s="16">
        <f>ตาราง!J7</f>
        <v>16803.739999999998</v>
      </c>
      <c r="D6" s="16">
        <f>ตาราง!K7</f>
        <v>7898.39</v>
      </c>
    </row>
    <row r="7" spans="1:5" ht="26.4" x14ac:dyDescent="0.7">
      <c r="B7" s="42" t="s">
        <v>45</v>
      </c>
      <c r="C7" s="16">
        <f>ตาราง!L7</f>
        <v>11411.91</v>
      </c>
      <c r="D7" s="16">
        <f>ตาราง!M7</f>
        <v>7743.59</v>
      </c>
    </row>
    <row r="8" spans="1:5" ht="26.4" x14ac:dyDescent="0.7">
      <c r="B8" s="42" t="s">
        <v>46</v>
      </c>
      <c r="C8" s="16">
        <f>ตาราง!N7</f>
        <v>24446.55</v>
      </c>
      <c r="D8" s="16">
        <f>ตาราง!O7</f>
        <v>19027.349999999999</v>
      </c>
    </row>
    <row r="9" spans="1:5" ht="26.4" x14ac:dyDescent="0.7">
      <c r="B9" s="42" t="s">
        <v>47</v>
      </c>
      <c r="C9" s="16">
        <f>ตาราง!P7</f>
        <v>28236.42</v>
      </c>
      <c r="D9" s="16">
        <f>ตาราง!Q7</f>
        <v>15524.58</v>
      </c>
    </row>
    <row r="10" spans="1:5" ht="26.4" x14ac:dyDescent="0.7">
      <c r="B10" s="42" t="s">
        <v>48</v>
      </c>
      <c r="C10" s="16">
        <f>ตาราง!R7</f>
        <v>27975.34</v>
      </c>
      <c r="D10" s="16">
        <f>ตาราง!S7</f>
        <v>18361.86</v>
      </c>
    </row>
    <row r="11" spans="1:5" ht="26.4" x14ac:dyDescent="0.7">
      <c r="B11" s="42" t="s">
        <v>49</v>
      </c>
      <c r="C11" s="16">
        <f>ตาราง!T7</f>
        <v>26728.240000000002</v>
      </c>
      <c r="D11" s="16">
        <f>ตาราง!U7</f>
        <v>21034.379999999997</v>
      </c>
    </row>
    <row r="12" spans="1:5" ht="26.4" x14ac:dyDescent="0.7">
      <c r="B12" s="42" t="s">
        <v>50</v>
      </c>
      <c r="C12" s="16">
        <f>ตาราง!V7</f>
        <v>24402.35</v>
      </c>
      <c r="D12" s="16">
        <f>ตาราง!W7</f>
        <v>16857.919999999998</v>
      </c>
    </row>
    <row r="13" spans="1:5" ht="26.4" x14ac:dyDescent="0.7">
      <c r="B13" s="42" t="s">
        <v>51</v>
      </c>
      <c r="C13" s="16">
        <f>ตาราง!X7</f>
        <v>20444.849999999999</v>
      </c>
      <c r="D13" s="16">
        <f>ตาราง!Y7</f>
        <v>21838.21</v>
      </c>
    </row>
    <row r="14" spans="1:5" ht="26.4" x14ac:dyDescent="0.7">
      <c r="B14" s="42" t="s">
        <v>52</v>
      </c>
      <c r="C14" s="16">
        <f>ตาราง!Z7</f>
        <v>19477.330000000002</v>
      </c>
      <c r="D14" s="16">
        <f>ตาราง!AA7</f>
        <v>18418.260000000002</v>
      </c>
    </row>
    <row r="17" spans="1:4" ht="49.2" x14ac:dyDescent="0.7">
      <c r="B17" s="43" t="s">
        <v>43</v>
      </c>
      <c r="C17" s="44" t="s">
        <v>77</v>
      </c>
      <c r="D17" s="44" t="s">
        <v>91</v>
      </c>
    </row>
    <row r="18" spans="1:4" ht="26.4" x14ac:dyDescent="0.7">
      <c r="B18" s="42" t="s">
        <v>53</v>
      </c>
      <c r="C18" s="66">
        <f>ตาราง!D8</f>
        <v>85696.747799999997</v>
      </c>
      <c r="D18" s="66">
        <f>ตาราง!E8</f>
        <v>61711.321099440203</v>
      </c>
    </row>
    <row r="19" spans="1:4" ht="26.4" x14ac:dyDescent="0.7">
      <c r="B19" s="42" t="s">
        <v>54</v>
      </c>
      <c r="C19" s="66">
        <f>ตาราง!F8</f>
        <v>60402.674999999996</v>
      </c>
      <c r="D19" s="66">
        <f>ตาราง!G8</f>
        <v>69360.361653539498</v>
      </c>
    </row>
    <row r="20" spans="1:4" ht="26.4" x14ac:dyDescent="0.7">
      <c r="B20" s="42" t="s">
        <v>55</v>
      </c>
      <c r="C20" s="66">
        <f>ตาราง!H8</f>
        <v>36322.213200000006</v>
      </c>
      <c r="D20" s="66">
        <f>ตาราง!I8</f>
        <v>33111.485162691999</v>
      </c>
    </row>
    <row r="21" spans="1:4" ht="26.4" x14ac:dyDescent="0.7">
      <c r="B21" s="42" t="s">
        <v>44</v>
      </c>
      <c r="C21" s="16">
        <f>ตาราง!J8</f>
        <v>62005.800599999995</v>
      </c>
      <c r="D21" s="16">
        <f>ตาราง!K8</f>
        <v>28872.865854187505</v>
      </c>
    </row>
    <row r="22" spans="1:4" ht="26.4" x14ac:dyDescent="0.7">
      <c r="B22" s="42" t="s">
        <v>45</v>
      </c>
      <c r="C22" s="16">
        <f>ตาราง!L8</f>
        <v>42794.662499999999</v>
      </c>
      <c r="D22" s="16">
        <f>ตาราง!M8</f>
        <v>28908.738970826802</v>
      </c>
    </row>
    <row r="23" spans="1:4" ht="26.4" x14ac:dyDescent="0.7">
      <c r="B23" s="42" t="s">
        <v>46</v>
      </c>
      <c r="C23" s="16">
        <f>ตาราง!N8</f>
        <v>92407.958999999988</v>
      </c>
      <c r="D23" s="16">
        <f>ตาราง!O8</f>
        <v>75814.249254608498</v>
      </c>
    </row>
    <row r="24" spans="1:4" ht="26.4" x14ac:dyDescent="0.7">
      <c r="B24" s="42" t="s">
        <v>47</v>
      </c>
      <c r="C24" s="16">
        <f>ตาราง!P8</f>
        <v>108992.58119999999</v>
      </c>
      <c r="D24" s="16">
        <f>ตาราง!Q8</f>
        <v>26324.58</v>
      </c>
    </row>
    <row r="25" spans="1:4" ht="26.4" x14ac:dyDescent="0.7">
      <c r="B25" s="42" t="s">
        <v>48</v>
      </c>
      <c r="C25" s="16">
        <f>ตาราง!R8</f>
        <v>107705.05900000001</v>
      </c>
      <c r="D25" s="16">
        <f>ตาราง!S8</f>
        <v>29201.86</v>
      </c>
    </row>
    <row r="26" spans="1:4" ht="26.4" x14ac:dyDescent="0.7">
      <c r="B26" s="42" t="s">
        <v>49</v>
      </c>
      <c r="C26" s="16">
        <f>ตาราง!T8</f>
        <v>101032.7472</v>
      </c>
      <c r="D26" s="16">
        <f>ตาราง!U8</f>
        <v>31374.379999999997</v>
      </c>
    </row>
    <row r="27" spans="1:4" ht="26.4" x14ac:dyDescent="0.7">
      <c r="B27" s="42" t="s">
        <v>50</v>
      </c>
      <c r="C27" s="16">
        <f>ตาราง!V8</f>
        <v>91508.8125</v>
      </c>
      <c r="D27" s="16">
        <f>ตาราง!W8</f>
        <v>26717.919999999998</v>
      </c>
    </row>
    <row r="28" spans="1:4" ht="26.4" x14ac:dyDescent="0.7">
      <c r="B28" s="42" t="s">
        <v>51</v>
      </c>
      <c r="C28" s="16">
        <f>ตาราง!X8</f>
        <v>77690.429999999993</v>
      </c>
      <c r="D28" s="16">
        <f>ตาราง!Y8</f>
        <v>31808.21</v>
      </c>
    </row>
    <row r="29" spans="1:4" ht="26.4" x14ac:dyDescent="0.7">
      <c r="B29" s="42" t="s">
        <v>52</v>
      </c>
      <c r="C29" s="16">
        <f>ตาราง!Z8</f>
        <v>74598.173899999994</v>
      </c>
      <c r="D29" s="16">
        <f>ตาราง!AA8</f>
        <v>27288.260000000002</v>
      </c>
    </row>
    <row r="32" spans="1:4" x14ac:dyDescent="0.7">
      <c r="A32" s="45" t="s">
        <v>57</v>
      </c>
    </row>
    <row r="33" spans="2:5" ht="73.8" x14ac:dyDescent="0.7">
      <c r="B33" s="43" t="s">
        <v>43</v>
      </c>
      <c r="C33" s="44" t="s">
        <v>59</v>
      </c>
      <c r="D33" s="44" t="s">
        <v>92</v>
      </c>
      <c r="E33" s="41"/>
    </row>
    <row r="34" spans="2:5" ht="26.4" x14ac:dyDescent="0.7">
      <c r="B34" s="42" t="s">
        <v>53</v>
      </c>
      <c r="C34" s="66">
        <f>ตาราง!D10</f>
        <v>480</v>
      </c>
      <c r="D34" s="66">
        <f>ตาราง!E10</f>
        <v>374</v>
      </c>
      <c r="E34" s="41"/>
    </row>
    <row r="35" spans="2:5" ht="26.4" x14ac:dyDescent="0.7">
      <c r="B35" s="42" t="s">
        <v>54</v>
      </c>
      <c r="C35" s="66">
        <f>ตาราง!F10</f>
        <v>460</v>
      </c>
      <c r="D35" s="66">
        <f>ตาราง!G10</f>
        <v>585</v>
      </c>
      <c r="E35" s="41"/>
    </row>
    <row r="36" spans="2:5" ht="26.4" x14ac:dyDescent="0.7">
      <c r="B36" s="42" t="s">
        <v>55</v>
      </c>
      <c r="C36" s="66">
        <f>ตาราง!H10</f>
        <v>391</v>
      </c>
      <c r="D36" s="66">
        <f>ตาราง!I10</f>
        <v>378</v>
      </c>
      <c r="E36" s="41"/>
    </row>
    <row r="37" spans="2:5" ht="26.4" x14ac:dyDescent="0.7">
      <c r="B37" s="42" t="s">
        <v>44</v>
      </c>
      <c r="C37" s="16">
        <f>ตาราง!J10</f>
        <v>422</v>
      </c>
      <c r="D37" s="16">
        <f>ตาราง!K10</f>
        <v>238</v>
      </c>
    </row>
    <row r="38" spans="2:5" ht="26.4" x14ac:dyDescent="0.7">
      <c r="B38" s="42" t="s">
        <v>45</v>
      </c>
      <c r="C38" s="16">
        <f>ตาราง!L10</f>
        <v>364</v>
      </c>
      <c r="D38" s="16">
        <f>ตาราง!M10</f>
        <v>286</v>
      </c>
    </row>
    <row r="39" spans="2:5" ht="26.4" x14ac:dyDescent="0.7">
      <c r="B39" s="42" t="s">
        <v>46</v>
      </c>
      <c r="C39" s="16">
        <f>ตาราง!N10</f>
        <v>227</v>
      </c>
      <c r="D39" s="16">
        <f>ตาราง!O10</f>
        <v>124</v>
      </c>
    </row>
    <row r="40" spans="2:5" ht="26.4" x14ac:dyDescent="0.7">
      <c r="B40" s="42" t="s">
        <v>47</v>
      </c>
      <c r="C40" s="16">
        <f>ตาราง!P10</f>
        <v>334</v>
      </c>
      <c r="D40" s="16">
        <f>ตาราง!Q10</f>
        <v>293</v>
      </c>
    </row>
    <row r="41" spans="2:5" ht="26.4" x14ac:dyDescent="0.7">
      <c r="B41" s="42" t="s">
        <v>48</v>
      </c>
      <c r="C41" s="16">
        <f>ตาราง!R10</f>
        <v>569</v>
      </c>
      <c r="D41" s="16">
        <f>ตาราง!S10</f>
        <v>317</v>
      </c>
    </row>
    <row r="42" spans="2:5" ht="26.4" x14ac:dyDescent="0.7">
      <c r="B42" s="42" t="s">
        <v>49</v>
      </c>
      <c r="C42" s="16">
        <f>ตาราง!T10</f>
        <v>573</v>
      </c>
      <c r="D42" s="16">
        <f>ตาราง!U10</f>
        <v>537</v>
      </c>
    </row>
    <row r="43" spans="2:5" ht="26.4" x14ac:dyDescent="0.7">
      <c r="B43" s="42" t="s">
        <v>50</v>
      </c>
      <c r="C43" s="16">
        <f>ตาราง!V10</f>
        <v>700</v>
      </c>
      <c r="D43" s="16">
        <f>ตาราง!W10</f>
        <v>341</v>
      </c>
    </row>
    <row r="44" spans="2:5" ht="26.4" x14ac:dyDescent="0.7">
      <c r="B44" s="42" t="s">
        <v>51</v>
      </c>
      <c r="C44" s="16">
        <f>ตาราง!X10</f>
        <v>462</v>
      </c>
      <c r="D44" s="16">
        <f>ตาราง!Y10</f>
        <v>384</v>
      </c>
    </row>
    <row r="45" spans="2:5" ht="26.4" x14ac:dyDescent="0.7">
      <c r="B45" s="42" t="s">
        <v>52</v>
      </c>
      <c r="C45" s="16">
        <f>ตาราง!Z10</f>
        <v>502</v>
      </c>
      <c r="D45" s="16">
        <f>ตาราง!AA10</f>
        <v>380</v>
      </c>
    </row>
    <row r="48" spans="2:5" ht="49.2" x14ac:dyDescent="0.7">
      <c r="B48" s="43" t="s">
        <v>43</v>
      </c>
      <c r="C48" s="44" t="s">
        <v>78</v>
      </c>
      <c r="D48" s="44" t="s">
        <v>93</v>
      </c>
    </row>
    <row r="49" spans="1:5" ht="26.4" x14ac:dyDescent="0.7">
      <c r="B49" s="42" t="s">
        <v>53</v>
      </c>
      <c r="C49" s="66">
        <f>ตาราง!D14</f>
        <v>8980</v>
      </c>
      <c r="D49" s="66">
        <f>ตาราง!E14</f>
        <v>6655</v>
      </c>
    </row>
    <row r="50" spans="1:5" ht="26.4" x14ac:dyDescent="0.7">
      <c r="B50" s="42" t="s">
        <v>54</v>
      </c>
      <c r="C50" s="66">
        <f>ตาราง!F14</f>
        <v>10129</v>
      </c>
      <c r="D50" s="66">
        <f>ตาราง!G14</f>
        <v>7510</v>
      </c>
    </row>
    <row r="51" spans="1:5" ht="26.4" x14ac:dyDescent="0.7">
      <c r="B51" s="42" t="s">
        <v>55</v>
      </c>
      <c r="C51" s="66">
        <f>ตาราง!H11</f>
        <v>3128</v>
      </c>
      <c r="D51" s="66">
        <f>ตาราง!I11</f>
        <v>3780</v>
      </c>
    </row>
    <row r="52" spans="1:5" ht="26.4" x14ac:dyDescent="0.7">
      <c r="B52" s="42" t="s">
        <v>44</v>
      </c>
      <c r="C52" s="16">
        <f>ตาราง!J11</f>
        <v>3376</v>
      </c>
      <c r="D52" s="16">
        <f>ตาราง!K11</f>
        <v>1904</v>
      </c>
    </row>
    <row r="53" spans="1:5" ht="26.4" x14ac:dyDescent="0.7">
      <c r="B53" s="42" t="s">
        <v>45</v>
      </c>
      <c r="C53" s="16">
        <f>ตาราง!L11</f>
        <v>2912</v>
      </c>
      <c r="D53" s="16">
        <f>ตาราง!M11</f>
        <v>2288</v>
      </c>
    </row>
    <row r="54" spans="1:5" ht="26.4" x14ac:dyDescent="0.7">
      <c r="B54" s="42" t="s">
        <v>46</v>
      </c>
      <c r="C54" s="16">
        <f>ตาราง!N11</f>
        <v>1816</v>
      </c>
      <c r="D54" s="16">
        <f>ตาราง!O11</f>
        <v>992</v>
      </c>
    </row>
    <row r="55" spans="1:5" ht="26.4" x14ac:dyDescent="0.7">
      <c r="B55" s="42" t="s">
        <v>47</v>
      </c>
      <c r="C55" s="16">
        <f>ตาราง!P11</f>
        <v>2672</v>
      </c>
      <c r="D55" s="16">
        <f>ตาราง!Q11</f>
        <v>2344</v>
      </c>
    </row>
    <row r="56" spans="1:5" ht="26.4" x14ac:dyDescent="0.7">
      <c r="B56" s="42" t="s">
        <v>48</v>
      </c>
      <c r="C56" s="16">
        <f>ตาราง!R11</f>
        <v>4552</v>
      </c>
      <c r="D56" s="16">
        <f>ตาราง!S11</f>
        <v>2536</v>
      </c>
    </row>
    <row r="57" spans="1:5" ht="26.4" x14ac:dyDescent="0.7">
      <c r="B57" s="42" t="s">
        <v>49</v>
      </c>
      <c r="C57" s="16">
        <f>ตาราง!T11</f>
        <v>4584</v>
      </c>
      <c r="D57" s="16">
        <f>ตาราง!W11</f>
        <v>2728</v>
      </c>
    </row>
    <row r="58" spans="1:5" ht="26.4" x14ac:dyDescent="0.7">
      <c r="B58" s="42" t="s">
        <v>50</v>
      </c>
      <c r="C58" s="16">
        <f>ตาราง!V11</f>
        <v>5600</v>
      </c>
      <c r="D58" s="16">
        <f>ตาราง!W11</f>
        <v>2728</v>
      </c>
    </row>
    <row r="59" spans="1:5" ht="26.4" x14ac:dyDescent="0.7">
      <c r="B59" s="42" t="s">
        <v>51</v>
      </c>
      <c r="C59" s="16">
        <f>ตาราง!X11</f>
        <v>3696</v>
      </c>
      <c r="D59" s="16">
        <f>ตาราง!Y11</f>
        <v>3072</v>
      </c>
    </row>
    <row r="60" spans="1:5" ht="26.4" x14ac:dyDescent="0.7">
      <c r="B60" s="42" t="s">
        <v>52</v>
      </c>
      <c r="C60" s="16">
        <f>ตาราง!Z11</f>
        <v>4016</v>
      </c>
      <c r="D60" s="16">
        <f>ตาราง!AA11</f>
        <v>3040</v>
      </c>
    </row>
    <row r="63" spans="1:5" x14ac:dyDescent="0.7">
      <c r="A63" s="45" t="s">
        <v>60</v>
      </c>
    </row>
    <row r="64" spans="1:5" ht="73.8" x14ac:dyDescent="0.7">
      <c r="B64" s="43" t="s">
        <v>43</v>
      </c>
      <c r="C64" s="44" t="s">
        <v>61</v>
      </c>
      <c r="D64" s="44" t="s">
        <v>94</v>
      </c>
      <c r="E64" s="41"/>
    </row>
    <row r="65" spans="2:5" ht="26.4" x14ac:dyDescent="0.7">
      <c r="B65" s="42" t="s">
        <v>53</v>
      </c>
      <c r="C65" s="66">
        <f>ตาราง!D13</f>
        <v>338.41200000000003</v>
      </c>
      <c r="D65" s="66">
        <f>ตาราง!E13</f>
        <v>223.45600000000002</v>
      </c>
      <c r="E65" s="41"/>
    </row>
    <row r="66" spans="2:5" ht="26.4" x14ac:dyDescent="0.7">
      <c r="B66" s="42" t="s">
        <v>54</v>
      </c>
      <c r="C66" s="66">
        <f>ตาราง!F13</f>
        <v>397.94299999999998</v>
      </c>
      <c r="D66" s="66">
        <f>ตาราง!G13</f>
        <v>108.922</v>
      </c>
      <c r="E66" s="41"/>
    </row>
    <row r="67" spans="2:5" ht="26.4" x14ac:dyDescent="0.7">
      <c r="B67" s="42" t="s">
        <v>55</v>
      </c>
      <c r="C67" s="66">
        <f>ตาราง!H13</f>
        <v>452.20399999999995</v>
      </c>
      <c r="D67" s="66">
        <f>ตาราง!I13</f>
        <v>412.22999999999996</v>
      </c>
      <c r="E67" s="41"/>
    </row>
    <row r="68" spans="2:5" ht="26.4" x14ac:dyDescent="0.7">
      <c r="B68" s="42" t="s">
        <v>44</v>
      </c>
      <c r="C68" s="16">
        <f>ตาราง!J13</f>
        <v>879.90400000000011</v>
      </c>
      <c r="D68" s="16">
        <f>ตาราง!K13</f>
        <v>380.68600000000004</v>
      </c>
    </row>
    <row r="69" spans="2:5" ht="26.4" x14ac:dyDescent="0.7">
      <c r="B69" s="42" t="s">
        <v>45</v>
      </c>
      <c r="C69" s="16">
        <f>ตาราง!L13</f>
        <v>1095.308</v>
      </c>
      <c r="D69" s="16">
        <f>ตาราง!M13</f>
        <v>420.49900000000002</v>
      </c>
    </row>
    <row r="70" spans="2:5" ht="26.4" x14ac:dyDescent="0.7">
      <c r="B70" s="42" t="s">
        <v>46</v>
      </c>
      <c r="C70" s="16">
        <f>ตาราง!N13</f>
        <v>433.34100000000001</v>
      </c>
      <c r="D70" s="16">
        <f>ตาราง!O13</f>
        <v>358.28300000000002</v>
      </c>
    </row>
    <row r="71" spans="2:5" ht="26.4" x14ac:dyDescent="0.7">
      <c r="B71" s="42" t="s">
        <v>47</v>
      </c>
      <c r="C71" s="16">
        <f>ตาราง!P13</f>
        <v>1077.5349999999999</v>
      </c>
      <c r="D71" s="16">
        <f>ตาราง!Q13</f>
        <v>193.29599999999999</v>
      </c>
    </row>
    <row r="72" spans="2:5" ht="26.4" x14ac:dyDescent="0.7">
      <c r="B72" s="42" t="s">
        <v>48</v>
      </c>
      <c r="C72" s="16">
        <f>ตาราง!R13</f>
        <v>386.40699999999998</v>
      </c>
      <c r="D72" s="16">
        <f>ตาราง!S13</f>
        <v>377.69100000000003</v>
      </c>
    </row>
    <row r="73" spans="2:5" ht="26.4" x14ac:dyDescent="0.7">
      <c r="B73" s="42" t="s">
        <v>49</v>
      </c>
      <c r="C73" s="16">
        <f>ตาราง!T13</f>
        <v>1124.5469999999998</v>
      </c>
      <c r="D73" s="16">
        <f>ตาราง!U13</f>
        <v>419.73800000000006</v>
      </c>
    </row>
    <row r="74" spans="2:5" ht="26.4" x14ac:dyDescent="0.7">
      <c r="B74" s="42" t="s">
        <v>50</v>
      </c>
      <c r="C74" s="16">
        <f>ตาราง!V13</f>
        <v>497.35999999999996</v>
      </c>
      <c r="D74" s="16">
        <f>ตาราง!W13</f>
        <v>654.83600000000001</v>
      </c>
    </row>
    <row r="75" spans="2:5" ht="26.4" x14ac:dyDescent="0.7">
      <c r="B75" s="42" t="s">
        <v>51</v>
      </c>
      <c r="C75" s="16">
        <f>ตาราง!X13</f>
        <v>1081.7449999999999</v>
      </c>
      <c r="D75" s="16">
        <f>ตาราง!Y13</f>
        <v>273.63099999999997</v>
      </c>
    </row>
    <row r="76" spans="2:5" ht="26.4" x14ac:dyDescent="0.7">
      <c r="B76" s="42" t="s">
        <v>52</v>
      </c>
      <c r="C76" s="16">
        <f>ตาราง!Z13</f>
        <v>365.44599999999997</v>
      </c>
      <c r="D76" s="16">
        <f>ตาราง!AA13</f>
        <v>495.58199999999999</v>
      </c>
    </row>
    <row r="79" spans="2:5" ht="49.2" x14ac:dyDescent="0.7">
      <c r="B79" s="43" t="s">
        <v>43</v>
      </c>
      <c r="C79" s="44" t="s">
        <v>79</v>
      </c>
      <c r="D79" s="44" t="s">
        <v>95</v>
      </c>
    </row>
    <row r="80" spans="2:5" ht="26.4" x14ac:dyDescent="0.7">
      <c r="B80" s="42" t="s">
        <v>53</v>
      </c>
      <c r="C80" s="66">
        <f>ตาราง!D14</f>
        <v>8980</v>
      </c>
      <c r="D80" s="66">
        <f>ตาราง!E14</f>
        <v>6655</v>
      </c>
    </row>
    <row r="81" spans="1:5" ht="26.4" x14ac:dyDescent="0.7">
      <c r="B81" s="42" t="s">
        <v>54</v>
      </c>
      <c r="C81" s="66">
        <f>ตาราง!F14</f>
        <v>10129</v>
      </c>
      <c r="D81" s="66">
        <f>ตาราง!G14</f>
        <v>7510</v>
      </c>
    </row>
    <row r="82" spans="1:5" ht="26.4" x14ac:dyDescent="0.7">
      <c r="B82" s="42" t="s">
        <v>55</v>
      </c>
      <c r="C82" s="66">
        <f>ตาราง!H14</f>
        <v>12326</v>
      </c>
      <c r="D82" s="66">
        <f>ตาราง!I14</f>
        <v>12171.319739999999</v>
      </c>
    </row>
    <row r="83" spans="1:5" ht="26.4" x14ac:dyDescent="0.7">
      <c r="B83" s="42" t="s">
        <v>44</v>
      </c>
      <c r="C83" s="16">
        <f>ตาราง!J14</f>
        <v>23144</v>
      </c>
      <c r="D83" s="16">
        <f>ตาราง!K14</f>
        <v>10672.1</v>
      </c>
    </row>
    <row r="84" spans="1:5" ht="26.4" x14ac:dyDescent="0.7">
      <c r="B84" s="42" t="s">
        <v>45</v>
      </c>
      <c r="C84" s="16">
        <f>ตาราง!L14</f>
        <v>30175.3</v>
      </c>
      <c r="D84" s="16">
        <f>ตาราง!M14</f>
        <v>13380</v>
      </c>
    </row>
    <row r="85" spans="1:5" ht="26.4" x14ac:dyDescent="0.7">
      <c r="B85" s="42" t="s">
        <v>46</v>
      </c>
      <c r="C85" s="16">
        <f>ตาราง!N14</f>
        <v>12210.1</v>
      </c>
      <c r="D85" s="16">
        <f>ตาราง!O14</f>
        <v>13465.2</v>
      </c>
    </row>
    <row r="86" spans="1:5" ht="26.4" x14ac:dyDescent="0.7">
      <c r="B86" s="42" t="s">
        <v>47</v>
      </c>
      <c r="C86" s="16">
        <f>ตาราง!P14</f>
        <v>31012.2</v>
      </c>
      <c r="D86" s="16">
        <f>ตาราง!Q14</f>
        <v>7120</v>
      </c>
    </row>
    <row r="87" spans="1:5" ht="26.4" x14ac:dyDescent="0.7">
      <c r="B87" s="42" t="s">
        <v>48</v>
      </c>
      <c r="C87" s="16">
        <f>ตาราง!R14</f>
        <v>11187.1</v>
      </c>
      <c r="D87" s="16">
        <f>ตาราง!S14</f>
        <v>13685</v>
      </c>
    </row>
    <row r="88" spans="1:5" ht="26.4" x14ac:dyDescent="0.7">
      <c r="B88" s="42" t="s">
        <v>49</v>
      </c>
      <c r="C88" s="16">
        <f>ตาราง!T14</f>
        <v>30653.1</v>
      </c>
      <c r="D88" s="16">
        <f>ตาราง!U14</f>
        <v>13108.5</v>
      </c>
    </row>
    <row r="89" spans="1:5" ht="26.4" x14ac:dyDescent="0.7">
      <c r="B89" s="42" t="s">
        <v>50</v>
      </c>
      <c r="C89" s="16">
        <f>ตาราง!V14</f>
        <v>13825</v>
      </c>
      <c r="D89" s="16">
        <f>ตาราง!W14</f>
        <v>20387.47</v>
      </c>
    </row>
    <row r="90" spans="1:5" ht="26.4" x14ac:dyDescent="0.7">
      <c r="B90" s="42" t="s">
        <v>51</v>
      </c>
      <c r="C90" s="16">
        <f>ตาราง!X14</f>
        <v>29003</v>
      </c>
      <c r="D90" s="16">
        <f>ตาราง!Y14</f>
        <v>17077.099999999999</v>
      </c>
    </row>
    <row r="91" spans="1:5" ht="26.4" x14ac:dyDescent="0.7">
      <c r="B91" s="42" t="s">
        <v>52</v>
      </c>
      <c r="C91" s="16">
        <f>ตาราง!Z14</f>
        <v>11111.800000000001</v>
      </c>
      <c r="D91" s="16">
        <f>ตาราง!AA14</f>
        <v>18725.599999999999</v>
      </c>
    </row>
    <row r="94" spans="1:5" x14ac:dyDescent="0.7">
      <c r="A94" s="45" t="s">
        <v>63</v>
      </c>
    </row>
    <row r="95" spans="1:5" ht="73.8" x14ac:dyDescent="0.7">
      <c r="B95" s="43" t="s">
        <v>43</v>
      </c>
      <c r="C95" s="44" t="s">
        <v>64</v>
      </c>
      <c r="D95" s="44" t="s">
        <v>96</v>
      </c>
      <c r="E95" s="41"/>
    </row>
    <row r="96" spans="1:5" ht="26.4" x14ac:dyDescent="0.7">
      <c r="B96" s="42" t="s">
        <v>53</v>
      </c>
      <c r="C96" s="67">
        <f>ตาราง!D16</f>
        <v>275</v>
      </c>
      <c r="D96" s="67">
        <f>ตาราง!E16</f>
        <v>145</v>
      </c>
      <c r="E96" s="41"/>
    </row>
    <row r="97" spans="2:5" ht="26.4" x14ac:dyDescent="0.7">
      <c r="B97" s="42" t="s">
        <v>54</v>
      </c>
      <c r="C97" s="67">
        <f>ตาราง!F16</f>
        <v>278</v>
      </c>
      <c r="D97" s="67">
        <f>ตาราง!H16</f>
        <v>265</v>
      </c>
      <c r="E97" s="41"/>
    </row>
    <row r="98" spans="2:5" ht="26.4" x14ac:dyDescent="0.7">
      <c r="B98" s="42" t="s">
        <v>55</v>
      </c>
      <c r="C98" s="67">
        <f>ตาราง!H16</f>
        <v>265</v>
      </c>
      <c r="D98" s="67">
        <f>ตาราง!I16</f>
        <v>225</v>
      </c>
      <c r="E98" s="41"/>
    </row>
    <row r="99" spans="2:5" ht="26.4" x14ac:dyDescent="0.7">
      <c r="B99" s="42" t="s">
        <v>44</v>
      </c>
      <c r="C99" s="16">
        <f>ตาราง!J18</f>
        <v>315</v>
      </c>
      <c r="D99" s="16">
        <f>ตาราง!K18</f>
        <v>225</v>
      </c>
    </row>
    <row r="100" spans="2:5" ht="26.4" x14ac:dyDescent="0.7">
      <c r="B100" s="42" t="s">
        <v>45</v>
      </c>
      <c r="C100" s="16">
        <f>ตาราง!L18</f>
        <v>215</v>
      </c>
      <c r="D100" s="16">
        <f>ตาราง!M18</f>
        <v>115</v>
      </c>
    </row>
    <row r="101" spans="2:5" ht="26.4" x14ac:dyDescent="0.7">
      <c r="B101" s="42" t="s">
        <v>46</v>
      </c>
      <c r="C101" s="16">
        <f>ตาราง!N18</f>
        <v>200</v>
      </c>
      <c r="D101" s="16">
        <f>ตาราง!O18</f>
        <v>190</v>
      </c>
    </row>
    <row r="102" spans="2:5" ht="26.4" x14ac:dyDescent="0.7">
      <c r="B102" s="42" t="s">
        <v>47</v>
      </c>
      <c r="C102" s="30">
        <f>ตาราง!P18</f>
        <v>220</v>
      </c>
      <c r="D102" s="30">
        <f>ตาราง!Q18</f>
        <v>175</v>
      </c>
    </row>
    <row r="103" spans="2:5" ht="26.4" x14ac:dyDescent="0.7">
      <c r="B103" s="42" t="s">
        <v>48</v>
      </c>
      <c r="C103" s="30">
        <f>ตาราง!R18</f>
        <v>270</v>
      </c>
      <c r="D103" s="30">
        <f>ตาราง!S18</f>
        <v>172</v>
      </c>
    </row>
    <row r="104" spans="2:5" ht="26.4" x14ac:dyDescent="0.7">
      <c r="B104" s="42" t="s">
        <v>49</v>
      </c>
      <c r="C104" s="30">
        <f>ตาราง!T18</f>
        <v>240</v>
      </c>
      <c r="D104" s="30">
        <f>ตาราง!U18</f>
        <v>112</v>
      </c>
    </row>
    <row r="105" spans="2:5" ht="26.4" x14ac:dyDescent="0.7">
      <c r="B105" s="42" t="s">
        <v>50</v>
      </c>
      <c r="C105" s="30">
        <f>ตาราง!V18</f>
        <v>295</v>
      </c>
      <c r="D105" s="30">
        <f>ตาราง!W18</f>
        <v>200</v>
      </c>
    </row>
    <row r="106" spans="2:5" ht="26.4" x14ac:dyDescent="0.7">
      <c r="B106" s="42" t="s">
        <v>51</v>
      </c>
      <c r="C106" s="30">
        <f>ตาราง!X18</f>
        <v>315</v>
      </c>
      <c r="D106" s="30">
        <f>ตาราง!Y18</f>
        <v>300</v>
      </c>
    </row>
    <row r="107" spans="2:5" ht="26.4" x14ac:dyDescent="0.7">
      <c r="B107" s="42" t="s">
        <v>52</v>
      </c>
      <c r="C107" s="30">
        <f>ตาราง!Z18</f>
        <v>285</v>
      </c>
      <c r="D107" s="30">
        <f>ตาราง!AA18</f>
        <v>200</v>
      </c>
    </row>
    <row r="110" spans="2:5" ht="49.2" x14ac:dyDescent="0.7">
      <c r="B110" s="43" t="s">
        <v>43</v>
      </c>
      <c r="C110" s="44" t="s">
        <v>80</v>
      </c>
      <c r="D110" s="44" t="s">
        <v>97</v>
      </c>
    </row>
    <row r="111" spans="2:5" ht="26.4" x14ac:dyDescent="0.7">
      <c r="B111" s="42" t="s">
        <v>53</v>
      </c>
      <c r="C111" s="66">
        <f>ตาราง!D17</f>
        <v>26925</v>
      </c>
      <c r="D111" s="66">
        <f>ตาราง!E17</f>
        <v>14775</v>
      </c>
    </row>
    <row r="112" spans="2:5" ht="26.4" x14ac:dyDescent="0.7">
      <c r="B112" s="42" t="s">
        <v>54</v>
      </c>
      <c r="C112" s="66">
        <f>ตาราง!F17</f>
        <v>26925</v>
      </c>
      <c r="D112" s="66">
        <f>ตาราง!G17</f>
        <v>23025</v>
      </c>
    </row>
    <row r="113" spans="1:10" ht="26.4" x14ac:dyDescent="0.7">
      <c r="B113" s="42" t="s">
        <v>55</v>
      </c>
      <c r="C113" s="66">
        <f>ตาราง!H17</f>
        <v>25275</v>
      </c>
      <c r="D113" s="66">
        <f>ตาราง!I17</f>
        <v>22575</v>
      </c>
    </row>
    <row r="114" spans="1:10" ht="26.4" x14ac:dyDescent="0.7">
      <c r="B114" s="42" t="s">
        <v>44</v>
      </c>
      <c r="C114" s="16">
        <f>ตาราง!J19</f>
        <v>31275</v>
      </c>
      <c r="D114" s="16">
        <f>ตาราง!K19</f>
        <v>22275</v>
      </c>
    </row>
    <row r="115" spans="1:10" ht="26.4" x14ac:dyDescent="0.7">
      <c r="B115" s="42" t="s">
        <v>45</v>
      </c>
      <c r="C115" s="16">
        <f>ตาราง!L19</f>
        <v>20400</v>
      </c>
      <c r="D115" s="16">
        <f>ตาราง!M19</f>
        <v>11025</v>
      </c>
    </row>
    <row r="116" spans="1:10" ht="26.4" x14ac:dyDescent="0.7">
      <c r="B116" s="42" t="s">
        <v>46</v>
      </c>
      <c r="C116" s="16">
        <f>ตาราง!N19</f>
        <v>19725</v>
      </c>
      <c r="D116" s="16">
        <f>ตาราง!O19</f>
        <v>18900</v>
      </c>
    </row>
    <row r="117" spans="1:10" ht="26.4" x14ac:dyDescent="0.7">
      <c r="B117" s="42" t="s">
        <v>47</v>
      </c>
      <c r="C117" s="16">
        <f>ตาราง!P19</f>
        <v>20700</v>
      </c>
      <c r="D117" s="16">
        <f>ตาราง!Q19</f>
        <v>17250</v>
      </c>
    </row>
    <row r="118" spans="1:10" ht="26.4" x14ac:dyDescent="0.7">
      <c r="B118" s="42" t="s">
        <v>48</v>
      </c>
      <c r="C118" s="16">
        <f>ตาราง!R19</f>
        <v>26775</v>
      </c>
      <c r="D118" s="16">
        <f>ตาราง!S19</f>
        <v>16995</v>
      </c>
    </row>
    <row r="119" spans="1:10" ht="26.4" x14ac:dyDescent="0.7">
      <c r="B119" s="42" t="s">
        <v>49</v>
      </c>
      <c r="C119" s="16">
        <f>ตาราง!T19</f>
        <v>22800</v>
      </c>
      <c r="D119" s="16">
        <f>ตาราง!U19</f>
        <v>11010</v>
      </c>
    </row>
    <row r="120" spans="1:10" ht="26.4" x14ac:dyDescent="0.7">
      <c r="B120" s="42" t="s">
        <v>50</v>
      </c>
      <c r="C120" s="16">
        <f>ตาราง!V19</f>
        <v>28050</v>
      </c>
      <c r="D120" s="16">
        <f>ตาราง!W19</f>
        <v>19350</v>
      </c>
    </row>
    <row r="121" spans="1:10" ht="26.4" x14ac:dyDescent="0.7">
      <c r="B121" s="42" t="s">
        <v>51</v>
      </c>
      <c r="C121" s="16">
        <f>ตาราง!X19</f>
        <v>30915</v>
      </c>
      <c r="D121" s="16">
        <f>ตาราง!Y19</f>
        <v>29250</v>
      </c>
    </row>
    <row r="122" spans="1:10" ht="26.4" x14ac:dyDescent="0.7">
      <c r="B122" s="42" t="s">
        <v>52</v>
      </c>
      <c r="C122" s="16">
        <f>ตาราง!Z19</f>
        <v>27300</v>
      </c>
      <c r="D122" s="16">
        <f>ตาราง!AA19</f>
        <v>19500</v>
      </c>
    </row>
    <row r="125" spans="1:10" x14ac:dyDescent="0.7">
      <c r="A125" s="1" t="s">
        <v>65</v>
      </c>
    </row>
    <row r="126" spans="1:10" ht="83.4" customHeight="1" x14ac:dyDescent="0.7">
      <c r="B126" s="43" t="s">
        <v>43</v>
      </c>
      <c r="C126" s="44" t="s">
        <v>67</v>
      </c>
      <c r="D126" s="44" t="s">
        <v>98</v>
      </c>
      <c r="E126" s="44" t="s">
        <v>68</v>
      </c>
      <c r="F126" s="44" t="s">
        <v>99</v>
      </c>
      <c r="G126" s="44" t="s">
        <v>69</v>
      </c>
      <c r="H126" s="44" t="s">
        <v>100</v>
      </c>
      <c r="I126" s="44" t="s">
        <v>70</v>
      </c>
      <c r="J126" s="44" t="s">
        <v>101</v>
      </c>
    </row>
    <row r="127" spans="1:10" ht="26.4" x14ac:dyDescent="0.7">
      <c r="B127" s="42" t="s">
        <v>53</v>
      </c>
      <c r="C127" s="66">
        <f>ตาราง!D21</f>
        <v>12923.335982999999</v>
      </c>
      <c r="D127" s="66">
        <f>ตาราง!E21</f>
        <v>9785.1126420000001</v>
      </c>
      <c r="E127" s="66">
        <f>ตาราง!D22</f>
        <v>155.42399999999998</v>
      </c>
      <c r="F127" s="66">
        <f>ตาราง!E22</f>
        <v>121.10119999999999</v>
      </c>
      <c r="G127" s="66">
        <f>ตาราง!D23</f>
        <v>924.56654819999994</v>
      </c>
      <c r="H127" s="66">
        <f>ตาราง!E23</f>
        <v>567.06907760000001</v>
      </c>
      <c r="I127" s="66">
        <f>ตาราง!D24</f>
        <v>1207.8403950000002</v>
      </c>
      <c r="J127" s="66">
        <f>ตาราง!E24</f>
        <v>400.99499999999995</v>
      </c>
    </row>
    <row r="128" spans="1:10" ht="26.4" x14ac:dyDescent="0.7">
      <c r="B128" s="42" t="s">
        <v>54</v>
      </c>
      <c r="C128" s="66">
        <f>ตาราง!F21</f>
        <v>9376.105897999998</v>
      </c>
      <c r="D128" s="66">
        <f>ตาราง!G21</f>
        <v>10756.363954999999</v>
      </c>
      <c r="E128" s="66">
        <f>ตาราง!F22</f>
        <v>148.94799999999998</v>
      </c>
      <c r="F128" s="66">
        <f>ตาราง!G22</f>
        <v>189.42299999999997</v>
      </c>
      <c r="G128" s="66">
        <f>ตาราง!F23</f>
        <v>1088.7716008000002</v>
      </c>
      <c r="H128" s="66">
        <f>ตาราง!G23</f>
        <v>266.44000219999998</v>
      </c>
      <c r="I128" s="66">
        <f>ตาราง!F24</f>
        <v>1164.3702390000001</v>
      </c>
      <c r="J128" s="66">
        <f>ตาราง!G24</f>
        <v>628.19699999999989</v>
      </c>
    </row>
    <row r="129" spans="1:10" ht="26.4" x14ac:dyDescent="0.7">
      <c r="B129" s="42" t="s">
        <v>55</v>
      </c>
      <c r="C129" s="66">
        <f>ตาราง!H21</f>
        <v>5808.5605230000001</v>
      </c>
      <c r="D129" s="66">
        <f>ตาราง!I21</f>
        <v>5418.2741149999993</v>
      </c>
      <c r="E129" s="66">
        <f>ตาราง!H22</f>
        <v>126.60579999999999</v>
      </c>
      <c r="F129" s="66">
        <f>ตาราง!I22</f>
        <v>122.39639999999999</v>
      </c>
      <c r="G129" s="66">
        <f>ตาราง!H23</f>
        <v>1235.8559313999999</v>
      </c>
      <c r="H129" s="66">
        <f>ตาราง!K23</f>
        <v>986.93443760000002</v>
      </c>
      <c r="I129" s="66">
        <f>ตาราง!J24</f>
        <v>1418.8291800000002</v>
      </c>
      <c r="J129" s="66">
        <f>ตาราง!I24</f>
        <v>613.947</v>
      </c>
    </row>
    <row r="130" spans="1:10" ht="26.4" x14ac:dyDescent="0.7">
      <c r="B130" s="42" t="s">
        <v>44</v>
      </c>
      <c r="C130" s="16">
        <f>ตาราง!J21</f>
        <v>9781.4570539999986</v>
      </c>
      <c r="D130" s="16">
        <f>ตาราง!K21</f>
        <v>4597.6528189999999</v>
      </c>
      <c r="E130" s="16">
        <f>ตาราง!J22</f>
        <v>136.64359999999999</v>
      </c>
      <c r="F130" s="16">
        <f>ตาราง!K22</f>
        <v>77.064399999999992</v>
      </c>
      <c r="G130" s="16">
        <f>ตาราง!J23</f>
        <v>2392.3900634000001</v>
      </c>
      <c r="H130" s="16">
        <f>ตาราง!K23</f>
        <v>986.93443760000002</v>
      </c>
      <c r="I130" s="16">
        <f>ตาราง!J24</f>
        <v>1418.8291800000002</v>
      </c>
      <c r="J130" s="16">
        <f>ตาราง!K24</f>
        <v>606.87900000000002</v>
      </c>
    </row>
    <row r="131" spans="1:10" ht="26.4" x14ac:dyDescent="0.7">
      <c r="B131" s="42" t="s">
        <v>45</v>
      </c>
      <c r="C131" s="16">
        <f>ตาราง!L21</f>
        <v>6642.8728109999993</v>
      </c>
      <c r="D131" s="16">
        <f>ตาราง!M21</f>
        <v>4507.5437389999997</v>
      </c>
      <c r="E131" s="16">
        <f>ตาราง!L22</f>
        <v>117.86319999999999</v>
      </c>
      <c r="F131" s="16">
        <f>ตาราง!M22</f>
        <v>92.606799999999993</v>
      </c>
      <c r="G131" s="16">
        <f>ตาราง!L23</f>
        <v>2986.1213608000003</v>
      </c>
      <c r="H131" s="16">
        <f>ตาราง!M23</f>
        <v>1062.6504164</v>
      </c>
      <c r="I131" s="16">
        <f>ตาราง!L24</f>
        <v>1022.9253600000001</v>
      </c>
      <c r="J131" s="16">
        <f>ตาราง!M24</f>
        <v>301.70100000000002</v>
      </c>
    </row>
    <row r="132" spans="1:10" ht="26.4" x14ac:dyDescent="0.7">
      <c r="B132" s="42" t="s">
        <v>46</v>
      </c>
      <c r="C132" s="16">
        <f>ตาราง!N21</f>
        <v>14230.336754999998</v>
      </c>
      <c r="D132" s="16">
        <f>ตาราง!O21</f>
        <v>11075.820434999998</v>
      </c>
      <c r="E132" s="16">
        <f>ตาราง!N22</f>
        <v>73.502600000000001</v>
      </c>
      <c r="F132" s="16">
        <f>ตาราง!O22</f>
        <v>40.151199999999996</v>
      </c>
      <c r="G132" s="16">
        <f>ตาราง!N23</f>
        <v>1169.2096686</v>
      </c>
      <c r="H132" s="16">
        <f>ตาราง!O23</f>
        <v>897.2691178</v>
      </c>
      <c r="I132" s="16">
        <f>ตาราง!N24</f>
        <v>931.87582500000019</v>
      </c>
      <c r="J132" s="16">
        <f>ตาราง!O24</f>
        <v>514.596</v>
      </c>
    </row>
    <row r="133" spans="1:10" ht="26.4" x14ac:dyDescent="0.7">
      <c r="B133" s="42" t="s">
        <v>47</v>
      </c>
      <c r="C133" s="16">
        <f>ตาราง!P21</f>
        <v>16436.420081999997</v>
      </c>
      <c r="D133" s="16">
        <f>ตาราง!Q21</f>
        <v>9036.858017999999</v>
      </c>
      <c r="E133" s="16">
        <f>ตาราง!P22</f>
        <v>108.14919999999999</v>
      </c>
      <c r="F133" s="16">
        <f>ตาราง!Q22</f>
        <v>94.87339999999999</v>
      </c>
      <c r="G133" s="16">
        <f>ตาราง!P23</f>
        <v>2933.2795009999995</v>
      </c>
      <c r="H133" s="16">
        <f>ตาราง!Q23</f>
        <v>474.5600766</v>
      </c>
      <c r="I133" s="16">
        <f>ตาราง!P24</f>
        <v>970.98644999999999</v>
      </c>
      <c r="J133" s="16">
        <f>ตาราง!Q24</f>
        <v>470.24999999999994</v>
      </c>
    </row>
    <row r="134" spans="1:10" ht="26.4" x14ac:dyDescent="0.7">
      <c r="B134" s="42" t="s">
        <v>48</v>
      </c>
      <c r="C134" s="16">
        <f>ตาราง!R21</f>
        <v>16284.445413999998</v>
      </c>
      <c r="D134" s="16">
        <f>ตาราง!S21</f>
        <v>10688.438705999999</v>
      </c>
      <c r="E134" s="16">
        <f>ตาราง!R22</f>
        <v>184.2422</v>
      </c>
      <c r="F134" s="16">
        <f>ตาราง!S22</f>
        <v>102.6446</v>
      </c>
      <c r="G134" s="16">
        <f>ตาราง!R23</f>
        <v>1038.2682542</v>
      </c>
      <c r="H134" s="16">
        <f>ตาราง!S23</f>
        <v>955.20274260000008</v>
      </c>
      <c r="I134" s="16">
        <f>ตาราง!R24</f>
        <v>1233.8098500000003</v>
      </c>
      <c r="J134" s="16">
        <f>ตาราง!S24</f>
        <v>463.14779999999996</v>
      </c>
    </row>
    <row r="135" spans="1:10" ht="26.4" x14ac:dyDescent="0.7">
      <c r="B135" s="42" t="s">
        <v>49</v>
      </c>
      <c r="C135" s="16">
        <f>ตาราง!T21</f>
        <v>15558.508503999999</v>
      </c>
      <c r="D135" s="16">
        <f>ตาราง!U21</f>
        <v>12244.112597999998</v>
      </c>
      <c r="E135" s="16">
        <f>ตาราง!T22</f>
        <v>185.53739999999999</v>
      </c>
      <c r="F135" s="16">
        <f>ตาราง!U22</f>
        <v>173.88059999999999</v>
      </c>
      <c r="G135" s="16">
        <f>ตาราง!T23</f>
        <v>3055.1513172</v>
      </c>
      <c r="H135" s="16">
        <f>ตาราง!U23</f>
        <v>1045.8471148000001</v>
      </c>
      <c r="I135" s="16">
        <f>ตาราง!T24</f>
        <v>1091.1342900000002</v>
      </c>
      <c r="J135" s="16">
        <f>ตาราง!U24</f>
        <v>300.25320000000005</v>
      </c>
    </row>
    <row r="136" spans="1:10" ht="26.4" x14ac:dyDescent="0.7">
      <c r="B136" s="42" t="s">
        <v>50</v>
      </c>
      <c r="C136" s="16">
        <f>ตาราง!V21</f>
        <v>14204.607934999998</v>
      </c>
      <c r="D136" s="16">
        <f>ตาราง!W21</f>
        <v>9812.9952319999975</v>
      </c>
      <c r="E136" s="16">
        <f>ตาราง!V22</f>
        <v>226.66</v>
      </c>
      <c r="F136" s="16">
        <f>ตาราง!W22</f>
        <v>110.41579999999999</v>
      </c>
      <c r="G136" s="16">
        <f>ตาราง!V23</f>
        <v>1338.2572779999998</v>
      </c>
      <c r="H136" s="16">
        <f>ตาราง!W23</f>
        <v>1720.9680045999999</v>
      </c>
      <c r="I136" s="16">
        <f>ตาราง!V24</f>
        <v>1091.1342900000002</v>
      </c>
      <c r="J136" s="16">
        <f>ตาราง!W24</f>
        <v>528.846</v>
      </c>
    </row>
    <row r="137" spans="1:10" ht="26.4" x14ac:dyDescent="0.7">
      <c r="B137" s="42" t="s">
        <v>51</v>
      </c>
      <c r="C137" s="16">
        <f>ตาราง!X21</f>
        <v>11900.947184999997</v>
      </c>
      <c r="D137" s="16">
        <f>ตาราง!Y21</f>
        <v>12712.022040999998</v>
      </c>
      <c r="E137" s="16">
        <f>ตาราง!X22</f>
        <v>149.59559999999999</v>
      </c>
      <c r="F137" s="16">
        <f>ตาราง!Y22</f>
        <v>124.33919999999999</v>
      </c>
      <c r="G137" s="16">
        <f>ตาราง!X23</f>
        <v>2943.6397750000001</v>
      </c>
      <c r="H137" s="16">
        <f>ตาราง!Y23</f>
        <v>666.35638759999995</v>
      </c>
      <c r="I137" s="16">
        <f>ตาราง!X24</f>
        <v>1286.395389</v>
      </c>
      <c r="J137" s="16">
        <f>ตาราง!Y24</f>
        <v>798.56999999999994</v>
      </c>
    </row>
    <row r="138" spans="1:10" ht="26.4" x14ac:dyDescent="0.7">
      <c r="B138" s="42" t="s">
        <v>52</v>
      </c>
      <c r="C138" s="16">
        <f>ตาราง!Z21</f>
        <v>11337.753793</v>
      </c>
      <c r="D138" s="16">
        <f>ตาราง!AA21</f>
        <v>10721.269146000001</v>
      </c>
      <c r="E138" s="16">
        <f>ตาราง!Z22</f>
        <v>162.54759999999999</v>
      </c>
      <c r="F138" s="16">
        <f>ตาราง!AA22</f>
        <v>123.044</v>
      </c>
      <c r="G138" s="16">
        <f>ตาราง!Z23</f>
        <v>982.29264860000001</v>
      </c>
      <c r="H138" s="16">
        <f>ตาราง!AA23</f>
        <v>0</v>
      </c>
      <c r="I138" s="16">
        <f>ตาราง!Z24</f>
        <v>1156.0057800000002</v>
      </c>
      <c r="J138" s="16">
        <f>ตาราง!AA24</f>
        <v>532.38</v>
      </c>
    </row>
    <row r="141" spans="1:10" x14ac:dyDescent="0.7">
      <c r="A141" s="45" t="s">
        <v>71</v>
      </c>
    </row>
    <row r="142" spans="1:10" ht="49.2" x14ac:dyDescent="0.7">
      <c r="B142" s="43" t="s">
        <v>43</v>
      </c>
      <c r="C142" s="44" t="s">
        <v>72</v>
      </c>
      <c r="D142" s="44" t="s">
        <v>102</v>
      </c>
    </row>
    <row r="143" spans="1:10" ht="26.4" x14ac:dyDescent="0.7">
      <c r="B143" s="42" t="s">
        <v>53</v>
      </c>
      <c r="C143" s="66">
        <f>ตาราง!D26</f>
        <v>75154.997142857159</v>
      </c>
      <c r="D143" s="66" t="str">
        <f>ตาราง!E26</f>
        <v>121.825.65</v>
      </c>
    </row>
    <row r="144" spans="1:10" ht="26.4" x14ac:dyDescent="0.7">
      <c r="B144" s="42" t="s">
        <v>54</v>
      </c>
      <c r="C144" s="66">
        <f>ตาราง!F26</f>
        <v>74321.239999999991</v>
      </c>
      <c r="D144" s="66">
        <f>ตาราง!G26</f>
        <v>112188.6</v>
      </c>
    </row>
    <row r="145" spans="1:8" ht="26.4" x14ac:dyDescent="0.7">
      <c r="B145" s="42" t="s">
        <v>55</v>
      </c>
      <c r="C145" s="66">
        <f>ตาราง!H26</f>
        <v>76839.62000000001</v>
      </c>
      <c r="D145" s="66">
        <f>ตาราง!I26</f>
        <v>112906.2</v>
      </c>
    </row>
    <row r="146" spans="1:8" ht="26.4" x14ac:dyDescent="0.7">
      <c r="B146" s="42" t="s">
        <v>44</v>
      </c>
      <c r="C146" s="16">
        <f>ตาราง!J26</f>
        <v>86747.04</v>
      </c>
      <c r="D146" s="16">
        <f>ตาราง!K26</f>
        <v>88085.34</v>
      </c>
    </row>
    <row r="147" spans="1:8" ht="26.4" x14ac:dyDescent="0.7">
      <c r="B147" s="42" t="s">
        <v>45</v>
      </c>
      <c r="C147" s="16">
        <f>ตาราง!L26</f>
        <v>87070.859999999986</v>
      </c>
      <c r="D147" s="16">
        <f>ตาราง!M26</f>
        <v>90081.279999999999</v>
      </c>
    </row>
    <row r="148" spans="1:8" ht="28.2" customHeight="1" x14ac:dyDescent="0.7">
      <c r="B148" s="42" t="s">
        <v>46</v>
      </c>
      <c r="C148" s="16">
        <f>ตาราง!N26</f>
        <v>64376.22</v>
      </c>
      <c r="D148" s="47">
        <f>ตาราง!O26</f>
        <v>81701.8</v>
      </c>
    </row>
    <row r="149" spans="1:8" ht="26.4" x14ac:dyDescent="0.7">
      <c r="B149" s="42" t="s">
        <v>47</v>
      </c>
      <c r="C149" s="16">
        <f>ตาราง!P26</f>
        <v>78639.600000000006</v>
      </c>
      <c r="D149" s="16">
        <f>ตาราง!Q26</f>
        <v>74841.039999999994</v>
      </c>
    </row>
    <row r="150" spans="1:8" ht="26.4" x14ac:dyDescent="0.7">
      <c r="B150" s="42" t="s">
        <v>48</v>
      </c>
      <c r="C150" s="16">
        <f>ตาราง!R26</f>
        <v>67998.899999999994</v>
      </c>
      <c r="D150" s="16">
        <f>ตาราง!S26</f>
        <v>77426.720000000001</v>
      </c>
    </row>
    <row r="151" spans="1:8" ht="26.4" x14ac:dyDescent="0.7">
      <c r="B151" s="42" t="s">
        <v>49</v>
      </c>
      <c r="C151" s="16">
        <f>ตาราง!T26</f>
        <v>71604.06</v>
      </c>
      <c r="D151" s="16">
        <f>ตาราง!U26</f>
        <v>100234.46</v>
      </c>
    </row>
    <row r="152" spans="1:8" ht="26.4" x14ac:dyDescent="0.7">
      <c r="B152" s="42" t="s">
        <v>50</v>
      </c>
      <c r="C152" s="16">
        <f>ตาราง!V26</f>
        <v>73559.100000000006</v>
      </c>
      <c r="D152" s="16">
        <f>ตาราง!W26</f>
        <v>84377.9</v>
      </c>
    </row>
    <row r="153" spans="1:8" ht="26.4" x14ac:dyDescent="0.7">
      <c r="B153" s="42" t="s">
        <v>51</v>
      </c>
      <c r="C153" s="16">
        <f>ตาราง!X26</f>
        <v>73803.66</v>
      </c>
      <c r="D153" s="16">
        <f>ตาราง!Y26</f>
        <v>107530.26</v>
      </c>
    </row>
    <row r="154" spans="1:8" ht="26.4" x14ac:dyDescent="0.7">
      <c r="B154" s="42" t="s">
        <v>52</v>
      </c>
      <c r="C154" s="16">
        <f>ตาราง!Z26</f>
        <v>51723.92</v>
      </c>
      <c r="D154" s="16">
        <f>ตาราง!AA26</f>
        <v>85565.04</v>
      </c>
    </row>
    <row r="157" spans="1:8" x14ac:dyDescent="0.7">
      <c r="A157" s="45" t="s">
        <v>73</v>
      </c>
    </row>
    <row r="158" spans="1:8" ht="49.2" x14ac:dyDescent="0.7">
      <c r="B158" s="43" t="s">
        <v>43</v>
      </c>
      <c r="C158" s="44" t="s">
        <v>74</v>
      </c>
      <c r="D158" s="44" t="s">
        <v>103</v>
      </c>
      <c r="E158" s="44" t="s">
        <v>75</v>
      </c>
      <c r="F158" s="44" t="s">
        <v>104</v>
      </c>
      <c r="G158" s="44" t="s">
        <v>76</v>
      </c>
      <c r="H158" s="44" t="s">
        <v>105</v>
      </c>
    </row>
    <row r="159" spans="1:8" ht="26.4" x14ac:dyDescent="0.7">
      <c r="B159" s="42" t="s">
        <v>53</v>
      </c>
      <c r="C159" s="68">
        <f>ตาราง!D28</f>
        <v>223.1</v>
      </c>
      <c r="D159" s="68">
        <f>ตาราง!E28</f>
        <v>158.30000000000001</v>
      </c>
      <c r="E159" s="68">
        <f>ตาราง!D29</f>
        <v>407.6</v>
      </c>
      <c r="F159" s="68">
        <f>ตาราง!E29</f>
        <v>151.62</v>
      </c>
      <c r="G159" s="68">
        <f>ตาราง!H28</f>
        <v>130</v>
      </c>
      <c r="H159" s="68">
        <f>ตาราง!I28</f>
        <v>145.1</v>
      </c>
    </row>
    <row r="160" spans="1:8" ht="26.4" x14ac:dyDescent="0.7">
      <c r="B160" s="42" t="s">
        <v>54</v>
      </c>
      <c r="C160" s="68">
        <f>ตาราง!F28</f>
        <v>134.4</v>
      </c>
      <c r="D160" s="68">
        <f>ตาราง!G28</f>
        <v>168.3</v>
      </c>
      <c r="E160" s="68">
        <f>ตาราง!F29</f>
        <v>250.50000000000003</v>
      </c>
      <c r="F160" s="68">
        <f>ตาราง!G29</f>
        <v>203.07</v>
      </c>
      <c r="G160" s="68">
        <f>ตาราง!H29</f>
        <v>349.59999999999997</v>
      </c>
      <c r="H160" s="68">
        <f>ตาราง!I29</f>
        <v>178.17</v>
      </c>
    </row>
    <row r="161" spans="2:8" ht="26.4" x14ac:dyDescent="0.7">
      <c r="B161" s="42" t="s">
        <v>55</v>
      </c>
      <c r="C161" s="68">
        <f>ตาราง!H28</f>
        <v>130</v>
      </c>
      <c r="D161" s="68">
        <f>ตาราง!I28</f>
        <v>145.1</v>
      </c>
      <c r="E161" s="68">
        <f>ตาราง!F30</f>
        <v>191.3</v>
      </c>
      <c r="F161" s="68">
        <f>ตาราง!G30</f>
        <v>45</v>
      </c>
      <c r="G161" s="68">
        <f>ตาราง!H30</f>
        <v>178.5</v>
      </c>
      <c r="H161" s="68">
        <f>ตาราง!I30</f>
        <v>49.5</v>
      </c>
    </row>
    <row r="162" spans="2:8" ht="26.4" x14ac:dyDescent="0.7">
      <c r="B162" s="42" t="s">
        <v>44</v>
      </c>
      <c r="C162" s="16">
        <f>ตาราง!J28</f>
        <v>142.30000000000001</v>
      </c>
      <c r="D162" s="16">
        <f>ตาราง!K28</f>
        <v>148.9</v>
      </c>
      <c r="E162" s="16">
        <f>ตาราง!J29</f>
        <v>218</v>
      </c>
      <c r="F162" s="16">
        <f>ตาราง!K29</f>
        <v>231.4</v>
      </c>
      <c r="G162" s="16">
        <f>ตาราง!J30</f>
        <v>67.7</v>
      </c>
      <c r="H162" s="16">
        <f>ตาราง!K30</f>
        <v>8.3000000000000007</v>
      </c>
    </row>
    <row r="163" spans="2:8" ht="26.4" x14ac:dyDescent="0.7">
      <c r="B163" s="42" t="s">
        <v>45</v>
      </c>
      <c r="C163" s="16">
        <f>ตาราง!L28</f>
        <v>158.69999999999999</v>
      </c>
      <c r="D163" s="16">
        <f>ตาราง!M28</f>
        <v>149.9</v>
      </c>
      <c r="E163" s="16">
        <f>ตาราง!L29</f>
        <v>332.40000000000003</v>
      </c>
      <c r="F163" s="16">
        <f>ตาราง!M29</f>
        <v>350.6</v>
      </c>
      <c r="G163" s="16">
        <f>ตาราง!L30</f>
        <v>181.4</v>
      </c>
      <c r="H163" s="16">
        <f>ตาราง!M30</f>
        <v>65.099999999999994</v>
      </c>
    </row>
    <row r="164" spans="2:8" ht="26.4" x14ac:dyDescent="0.7">
      <c r="B164" s="42" t="s">
        <v>46</v>
      </c>
      <c r="C164" s="16">
        <f>ตาราง!N28</f>
        <v>122.7</v>
      </c>
      <c r="D164" s="47">
        <f>ตาราง!O28</f>
        <v>22.3</v>
      </c>
      <c r="E164" s="47">
        <f>ตาราง!N29</f>
        <v>394.8</v>
      </c>
      <c r="F164" s="47">
        <f>ตาราง!O29</f>
        <v>102.8</v>
      </c>
      <c r="G164" s="47">
        <f>ตาราง!N30</f>
        <v>124.2</v>
      </c>
      <c r="H164" s="47">
        <f>ตาราง!O30</f>
        <v>1260.5999999999999</v>
      </c>
    </row>
    <row r="165" spans="2:8" ht="26.4" x14ac:dyDescent="0.7">
      <c r="B165" s="42" t="s">
        <v>47</v>
      </c>
      <c r="C165" s="63">
        <f>ตาราง!P28</f>
        <v>108.5</v>
      </c>
      <c r="D165" s="63">
        <f>ตาราง!Q28</f>
        <v>78.5</v>
      </c>
      <c r="E165" s="63">
        <f>ตาราง!P29</f>
        <v>248.9</v>
      </c>
      <c r="F165" s="63">
        <f>ตาราง!Q29</f>
        <v>186.3</v>
      </c>
      <c r="G165" s="63">
        <f>ตาราง!P30</f>
        <v>78</v>
      </c>
      <c r="H165" s="63">
        <f>ตาราง!Q30</f>
        <v>29.9</v>
      </c>
    </row>
    <row r="166" spans="2:8" ht="26.4" x14ac:dyDescent="0.7">
      <c r="B166" s="42" t="s">
        <v>48</v>
      </c>
      <c r="C166" s="63">
        <f>ตาราง!R28</f>
        <v>95.9</v>
      </c>
      <c r="D166" s="63">
        <f>ตาราง!S28</f>
        <v>114.9</v>
      </c>
      <c r="E166" s="63">
        <f>ตาราง!R29</f>
        <v>281</v>
      </c>
      <c r="F166" s="63">
        <f>ตาราง!S29</f>
        <v>136.6</v>
      </c>
      <c r="G166" s="63">
        <f>ตาราง!R30</f>
        <v>133.6</v>
      </c>
      <c r="H166" s="63">
        <f>ตาราง!S30</f>
        <v>137.4</v>
      </c>
    </row>
    <row r="167" spans="2:8" ht="26.4" x14ac:dyDescent="0.7">
      <c r="B167" s="42" t="s">
        <v>49</v>
      </c>
      <c r="C167" s="63">
        <f>ตาราง!T28</f>
        <v>279.60000000000002</v>
      </c>
      <c r="D167" s="63">
        <f>ตาราง!U28</f>
        <v>79.400000000000006</v>
      </c>
      <c r="E167" s="63">
        <f>ตาราง!T29</f>
        <v>630.70000000000005</v>
      </c>
      <c r="F167" s="63">
        <f>ตาราง!U29</f>
        <v>180.4</v>
      </c>
      <c r="G167" s="63">
        <f>ตาราง!T30</f>
        <v>220.79999999999998</v>
      </c>
      <c r="H167" s="63">
        <f>ตาราง!U30</f>
        <v>72.5</v>
      </c>
    </row>
    <row r="168" spans="2:8" ht="26.4" x14ac:dyDescent="0.7">
      <c r="B168" s="42" t="s">
        <v>50</v>
      </c>
      <c r="C168" s="63">
        <f>ตาราง!V28</f>
        <v>258.2</v>
      </c>
      <c r="D168" s="63">
        <f>ตาราง!W28</f>
        <v>63.1</v>
      </c>
      <c r="E168" s="63">
        <f>ตาราง!V29</f>
        <v>653.70000000000005</v>
      </c>
      <c r="F168" s="63">
        <f>ตาราง!W29</f>
        <v>235.2</v>
      </c>
      <c r="G168" s="63">
        <f>ตาราง!V30</f>
        <v>188</v>
      </c>
      <c r="H168" s="63">
        <f>ตาราง!W30</f>
        <v>12.1</v>
      </c>
    </row>
    <row r="169" spans="2:8" ht="26.4" x14ac:dyDescent="0.7">
      <c r="B169" s="42" t="s">
        <v>51</v>
      </c>
      <c r="C169" s="63">
        <f>ตาราง!X28</f>
        <v>189.4</v>
      </c>
      <c r="D169" s="63">
        <f>ตาราง!Y28</f>
        <v>88.2</v>
      </c>
      <c r="E169" s="63">
        <f>ตาราง!X29</f>
        <v>483.9</v>
      </c>
      <c r="F169" s="63">
        <f>ตาราง!Y29</f>
        <v>349.8</v>
      </c>
      <c r="G169" s="63">
        <f>ตาราง!X30</f>
        <v>68.5</v>
      </c>
      <c r="H169" s="63">
        <f>ตาราง!Y30</f>
        <v>16.7</v>
      </c>
    </row>
    <row r="170" spans="2:8" ht="26.4" x14ac:dyDescent="0.7">
      <c r="B170" s="42" t="s">
        <v>52</v>
      </c>
      <c r="C170" s="63">
        <f>ตาราง!Z28</f>
        <v>242.1</v>
      </c>
      <c r="D170" s="63">
        <f>ตาราง!AA28</f>
        <v>60.7</v>
      </c>
      <c r="E170" s="63">
        <f>ตาราง!Z29</f>
        <v>422.8</v>
      </c>
      <c r="F170" s="63">
        <f>ตาราง!AA29</f>
        <v>229.7</v>
      </c>
      <c r="G170" s="63">
        <f>ตาราง!Z30</f>
        <v>64.5</v>
      </c>
      <c r="H170" s="63">
        <f>ตาราง!AA30</f>
        <v>21.6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showGridLines="0" topLeftCell="A37" zoomScaleNormal="100" workbookViewId="0">
      <selection activeCell="F85" sqref="F85"/>
    </sheetView>
  </sheetViews>
  <sheetFormatPr defaultRowHeight="24.6" x14ac:dyDescent="0.7"/>
  <cols>
    <col min="1" max="1" width="8.796875" style="1"/>
    <col min="2" max="2" width="13.8984375" style="1" customWidth="1"/>
    <col min="3" max="3" width="14.8984375" style="1" customWidth="1"/>
    <col min="4" max="4" width="15.69921875" style="1" customWidth="1"/>
    <col min="5" max="5" width="13.69921875" style="1" customWidth="1"/>
    <col min="6" max="12" width="15.69921875" style="1" customWidth="1"/>
    <col min="13" max="16384" width="8.796875" style="1"/>
  </cols>
  <sheetData>
    <row r="1" spans="1:7" x14ac:dyDescent="0.7">
      <c r="A1" s="45" t="s">
        <v>58</v>
      </c>
    </row>
    <row r="2" spans="1:7" ht="49.2" x14ac:dyDescent="0.7">
      <c r="B2" s="43" t="s">
        <v>43</v>
      </c>
      <c r="C2" s="44" t="s">
        <v>56</v>
      </c>
      <c r="D2" s="44" t="s">
        <v>77</v>
      </c>
      <c r="E2" s="44" t="s">
        <v>90</v>
      </c>
      <c r="F2" s="44" t="s">
        <v>91</v>
      </c>
      <c r="G2" s="41"/>
    </row>
    <row r="3" spans="1:7" x14ac:dyDescent="0.7">
      <c r="B3" s="70" t="s">
        <v>53</v>
      </c>
      <c r="C3" s="16">
        <f>กราฟ!C3</f>
        <v>22201.23</v>
      </c>
      <c r="D3" s="16">
        <f>กราฟ!C18</f>
        <v>85696.747799999997</v>
      </c>
      <c r="E3" s="16">
        <f>กราฟ!D3</f>
        <v>16810.02</v>
      </c>
      <c r="F3" s="16">
        <f>กราฟ!D18</f>
        <v>61711.321099440203</v>
      </c>
      <c r="G3" s="41"/>
    </row>
    <row r="4" spans="1:7" x14ac:dyDescent="0.7">
      <c r="B4" s="70" t="s">
        <v>54</v>
      </c>
      <c r="C4" s="16">
        <f>กราฟ!C4</f>
        <v>16107.38</v>
      </c>
      <c r="D4" s="16">
        <f>กราฟ!C19</f>
        <v>60402.674999999996</v>
      </c>
      <c r="E4" s="16">
        <f>กราฟ!D4</f>
        <v>18478.55</v>
      </c>
      <c r="F4" s="16">
        <f>กราฟ!D19</f>
        <v>69360.361653539498</v>
      </c>
      <c r="G4" s="41"/>
    </row>
    <row r="5" spans="1:7" x14ac:dyDescent="0.7">
      <c r="B5" s="70" t="s">
        <v>55</v>
      </c>
      <c r="C5" s="16">
        <f>กราฟ!C5</f>
        <v>9978.630000000001</v>
      </c>
      <c r="D5" s="16">
        <f>กราฟ!C20</f>
        <v>36322.213200000006</v>
      </c>
      <c r="E5" s="16">
        <f>กราฟ!D5</f>
        <v>9308.15</v>
      </c>
      <c r="F5" s="16">
        <f>กราฟ!D20</f>
        <v>33111.485162691999</v>
      </c>
      <c r="G5" s="41"/>
    </row>
    <row r="6" spans="1:7" ht="26.4" x14ac:dyDescent="0.7">
      <c r="B6" s="42" t="s">
        <v>44</v>
      </c>
      <c r="C6" s="16">
        <f>กราฟ!C6</f>
        <v>16803.739999999998</v>
      </c>
      <c r="D6" s="16">
        <f>กราฟ!C21</f>
        <v>62005.800599999995</v>
      </c>
      <c r="E6" s="16">
        <f>กราฟ!D6</f>
        <v>7898.39</v>
      </c>
      <c r="F6" s="16">
        <f>กราฟ!D21</f>
        <v>28872.865854187505</v>
      </c>
    </row>
    <row r="7" spans="1:7" ht="26.4" x14ac:dyDescent="0.7">
      <c r="B7" s="42" t="s">
        <v>45</v>
      </c>
      <c r="C7" s="16">
        <f>กราฟ!C7</f>
        <v>11411.91</v>
      </c>
      <c r="D7" s="16">
        <f>กราฟ!C22</f>
        <v>42794.662499999999</v>
      </c>
      <c r="E7" s="16">
        <f>กราฟ!D7</f>
        <v>7743.59</v>
      </c>
      <c r="F7" s="16">
        <f>กราฟ!D22</f>
        <v>28908.738970826802</v>
      </c>
    </row>
    <row r="8" spans="1:7" ht="26.4" x14ac:dyDescent="0.7">
      <c r="B8" s="42" t="s">
        <v>46</v>
      </c>
      <c r="C8" s="16">
        <f>กราฟ!C8</f>
        <v>24446.55</v>
      </c>
      <c r="D8" s="16">
        <f>กราฟ!C23</f>
        <v>92407.958999999988</v>
      </c>
      <c r="E8" s="16">
        <f>กราฟ!D8</f>
        <v>19027.349999999999</v>
      </c>
      <c r="F8" s="16">
        <f>กราฟ!D23</f>
        <v>75814.249254608498</v>
      </c>
    </row>
    <row r="9" spans="1:7" ht="26.4" x14ac:dyDescent="0.7">
      <c r="B9" s="42" t="s">
        <v>47</v>
      </c>
      <c r="C9" s="16">
        <f>กราฟ!C9</f>
        <v>28236.42</v>
      </c>
      <c r="D9" s="16">
        <f>กราฟ!C24</f>
        <v>108992.58119999999</v>
      </c>
      <c r="E9" s="16">
        <f>กราฟ!D9</f>
        <v>15524.58</v>
      </c>
      <c r="F9" s="16">
        <f>กราฟ!D24</f>
        <v>26324.58</v>
      </c>
    </row>
    <row r="10" spans="1:7" ht="26.4" x14ac:dyDescent="0.7">
      <c r="B10" s="42" t="s">
        <v>48</v>
      </c>
      <c r="C10" s="16">
        <f>กราฟ!C10</f>
        <v>27975.34</v>
      </c>
      <c r="D10" s="16">
        <f>กราฟ!C25</f>
        <v>107705.05900000001</v>
      </c>
      <c r="E10" s="16">
        <f>กราฟ!D10</f>
        <v>18361.86</v>
      </c>
      <c r="F10" s="16">
        <f>กราฟ!D25</f>
        <v>29201.86</v>
      </c>
    </row>
    <row r="11" spans="1:7" ht="26.4" x14ac:dyDescent="0.7">
      <c r="B11" s="42" t="s">
        <v>49</v>
      </c>
      <c r="C11" s="16">
        <f>กราฟ!C11</f>
        <v>26728.240000000002</v>
      </c>
      <c r="D11" s="16">
        <f>กราฟ!C26</f>
        <v>101032.7472</v>
      </c>
      <c r="E11" s="16">
        <f>กราฟ!D11</f>
        <v>21034.379999999997</v>
      </c>
      <c r="F11" s="16">
        <f>กราฟ!D26</f>
        <v>31374.379999999997</v>
      </c>
    </row>
    <row r="12" spans="1:7" ht="26.4" x14ac:dyDescent="0.7">
      <c r="B12" s="42" t="s">
        <v>50</v>
      </c>
      <c r="C12" s="16">
        <f>กราฟ!C12</f>
        <v>24402.35</v>
      </c>
      <c r="D12" s="16">
        <f>กราฟ!C27</f>
        <v>91508.8125</v>
      </c>
      <c r="E12" s="16">
        <f>กราฟ!D12</f>
        <v>16857.919999999998</v>
      </c>
      <c r="F12" s="16">
        <f>กราฟ!D27</f>
        <v>26717.919999999998</v>
      </c>
    </row>
    <row r="13" spans="1:7" ht="26.4" x14ac:dyDescent="0.7">
      <c r="B13" s="42" t="s">
        <v>51</v>
      </c>
      <c r="C13" s="16">
        <f>กราฟ!C13</f>
        <v>20444.849999999999</v>
      </c>
      <c r="D13" s="16">
        <f>กราฟ!C28</f>
        <v>77690.429999999993</v>
      </c>
      <c r="E13" s="16">
        <f>กราฟ!D13</f>
        <v>21838.21</v>
      </c>
      <c r="F13" s="16">
        <f>กราฟ!D28</f>
        <v>31808.21</v>
      </c>
    </row>
    <row r="14" spans="1:7" ht="26.4" x14ac:dyDescent="0.7">
      <c r="B14" s="42" t="s">
        <v>52</v>
      </c>
      <c r="C14" s="16">
        <f>กราฟ!C14</f>
        <v>19477.330000000002</v>
      </c>
      <c r="D14" s="16">
        <f>กราฟ!C29</f>
        <v>74598.173899999994</v>
      </c>
      <c r="E14" s="16">
        <f>กราฟ!D14</f>
        <v>18418.260000000002</v>
      </c>
      <c r="F14" s="16">
        <f>กราฟ!D29</f>
        <v>27288.260000000002</v>
      </c>
    </row>
    <row r="17" spans="1:7" x14ac:dyDescent="0.7">
      <c r="A17" s="45" t="s">
        <v>57</v>
      </c>
    </row>
    <row r="18" spans="1:7" ht="73.8" x14ac:dyDescent="0.7">
      <c r="B18" s="43" t="s">
        <v>43</v>
      </c>
      <c r="C18" s="44" t="s">
        <v>59</v>
      </c>
      <c r="D18" s="44" t="s">
        <v>78</v>
      </c>
      <c r="E18" s="44" t="s">
        <v>92</v>
      </c>
      <c r="F18" s="44" t="s">
        <v>93</v>
      </c>
      <c r="G18" s="41"/>
    </row>
    <row r="19" spans="1:7" ht="26.4" x14ac:dyDescent="0.7">
      <c r="B19" s="42" t="s">
        <v>53</v>
      </c>
      <c r="C19" s="16">
        <f>กราฟ!C34</f>
        <v>480</v>
      </c>
      <c r="D19" s="16">
        <f>กราฟ!C49</f>
        <v>8980</v>
      </c>
      <c r="E19" s="16">
        <f>กราฟ!D34</f>
        <v>374</v>
      </c>
      <c r="F19" s="16">
        <f>กราฟ!D49</f>
        <v>6655</v>
      </c>
      <c r="G19" s="41"/>
    </row>
    <row r="20" spans="1:7" ht="26.4" x14ac:dyDescent="0.7">
      <c r="B20" s="42" t="s">
        <v>54</v>
      </c>
      <c r="C20" s="16">
        <f>กราฟ!C35</f>
        <v>460</v>
      </c>
      <c r="D20" s="16">
        <f>กราฟ!C50</f>
        <v>10129</v>
      </c>
      <c r="E20" s="16">
        <f>กราฟ!D35</f>
        <v>585</v>
      </c>
      <c r="F20" s="16">
        <f>กราฟ!D50</f>
        <v>7510</v>
      </c>
      <c r="G20" s="41"/>
    </row>
    <row r="21" spans="1:7" ht="26.4" x14ac:dyDescent="0.7">
      <c r="B21" s="42" t="s">
        <v>55</v>
      </c>
      <c r="C21" s="16">
        <f>กราฟ!C36</f>
        <v>391</v>
      </c>
      <c r="D21" s="16">
        <f>กราฟ!C51</f>
        <v>3128</v>
      </c>
      <c r="E21" s="16">
        <f>กราฟ!D36</f>
        <v>378</v>
      </c>
      <c r="F21" s="16">
        <f>กราฟ!D51</f>
        <v>3780</v>
      </c>
      <c r="G21" s="41"/>
    </row>
    <row r="22" spans="1:7" ht="26.4" x14ac:dyDescent="0.7">
      <c r="B22" s="42" t="s">
        <v>44</v>
      </c>
      <c r="C22" s="16">
        <f>กราฟ!C37</f>
        <v>422</v>
      </c>
      <c r="D22" s="16">
        <f>กราฟ!C52</f>
        <v>3376</v>
      </c>
      <c r="E22" s="16">
        <f>กราฟ!D37</f>
        <v>238</v>
      </c>
      <c r="F22" s="16">
        <f>กราฟ!D52</f>
        <v>1904</v>
      </c>
    </row>
    <row r="23" spans="1:7" ht="26.4" x14ac:dyDescent="0.7">
      <c r="B23" s="42" t="s">
        <v>45</v>
      </c>
      <c r="C23" s="16">
        <f>กราฟ!C38</f>
        <v>364</v>
      </c>
      <c r="D23" s="16">
        <f>กราฟ!C53</f>
        <v>2912</v>
      </c>
      <c r="E23" s="16">
        <f>กราฟ!D38</f>
        <v>286</v>
      </c>
      <c r="F23" s="16">
        <f>กราฟ!D53</f>
        <v>2288</v>
      </c>
    </row>
    <row r="24" spans="1:7" ht="26.4" x14ac:dyDescent="0.7">
      <c r="B24" s="42" t="s">
        <v>46</v>
      </c>
      <c r="C24" s="16">
        <f>กราฟ!C39</f>
        <v>227</v>
      </c>
      <c r="D24" s="16">
        <f>กราฟ!C54</f>
        <v>1816</v>
      </c>
      <c r="E24" s="16">
        <f>กราฟ!D39</f>
        <v>124</v>
      </c>
      <c r="F24" s="16">
        <f>กราฟ!D54</f>
        <v>992</v>
      </c>
    </row>
    <row r="25" spans="1:7" ht="26.4" x14ac:dyDescent="0.7">
      <c r="B25" s="42" t="s">
        <v>47</v>
      </c>
      <c r="C25" s="16">
        <f>กราฟ!C40</f>
        <v>334</v>
      </c>
      <c r="D25" s="16">
        <f>กราฟ!C55</f>
        <v>2672</v>
      </c>
      <c r="E25" s="16">
        <f>กราฟ!D40</f>
        <v>293</v>
      </c>
      <c r="F25" s="16">
        <f>กราฟ!D55</f>
        <v>2344</v>
      </c>
    </row>
    <row r="26" spans="1:7" ht="26.4" x14ac:dyDescent="0.7">
      <c r="B26" s="42" t="s">
        <v>48</v>
      </c>
      <c r="C26" s="16">
        <f>กราฟ!C41</f>
        <v>569</v>
      </c>
      <c r="D26" s="16">
        <f>กราฟ!C56</f>
        <v>4552</v>
      </c>
      <c r="E26" s="16">
        <f>กราฟ!D41</f>
        <v>317</v>
      </c>
      <c r="F26" s="16">
        <f>กราฟ!D56</f>
        <v>2536</v>
      </c>
    </row>
    <row r="27" spans="1:7" ht="26.4" x14ac:dyDescent="0.7">
      <c r="B27" s="42" t="s">
        <v>49</v>
      </c>
      <c r="C27" s="16">
        <f>กราฟ!C42</f>
        <v>573</v>
      </c>
      <c r="D27" s="16">
        <f>กราฟ!C57</f>
        <v>4584</v>
      </c>
      <c r="E27" s="16">
        <f>กราฟ!D42</f>
        <v>537</v>
      </c>
      <c r="F27" s="16">
        <f>กราฟ!D57</f>
        <v>2728</v>
      </c>
    </row>
    <row r="28" spans="1:7" ht="26.4" x14ac:dyDescent="0.7">
      <c r="B28" s="42" t="s">
        <v>50</v>
      </c>
      <c r="C28" s="16">
        <f>กราฟ!C43</f>
        <v>700</v>
      </c>
      <c r="D28" s="16">
        <f>กราฟ!C58</f>
        <v>5600</v>
      </c>
      <c r="E28" s="16">
        <f>กราฟ!D43</f>
        <v>341</v>
      </c>
      <c r="F28" s="16">
        <f>กราฟ!D58</f>
        <v>2728</v>
      </c>
    </row>
    <row r="29" spans="1:7" ht="26.4" x14ac:dyDescent="0.7">
      <c r="B29" s="42" t="s">
        <v>51</v>
      </c>
      <c r="C29" s="16">
        <f>กราฟ!C44</f>
        <v>462</v>
      </c>
      <c r="D29" s="16">
        <f>กราฟ!C59</f>
        <v>3696</v>
      </c>
      <c r="E29" s="16">
        <f>กราฟ!D44</f>
        <v>384</v>
      </c>
      <c r="F29" s="16">
        <f>กราฟ!D59</f>
        <v>3072</v>
      </c>
    </row>
    <row r="30" spans="1:7" ht="26.4" x14ac:dyDescent="0.7">
      <c r="B30" s="42" t="s">
        <v>52</v>
      </c>
      <c r="C30" s="16">
        <f>กราฟ!C45</f>
        <v>502</v>
      </c>
      <c r="D30" s="16">
        <f>กราฟ!C60</f>
        <v>4016</v>
      </c>
      <c r="E30" s="16">
        <f>กราฟ!D45</f>
        <v>380</v>
      </c>
      <c r="F30" s="16">
        <f>กราฟ!D60</f>
        <v>3040</v>
      </c>
    </row>
    <row r="33" spans="1:7" x14ac:dyDescent="0.7">
      <c r="A33" s="45" t="s">
        <v>60</v>
      </c>
    </row>
    <row r="34" spans="1:7" ht="73.8" x14ac:dyDescent="0.7">
      <c r="B34" s="43" t="s">
        <v>43</v>
      </c>
      <c r="C34" s="44" t="s">
        <v>61</v>
      </c>
      <c r="D34" s="44" t="s">
        <v>79</v>
      </c>
      <c r="E34" s="44" t="s">
        <v>94</v>
      </c>
      <c r="F34" s="44" t="s">
        <v>95</v>
      </c>
      <c r="G34" s="41"/>
    </row>
    <row r="35" spans="1:7" ht="26.4" x14ac:dyDescent="0.7">
      <c r="B35" s="42" t="s">
        <v>53</v>
      </c>
      <c r="C35" s="16">
        <f>กราฟ!C65</f>
        <v>338.41200000000003</v>
      </c>
      <c r="D35" s="16">
        <f>กราฟ!C80</f>
        <v>8980</v>
      </c>
      <c r="E35" s="16">
        <f>กราฟ!D65</f>
        <v>223.45600000000002</v>
      </c>
      <c r="F35" s="16">
        <f>กราฟ!D80</f>
        <v>6655</v>
      </c>
      <c r="G35" s="41"/>
    </row>
    <row r="36" spans="1:7" ht="26.4" x14ac:dyDescent="0.7">
      <c r="B36" s="42" t="s">
        <v>54</v>
      </c>
      <c r="C36" s="16">
        <f>กราฟ!C66</f>
        <v>397.94299999999998</v>
      </c>
      <c r="D36" s="16">
        <f>กราฟ!C81</f>
        <v>10129</v>
      </c>
      <c r="E36" s="16">
        <f>กราฟ!D66</f>
        <v>108.922</v>
      </c>
      <c r="F36" s="16">
        <f>กราฟ!D81</f>
        <v>7510</v>
      </c>
      <c r="G36" s="41"/>
    </row>
    <row r="37" spans="1:7" ht="26.4" x14ac:dyDescent="0.7">
      <c r="B37" s="42" t="s">
        <v>55</v>
      </c>
      <c r="C37" s="16">
        <f>กราฟ!C67</f>
        <v>452.20399999999995</v>
      </c>
      <c r="D37" s="16">
        <f>กราฟ!C82</f>
        <v>12326</v>
      </c>
      <c r="E37" s="16">
        <f>กราฟ!D67</f>
        <v>412.22999999999996</v>
      </c>
      <c r="F37" s="16">
        <f>กราฟ!D82</f>
        <v>12171.319739999999</v>
      </c>
      <c r="G37" s="41"/>
    </row>
    <row r="38" spans="1:7" ht="26.4" x14ac:dyDescent="0.7">
      <c r="B38" s="42" t="s">
        <v>44</v>
      </c>
      <c r="C38" s="16">
        <f>กราฟ!C68</f>
        <v>879.90400000000011</v>
      </c>
      <c r="D38" s="16">
        <f>กราฟ!C83</f>
        <v>23144</v>
      </c>
      <c r="E38" s="16">
        <f>กราฟ!D68</f>
        <v>380.68600000000004</v>
      </c>
      <c r="F38" s="16">
        <f>กราฟ!D83</f>
        <v>10672.1</v>
      </c>
    </row>
    <row r="39" spans="1:7" ht="26.4" x14ac:dyDescent="0.7">
      <c r="B39" s="42" t="s">
        <v>45</v>
      </c>
      <c r="C39" s="16">
        <f>กราฟ!C69</f>
        <v>1095.308</v>
      </c>
      <c r="D39" s="16">
        <f>กราฟ!C84</f>
        <v>30175.3</v>
      </c>
      <c r="E39" s="16">
        <f>กราฟ!D69</f>
        <v>420.49900000000002</v>
      </c>
      <c r="F39" s="16">
        <f>กราฟ!D84</f>
        <v>13380</v>
      </c>
    </row>
    <row r="40" spans="1:7" ht="26.4" x14ac:dyDescent="0.7">
      <c r="B40" s="42" t="s">
        <v>46</v>
      </c>
      <c r="C40" s="16">
        <f>กราฟ!C70</f>
        <v>433.34100000000001</v>
      </c>
      <c r="D40" s="16">
        <f>กราฟ!C85</f>
        <v>12210.1</v>
      </c>
      <c r="E40" s="16">
        <f>กราฟ!D70</f>
        <v>358.28300000000002</v>
      </c>
      <c r="F40" s="16">
        <f>กราฟ!D85</f>
        <v>13465.2</v>
      </c>
    </row>
    <row r="41" spans="1:7" ht="26.4" x14ac:dyDescent="0.7">
      <c r="B41" s="42" t="s">
        <v>47</v>
      </c>
      <c r="C41" s="16">
        <f>กราฟ!C71</f>
        <v>1077.5349999999999</v>
      </c>
      <c r="D41" s="16">
        <f>กราฟ!C86</f>
        <v>31012.2</v>
      </c>
      <c r="E41" s="16">
        <f>กราฟ!D71</f>
        <v>193.29599999999999</v>
      </c>
      <c r="F41" s="16">
        <f>กราฟ!D86</f>
        <v>7120</v>
      </c>
    </row>
    <row r="42" spans="1:7" ht="26.4" x14ac:dyDescent="0.7">
      <c r="B42" s="42" t="s">
        <v>48</v>
      </c>
      <c r="C42" s="16">
        <f>กราฟ!C72</f>
        <v>386.40699999999998</v>
      </c>
      <c r="D42" s="16">
        <f>กราฟ!C87</f>
        <v>11187.1</v>
      </c>
      <c r="E42" s="16">
        <f>กราฟ!D72</f>
        <v>377.69100000000003</v>
      </c>
      <c r="F42" s="16">
        <f>กราฟ!D87</f>
        <v>13685</v>
      </c>
    </row>
    <row r="43" spans="1:7" ht="26.4" x14ac:dyDescent="0.7">
      <c r="B43" s="42" t="s">
        <v>49</v>
      </c>
      <c r="C43" s="16">
        <f>กราฟ!C73</f>
        <v>1124.5469999999998</v>
      </c>
      <c r="D43" s="16">
        <f>กราฟ!C88</f>
        <v>30653.1</v>
      </c>
      <c r="E43" s="16">
        <f>กราฟ!D73</f>
        <v>419.73800000000006</v>
      </c>
      <c r="F43" s="16">
        <f>กราฟ!D88</f>
        <v>13108.5</v>
      </c>
    </row>
    <row r="44" spans="1:7" ht="26.4" x14ac:dyDescent="0.7">
      <c r="B44" s="42" t="s">
        <v>50</v>
      </c>
      <c r="C44" s="16">
        <f>กราฟ!C74</f>
        <v>497.35999999999996</v>
      </c>
      <c r="D44" s="16">
        <f>กราฟ!C89</f>
        <v>13825</v>
      </c>
      <c r="E44" s="16">
        <f>กราฟ!D74</f>
        <v>654.83600000000001</v>
      </c>
      <c r="F44" s="16">
        <f>กราฟ!D89</f>
        <v>20387.47</v>
      </c>
    </row>
    <row r="45" spans="1:7" ht="26.4" x14ac:dyDescent="0.7">
      <c r="B45" s="42" t="s">
        <v>51</v>
      </c>
      <c r="C45" s="16">
        <f>กราฟ!C75</f>
        <v>1081.7449999999999</v>
      </c>
      <c r="D45" s="16">
        <f>กราฟ!C90</f>
        <v>29003</v>
      </c>
      <c r="E45" s="16">
        <f>กราฟ!D75</f>
        <v>273.63099999999997</v>
      </c>
      <c r="F45" s="16">
        <f>กราฟ!D90</f>
        <v>17077.099999999999</v>
      </c>
    </row>
    <row r="46" spans="1:7" ht="26.4" x14ac:dyDescent="0.7">
      <c r="B46" s="42" t="s">
        <v>52</v>
      </c>
      <c r="C46" s="16">
        <f>กราฟ!C76</f>
        <v>365.44599999999997</v>
      </c>
      <c r="D46" s="16">
        <f>กราฟ!C91</f>
        <v>11111.800000000001</v>
      </c>
      <c r="E46" s="16">
        <f>กราฟ!D76</f>
        <v>495.58199999999999</v>
      </c>
      <c r="F46" s="16">
        <f>กราฟ!D91</f>
        <v>18725.599999999999</v>
      </c>
    </row>
    <row r="49" spans="1:7" x14ac:dyDescent="0.7">
      <c r="A49" s="45" t="s">
        <v>63</v>
      </c>
    </row>
    <row r="50" spans="1:7" ht="73.8" x14ac:dyDescent="0.7">
      <c r="B50" s="43" t="s">
        <v>43</v>
      </c>
      <c r="C50" s="44" t="s">
        <v>64</v>
      </c>
      <c r="D50" s="44" t="s">
        <v>80</v>
      </c>
      <c r="E50" s="44" t="s">
        <v>96</v>
      </c>
      <c r="F50" s="44" t="s">
        <v>97</v>
      </c>
      <c r="G50" s="41"/>
    </row>
    <row r="51" spans="1:7" x14ac:dyDescent="0.7">
      <c r="B51" s="70" t="s">
        <v>53</v>
      </c>
      <c r="C51" s="16">
        <f>กราฟ!C96</f>
        <v>275</v>
      </c>
      <c r="D51" s="16">
        <f>กราฟ!C111</f>
        <v>26925</v>
      </c>
      <c r="E51" s="16">
        <f>กราฟ!D96</f>
        <v>145</v>
      </c>
      <c r="F51" s="16">
        <f>กราฟ!D111</f>
        <v>14775</v>
      </c>
      <c r="G51" s="41"/>
    </row>
    <row r="52" spans="1:7" x14ac:dyDescent="0.7">
      <c r="B52" s="70" t="s">
        <v>54</v>
      </c>
      <c r="C52" s="16">
        <f>กราฟ!C97</f>
        <v>278</v>
      </c>
      <c r="D52" s="16">
        <f>กราฟ!C112</f>
        <v>26925</v>
      </c>
      <c r="E52" s="16">
        <f>กราฟ!D97</f>
        <v>265</v>
      </c>
      <c r="F52" s="16">
        <f>กราฟ!D112</f>
        <v>23025</v>
      </c>
      <c r="G52" s="41"/>
    </row>
    <row r="53" spans="1:7" x14ac:dyDescent="0.7">
      <c r="B53" s="70" t="s">
        <v>55</v>
      </c>
      <c r="C53" s="16">
        <f>กราฟ!C98</f>
        <v>265</v>
      </c>
      <c r="D53" s="16">
        <f>กราฟ!C113</f>
        <v>25275</v>
      </c>
      <c r="E53" s="16">
        <f>กราฟ!D98</f>
        <v>225</v>
      </c>
      <c r="F53" s="16">
        <f>กราฟ!D113</f>
        <v>22575</v>
      </c>
      <c r="G53" s="41"/>
    </row>
    <row r="54" spans="1:7" ht="26.4" x14ac:dyDescent="0.7">
      <c r="B54" s="42" t="s">
        <v>44</v>
      </c>
      <c r="C54" s="16">
        <f>กราฟ!C99</f>
        <v>315</v>
      </c>
      <c r="D54" s="16">
        <f>กราฟ!C114</f>
        <v>31275</v>
      </c>
      <c r="E54" s="16">
        <f>กราฟ!D99</f>
        <v>225</v>
      </c>
      <c r="F54" s="16">
        <f>กราฟ!D114</f>
        <v>22275</v>
      </c>
    </row>
    <row r="55" spans="1:7" ht="26.4" x14ac:dyDescent="0.7">
      <c r="B55" s="42" t="s">
        <v>45</v>
      </c>
      <c r="C55" s="16">
        <f>กราฟ!C100</f>
        <v>215</v>
      </c>
      <c r="D55" s="16">
        <f>กราฟ!C115</f>
        <v>20400</v>
      </c>
      <c r="E55" s="16">
        <f>กราฟ!D100</f>
        <v>115</v>
      </c>
      <c r="F55" s="16">
        <f>กราฟ!D115</f>
        <v>11025</v>
      </c>
    </row>
    <row r="56" spans="1:7" ht="26.4" x14ac:dyDescent="0.7">
      <c r="B56" s="42" t="s">
        <v>46</v>
      </c>
      <c r="C56" s="16">
        <f>กราฟ!C101</f>
        <v>200</v>
      </c>
      <c r="D56" s="16">
        <f>กราฟ!C116</f>
        <v>19725</v>
      </c>
      <c r="E56" s="16">
        <f>กราฟ!D101</f>
        <v>190</v>
      </c>
      <c r="F56" s="16">
        <f>กราฟ!D116</f>
        <v>18900</v>
      </c>
    </row>
    <row r="57" spans="1:7" ht="26.4" x14ac:dyDescent="0.7">
      <c r="B57" s="42" t="s">
        <v>47</v>
      </c>
      <c r="C57" s="16">
        <f>กราฟ!C102</f>
        <v>220</v>
      </c>
      <c r="D57" s="16">
        <f>กราฟ!C117</f>
        <v>20700</v>
      </c>
      <c r="E57" s="16">
        <f>กราฟ!D102</f>
        <v>175</v>
      </c>
      <c r="F57" s="16">
        <f>กราฟ!D117</f>
        <v>17250</v>
      </c>
    </row>
    <row r="58" spans="1:7" ht="26.4" x14ac:dyDescent="0.7">
      <c r="B58" s="42" t="s">
        <v>48</v>
      </c>
      <c r="C58" s="16">
        <f>กราฟ!C103</f>
        <v>270</v>
      </c>
      <c r="D58" s="16">
        <f>กราฟ!C118</f>
        <v>26775</v>
      </c>
      <c r="E58" s="16">
        <f>กราฟ!D103</f>
        <v>172</v>
      </c>
      <c r="F58" s="16">
        <f>กราฟ!D118</f>
        <v>16995</v>
      </c>
    </row>
    <row r="59" spans="1:7" ht="26.4" x14ac:dyDescent="0.7">
      <c r="B59" s="42" t="s">
        <v>49</v>
      </c>
      <c r="C59" s="16">
        <f>กราฟ!C104</f>
        <v>240</v>
      </c>
      <c r="D59" s="16">
        <f>กราฟ!C119</f>
        <v>22800</v>
      </c>
      <c r="E59" s="16">
        <f>กราฟ!D104</f>
        <v>112</v>
      </c>
      <c r="F59" s="16">
        <f>กราฟ!D119</f>
        <v>11010</v>
      </c>
    </row>
    <row r="60" spans="1:7" ht="26.4" x14ac:dyDescent="0.7">
      <c r="B60" s="42" t="s">
        <v>50</v>
      </c>
      <c r="C60" s="16">
        <f>กราฟ!C105</f>
        <v>295</v>
      </c>
      <c r="D60" s="16">
        <f>กราฟ!C120</f>
        <v>28050</v>
      </c>
      <c r="E60" s="16">
        <f>กราฟ!D105</f>
        <v>200</v>
      </c>
      <c r="F60" s="16">
        <f>กราฟ!D120</f>
        <v>19350</v>
      </c>
    </row>
    <row r="61" spans="1:7" ht="26.4" x14ac:dyDescent="0.7">
      <c r="B61" s="42" t="s">
        <v>51</v>
      </c>
      <c r="C61" s="16">
        <f>กราฟ!C106</f>
        <v>315</v>
      </c>
      <c r="D61" s="16">
        <f>กราฟ!C121</f>
        <v>30915</v>
      </c>
      <c r="E61" s="16">
        <f>กราฟ!D106</f>
        <v>300</v>
      </c>
      <c r="F61" s="16">
        <f>กราฟ!D121</f>
        <v>29250</v>
      </c>
    </row>
    <row r="62" spans="1:7" ht="26.4" x14ac:dyDescent="0.7">
      <c r="B62" s="42" t="s">
        <v>52</v>
      </c>
      <c r="C62" s="16">
        <f>กราฟ!C107</f>
        <v>285</v>
      </c>
      <c r="D62" s="16">
        <f>กราฟ!C122</f>
        <v>27300</v>
      </c>
      <c r="E62" s="16">
        <f>กราฟ!D107</f>
        <v>200</v>
      </c>
      <c r="F62" s="16">
        <f>กราฟ!D122</f>
        <v>19500</v>
      </c>
    </row>
    <row r="65" spans="1:10" x14ac:dyDescent="0.7">
      <c r="A65" s="1" t="s">
        <v>65</v>
      </c>
    </row>
    <row r="66" spans="1:10" ht="83.4" customHeight="1" x14ac:dyDescent="0.7">
      <c r="B66" s="43" t="s">
        <v>43</v>
      </c>
      <c r="C66" s="44" t="s">
        <v>67</v>
      </c>
      <c r="D66" s="44" t="s">
        <v>98</v>
      </c>
      <c r="E66" s="44" t="s">
        <v>68</v>
      </c>
      <c r="F66" s="44" t="s">
        <v>99</v>
      </c>
      <c r="G66" s="44" t="s">
        <v>69</v>
      </c>
      <c r="H66" s="44" t="s">
        <v>100</v>
      </c>
      <c r="I66" s="44" t="s">
        <v>70</v>
      </c>
      <c r="J66" s="44" t="s">
        <v>101</v>
      </c>
    </row>
    <row r="67" spans="1:10" x14ac:dyDescent="0.7">
      <c r="B67" s="70" t="s">
        <v>53</v>
      </c>
      <c r="C67" s="16">
        <f>กราฟ!C127</f>
        <v>12923.335982999999</v>
      </c>
      <c r="D67" s="16">
        <f>กราฟ!D127</f>
        <v>9785.1126420000001</v>
      </c>
      <c r="E67" s="16">
        <f>กราฟ!E127</f>
        <v>155.42399999999998</v>
      </c>
      <c r="F67" s="16">
        <f>กราฟ!F127</f>
        <v>121.10119999999999</v>
      </c>
      <c r="G67" s="16">
        <f>กราฟ!G127</f>
        <v>924.56654819999994</v>
      </c>
      <c r="H67" s="16">
        <f>กราฟ!H127</f>
        <v>567.06907760000001</v>
      </c>
      <c r="I67" s="16">
        <f>กราฟ!I127</f>
        <v>1207.8403950000002</v>
      </c>
      <c r="J67" s="16">
        <f>กราฟ!J127</f>
        <v>400.99499999999995</v>
      </c>
    </row>
    <row r="68" spans="1:10" x14ac:dyDescent="0.7">
      <c r="B68" s="70" t="s">
        <v>54</v>
      </c>
      <c r="C68" s="16">
        <f>กราฟ!C128</f>
        <v>9376.105897999998</v>
      </c>
      <c r="D68" s="16">
        <f>กราฟ!D128</f>
        <v>10756.363954999999</v>
      </c>
      <c r="E68" s="16">
        <f>กราฟ!E128</f>
        <v>148.94799999999998</v>
      </c>
      <c r="F68" s="16">
        <f>กราฟ!F128</f>
        <v>189.42299999999997</v>
      </c>
      <c r="G68" s="16">
        <f>กราฟ!G128</f>
        <v>1088.7716008000002</v>
      </c>
      <c r="H68" s="16">
        <f>กราฟ!H128</f>
        <v>266.44000219999998</v>
      </c>
      <c r="I68" s="16">
        <f>กราฟ!I128</f>
        <v>1164.3702390000001</v>
      </c>
      <c r="J68" s="16">
        <f>กราฟ!J128</f>
        <v>628.19699999999989</v>
      </c>
    </row>
    <row r="69" spans="1:10" x14ac:dyDescent="0.7">
      <c r="B69" s="70" t="s">
        <v>55</v>
      </c>
      <c r="C69" s="16">
        <f>กราฟ!C129</f>
        <v>5808.5605230000001</v>
      </c>
      <c r="D69" s="16">
        <f>กราฟ!D129</f>
        <v>5418.2741149999993</v>
      </c>
      <c r="E69" s="16">
        <f>กราฟ!E129</f>
        <v>126.60579999999999</v>
      </c>
      <c r="F69" s="16">
        <f>กราฟ!F129</f>
        <v>122.39639999999999</v>
      </c>
      <c r="G69" s="16">
        <f>กราฟ!G129</f>
        <v>1235.8559313999999</v>
      </c>
      <c r="H69" s="16">
        <f>กราฟ!H129</f>
        <v>986.93443760000002</v>
      </c>
      <c r="I69" s="16">
        <f>กราฟ!I129</f>
        <v>1418.8291800000002</v>
      </c>
      <c r="J69" s="16">
        <f>กราฟ!J129</f>
        <v>613.947</v>
      </c>
    </row>
    <row r="70" spans="1:10" ht="26.4" x14ac:dyDescent="0.7">
      <c r="B70" s="42" t="s">
        <v>44</v>
      </c>
      <c r="C70" s="16">
        <f>กราฟ!C130</f>
        <v>9781.4570539999986</v>
      </c>
      <c r="D70" s="16">
        <f>กราฟ!D130</f>
        <v>4597.6528189999999</v>
      </c>
      <c r="E70" s="16">
        <f>กราฟ!E130</f>
        <v>136.64359999999999</v>
      </c>
      <c r="F70" s="16">
        <f>กราฟ!F130</f>
        <v>77.064399999999992</v>
      </c>
      <c r="G70" s="16">
        <f>กราฟ!G130</f>
        <v>2392.3900634000001</v>
      </c>
      <c r="H70" s="16">
        <f>กราฟ!H130</f>
        <v>986.93443760000002</v>
      </c>
      <c r="I70" s="16">
        <f>กราฟ!I130</f>
        <v>1418.8291800000002</v>
      </c>
      <c r="J70" s="16">
        <f>กราฟ!J130</f>
        <v>606.87900000000002</v>
      </c>
    </row>
    <row r="71" spans="1:10" ht="26.4" x14ac:dyDescent="0.7">
      <c r="B71" s="42" t="s">
        <v>45</v>
      </c>
      <c r="C71" s="16">
        <f>กราฟ!C131</f>
        <v>6642.8728109999993</v>
      </c>
      <c r="D71" s="16">
        <f>กราฟ!D131</f>
        <v>4507.5437389999997</v>
      </c>
      <c r="E71" s="16">
        <f>กราฟ!E131</f>
        <v>117.86319999999999</v>
      </c>
      <c r="F71" s="16">
        <f>กราฟ!F131</f>
        <v>92.606799999999993</v>
      </c>
      <c r="G71" s="16">
        <f>กราฟ!G131</f>
        <v>2986.1213608000003</v>
      </c>
      <c r="H71" s="16">
        <f>กราฟ!H131</f>
        <v>1062.6504164</v>
      </c>
      <c r="I71" s="16">
        <f>กราฟ!I131</f>
        <v>1022.9253600000001</v>
      </c>
      <c r="J71" s="16">
        <f>กราฟ!J131</f>
        <v>301.70100000000002</v>
      </c>
    </row>
    <row r="72" spans="1:10" ht="26.4" x14ac:dyDescent="0.7">
      <c r="B72" s="42" t="s">
        <v>46</v>
      </c>
      <c r="C72" s="16">
        <f>กราฟ!C132</f>
        <v>14230.336754999998</v>
      </c>
      <c r="D72" s="16">
        <f>กราฟ!D132</f>
        <v>11075.820434999998</v>
      </c>
      <c r="E72" s="16">
        <f>กราฟ!E132</f>
        <v>73.502600000000001</v>
      </c>
      <c r="F72" s="16">
        <f>กราฟ!F132</f>
        <v>40.151199999999996</v>
      </c>
      <c r="G72" s="16">
        <f>กราฟ!G132</f>
        <v>1169.2096686</v>
      </c>
      <c r="H72" s="16">
        <f>กราฟ!H132</f>
        <v>897.2691178</v>
      </c>
      <c r="I72" s="16">
        <f>กราฟ!I132</f>
        <v>931.87582500000019</v>
      </c>
      <c r="J72" s="16">
        <f>กราฟ!J132</f>
        <v>514.596</v>
      </c>
    </row>
    <row r="73" spans="1:10" ht="26.4" x14ac:dyDescent="0.7">
      <c r="B73" s="42" t="s">
        <v>47</v>
      </c>
      <c r="C73" s="16">
        <f>กราฟ!C133</f>
        <v>16436.420081999997</v>
      </c>
      <c r="D73" s="16">
        <f>กราฟ!D133</f>
        <v>9036.858017999999</v>
      </c>
      <c r="E73" s="16">
        <f>กราฟ!E133</f>
        <v>108.14919999999999</v>
      </c>
      <c r="F73" s="16">
        <f>กราฟ!F133</f>
        <v>94.87339999999999</v>
      </c>
      <c r="G73" s="16">
        <f>กราฟ!G133</f>
        <v>2933.2795009999995</v>
      </c>
      <c r="H73" s="16">
        <f>กราฟ!H133</f>
        <v>474.5600766</v>
      </c>
      <c r="I73" s="16">
        <f>กราฟ!I133</f>
        <v>970.98644999999999</v>
      </c>
      <c r="J73" s="16">
        <f>กราฟ!J133</f>
        <v>470.24999999999994</v>
      </c>
    </row>
    <row r="74" spans="1:10" ht="26.4" x14ac:dyDescent="0.7">
      <c r="B74" s="42" t="s">
        <v>48</v>
      </c>
      <c r="C74" s="16">
        <f>กราฟ!C134</f>
        <v>16284.445413999998</v>
      </c>
      <c r="D74" s="16">
        <f>กราฟ!D134</f>
        <v>10688.438705999999</v>
      </c>
      <c r="E74" s="16">
        <f>กราฟ!E134</f>
        <v>184.2422</v>
      </c>
      <c r="F74" s="16">
        <f>กราฟ!F134</f>
        <v>102.6446</v>
      </c>
      <c r="G74" s="16">
        <f>กราฟ!G134</f>
        <v>1038.2682542</v>
      </c>
      <c r="H74" s="16">
        <f>กราฟ!H134</f>
        <v>955.20274260000008</v>
      </c>
      <c r="I74" s="16">
        <f>กราฟ!I134</f>
        <v>1233.8098500000003</v>
      </c>
      <c r="J74" s="16">
        <f>กราฟ!J134</f>
        <v>463.14779999999996</v>
      </c>
    </row>
    <row r="75" spans="1:10" ht="26.4" x14ac:dyDescent="0.7">
      <c r="B75" s="42" t="s">
        <v>49</v>
      </c>
      <c r="C75" s="16">
        <f>กราฟ!C135</f>
        <v>15558.508503999999</v>
      </c>
      <c r="D75" s="16">
        <f>กราฟ!D135</f>
        <v>12244.112597999998</v>
      </c>
      <c r="E75" s="16">
        <f>กราฟ!E135</f>
        <v>185.53739999999999</v>
      </c>
      <c r="F75" s="16">
        <f>กราฟ!F135</f>
        <v>173.88059999999999</v>
      </c>
      <c r="G75" s="16">
        <f>กราฟ!G135</f>
        <v>3055.1513172</v>
      </c>
      <c r="H75" s="16">
        <f>กราฟ!H135</f>
        <v>1045.8471148000001</v>
      </c>
      <c r="I75" s="16">
        <f>กราฟ!I135</f>
        <v>1091.1342900000002</v>
      </c>
      <c r="J75" s="16">
        <f>กราฟ!J135</f>
        <v>300.25320000000005</v>
      </c>
    </row>
    <row r="76" spans="1:10" ht="26.4" x14ac:dyDescent="0.7">
      <c r="B76" s="42" t="s">
        <v>50</v>
      </c>
      <c r="C76" s="16">
        <f>กราฟ!C136</f>
        <v>14204.607934999998</v>
      </c>
      <c r="D76" s="16">
        <f>กราฟ!D136</f>
        <v>9812.9952319999975</v>
      </c>
      <c r="E76" s="16">
        <f>กราฟ!E136</f>
        <v>226.66</v>
      </c>
      <c r="F76" s="16">
        <f>กราฟ!F136</f>
        <v>110.41579999999999</v>
      </c>
      <c r="G76" s="16">
        <f>กราฟ!G136</f>
        <v>1338.2572779999998</v>
      </c>
      <c r="H76" s="16">
        <f>กราฟ!H136</f>
        <v>1720.9680045999999</v>
      </c>
      <c r="I76" s="16">
        <f>กราฟ!I136</f>
        <v>1091.1342900000002</v>
      </c>
      <c r="J76" s="16">
        <f>กราฟ!J136</f>
        <v>528.846</v>
      </c>
    </row>
    <row r="77" spans="1:10" ht="26.4" x14ac:dyDescent="0.7">
      <c r="B77" s="42" t="s">
        <v>51</v>
      </c>
      <c r="C77" s="16">
        <f>กราฟ!C137</f>
        <v>11900.947184999997</v>
      </c>
      <c r="D77" s="16">
        <f>กราฟ!D137</f>
        <v>12712.022040999998</v>
      </c>
      <c r="E77" s="16">
        <f>กราฟ!E137</f>
        <v>149.59559999999999</v>
      </c>
      <c r="F77" s="16">
        <f>กราฟ!F137</f>
        <v>124.33919999999999</v>
      </c>
      <c r="G77" s="16">
        <f>กราฟ!G137</f>
        <v>2943.6397750000001</v>
      </c>
      <c r="H77" s="16">
        <f>กราฟ!H137</f>
        <v>666.35638759999995</v>
      </c>
      <c r="I77" s="16">
        <f>กราฟ!I137</f>
        <v>1286.395389</v>
      </c>
      <c r="J77" s="16">
        <f>กราฟ!J137</f>
        <v>798.56999999999994</v>
      </c>
    </row>
    <row r="78" spans="1:10" ht="26.4" x14ac:dyDescent="0.7">
      <c r="B78" s="42" t="s">
        <v>52</v>
      </c>
      <c r="C78" s="16">
        <f>กราฟ!C138</f>
        <v>11337.753793</v>
      </c>
      <c r="D78" s="16">
        <f>กราฟ!D138</f>
        <v>10721.269146000001</v>
      </c>
      <c r="E78" s="16">
        <f>กราฟ!E138</f>
        <v>162.54759999999999</v>
      </c>
      <c r="F78" s="16">
        <f>กราฟ!F138</f>
        <v>123.044</v>
      </c>
      <c r="G78" s="16">
        <f>กราฟ!G138</f>
        <v>982.29264860000001</v>
      </c>
      <c r="H78" s="16">
        <f>กราฟ!H138</f>
        <v>0</v>
      </c>
      <c r="I78" s="16">
        <f>กราฟ!I138</f>
        <v>1156.0057800000002</v>
      </c>
      <c r="J78" s="16">
        <f>กราฟ!J138</f>
        <v>532.38</v>
      </c>
    </row>
    <row r="81" spans="1:5" x14ac:dyDescent="0.7">
      <c r="A81" s="45" t="s">
        <v>71</v>
      </c>
    </row>
    <row r="82" spans="1:5" ht="49.2" x14ac:dyDescent="0.7">
      <c r="B82" s="43" t="s">
        <v>43</v>
      </c>
      <c r="C82" s="44" t="s">
        <v>72</v>
      </c>
      <c r="D82" s="44" t="s">
        <v>102</v>
      </c>
      <c r="E82" s="49"/>
    </row>
    <row r="83" spans="1:5" x14ac:dyDescent="0.7">
      <c r="B83" s="70" t="s">
        <v>53</v>
      </c>
      <c r="C83" s="16">
        <f>กราฟ!C143</f>
        <v>75154.997142857159</v>
      </c>
      <c r="D83" s="47" t="str">
        <f>กราฟ!D143</f>
        <v>121.825.65</v>
      </c>
      <c r="E83" s="49"/>
    </row>
    <row r="84" spans="1:5" x14ac:dyDescent="0.7">
      <c r="B84" s="70" t="s">
        <v>54</v>
      </c>
      <c r="C84" s="16">
        <f>กราฟ!C144</f>
        <v>74321.239999999991</v>
      </c>
      <c r="D84" s="16">
        <f>กราฟ!D144</f>
        <v>112188.6</v>
      </c>
      <c r="E84" s="49"/>
    </row>
    <row r="85" spans="1:5" x14ac:dyDescent="0.7">
      <c r="B85" s="70" t="s">
        <v>55</v>
      </c>
      <c r="C85" s="16">
        <f>กราฟ!C145</f>
        <v>76839.62000000001</v>
      </c>
      <c r="D85" s="16">
        <f>กราฟ!D145</f>
        <v>112906.2</v>
      </c>
      <c r="E85" s="49"/>
    </row>
    <row r="86" spans="1:5" ht="26.4" x14ac:dyDescent="0.7">
      <c r="B86" s="42" t="s">
        <v>44</v>
      </c>
      <c r="C86" s="16">
        <f>กราฟ!C146</f>
        <v>86747.04</v>
      </c>
      <c r="D86" s="16">
        <f>กราฟ!D146</f>
        <v>88085.34</v>
      </c>
      <c r="E86" s="50"/>
    </row>
    <row r="87" spans="1:5" ht="26.4" x14ac:dyDescent="0.7">
      <c r="B87" s="42" t="s">
        <v>45</v>
      </c>
      <c r="C87" s="16">
        <f>กราฟ!C147</f>
        <v>87070.859999999986</v>
      </c>
      <c r="D87" s="16">
        <f>กราฟ!D147</f>
        <v>90081.279999999999</v>
      </c>
      <c r="E87" s="50"/>
    </row>
    <row r="88" spans="1:5" ht="28.2" customHeight="1" x14ac:dyDescent="0.7">
      <c r="B88" s="42" t="s">
        <v>46</v>
      </c>
      <c r="C88" s="16">
        <f>กราฟ!C148</f>
        <v>64376.22</v>
      </c>
      <c r="D88" s="16">
        <f>กราฟ!D148</f>
        <v>81701.8</v>
      </c>
      <c r="E88" s="52"/>
    </row>
    <row r="89" spans="1:5" ht="26.4" x14ac:dyDescent="0.7">
      <c r="B89" s="42" t="s">
        <v>47</v>
      </c>
      <c r="C89" s="16">
        <f>กราฟ!C149</f>
        <v>78639.600000000006</v>
      </c>
      <c r="D89" s="16">
        <f>กราฟ!D149</f>
        <v>74841.039999999994</v>
      </c>
      <c r="E89" s="51"/>
    </row>
    <row r="90" spans="1:5" ht="26.4" x14ac:dyDescent="0.7">
      <c r="B90" s="42" t="s">
        <v>48</v>
      </c>
      <c r="C90" s="16">
        <f>กราฟ!C150</f>
        <v>67998.899999999994</v>
      </c>
      <c r="D90" s="16">
        <f>กราฟ!D150</f>
        <v>77426.720000000001</v>
      </c>
      <c r="E90" s="51"/>
    </row>
    <row r="91" spans="1:5" ht="26.4" x14ac:dyDescent="0.7">
      <c r="B91" s="42" t="s">
        <v>49</v>
      </c>
      <c r="C91" s="16">
        <f>กราฟ!C151</f>
        <v>71604.06</v>
      </c>
      <c r="D91" s="16">
        <f>กราฟ!D151</f>
        <v>100234.46</v>
      </c>
      <c r="E91" s="51"/>
    </row>
    <row r="92" spans="1:5" ht="26.4" x14ac:dyDescent="0.7">
      <c r="B92" s="42" t="s">
        <v>50</v>
      </c>
      <c r="C92" s="16">
        <f>กราฟ!C152</f>
        <v>73559.100000000006</v>
      </c>
      <c r="D92" s="16">
        <f>กราฟ!D152</f>
        <v>84377.9</v>
      </c>
      <c r="E92" s="51"/>
    </row>
    <row r="93" spans="1:5" ht="26.4" x14ac:dyDescent="0.7">
      <c r="B93" s="42" t="s">
        <v>51</v>
      </c>
      <c r="C93" s="16">
        <f>กราฟ!C153</f>
        <v>73803.66</v>
      </c>
      <c r="D93" s="16">
        <f>กราฟ!D153</f>
        <v>107530.26</v>
      </c>
      <c r="E93" s="51"/>
    </row>
    <row r="94" spans="1:5" ht="26.4" x14ac:dyDescent="0.7">
      <c r="B94" s="42" t="s">
        <v>52</v>
      </c>
      <c r="C94" s="16">
        <f>กราฟ!C154</f>
        <v>51723.92</v>
      </c>
      <c r="D94" s="16">
        <f>กราฟ!D154</f>
        <v>85565.04</v>
      </c>
      <c r="E94" s="51"/>
    </row>
    <row r="97" spans="1:8" x14ac:dyDescent="0.7">
      <c r="A97" s="45" t="s">
        <v>73</v>
      </c>
    </row>
    <row r="98" spans="1:8" ht="49.2" x14ac:dyDescent="0.7">
      <c r="B98" s="43" t="s">
        <v>43</v>
      </c>
      <c r="C98" s="44" t="s">
        <v>74</v>
      </c>
      <c r="D98" s="44" t="s">
        <v>103</v>
      </c>
      <c r="E98" s="44" t="s">
        <v>75</v>
      </c>
      <c r="F98" s="44" t="s">
        <v>104</v>
      </c>
      <c r="G98" s="44" t="s">
        <v>76</v>
      </c>
      <c r="H98" s="44" t="s">
        <v>105</v>
      </c>
    </row>
    <row r="99" spans="1:8" x14ac:dyDescent="0.7">
      <c r="B99" s="70" t="s">
        <v>53</v>
      </c>
      <c r="C99" s="16">
        <f>กราฟ!C159</f>
        <v>223.1</v>
      </c>
      <c r="D99" s="16">
        <f>กราฟ!D159</f>
        <v>158.30000000000001</v>
      </c>
      <c r="E99" s="16">
        <f>กราฟ!E159</f>
        <v>407.6</v>
      </c>
      <c r="F99" s="16">
        <f>กราฟ!F159</f>
        <v>151.62</v>
      </c>
      <c r="G99" s="16">
        <f>กราฟ!G159</f>
        <v>130</v>
      </c>
      <c r="H99" s="16">
        <f>กราฟ!H159</f>
        <v>145.1</v>
      </c>
    </row>
    <row r="100" spans="1:8" x14ac:dyDescent="0.7">
      <c r="B100" s="70" t="s">
        <v>54</v>
      </c>
      <c r="C100" s="16">
        <f>กราฟ!C160</f>
        <v>134.4</v>
      </c>
      <c r="D100" s="16">
        <f>กราฟ!D160</f>
        <v>168.3</v>
      </c>
      <c r="E100" s="16">
        <f>กราฟ!E160</f>
        <v>250.50000000000003</v>
      </c>
      <c r="F100" s="16">
        <f>กราฟ!F160</f>
        <v>203.07</v>
      </c>
      <c r="G100" s="16">
        <f>กราฟ!G160</f>
        <v>349.59999999999997</v>
      </c>
      <c r="H100" s="16">
        <f>กราฟ!H160</f>
        <v>178.17</v>
      </c>
    </row>
    <row r="101" spans="1:8" x14ac:dyDescent="0.7">
      <c r="B101" s="70" t="s">
        <v>55</v>
      </c>
      <c r="C101" s="16">
        <f>กราฟ!C161</f>
        <v>130</v>
      </c>
      <c r="D101" s="16">
        <f>กราฟ!D161</f>
        <v>145.1</v>
      </c>
      <c r="E101" s="16">
        <f>กราฟ!E161</f>
        <v>191.3</v>
      </c>
      <c r="F101" s="16">
        <f>กราฟ!F161</f>
        <v>45</v>
      </c>
      <c r="G101" s="16">
        <f>กราฟ!G161</f>
        <v>178.5</v>
      </c>
      <c r="H101" s="16">
        <f>กราฟ!H161</f>
        <v>49.5</v>
      </c>
    </row>
    <row r="102" spans="1:8" ht="26.4" x14ac:dyDescent="0.7">
      <c r="B102" s="42" t="s">
        <v>44</v>
      </c>
      <c r="C102" s="16">
        <f>กราฟ!C162</f>
        <v>142.30000000000001</v>
      </c>
      <c r="D102" s="16">
        <f>กราฟ!D162</f>
        <v>148.9</v>
      </c>
      <c r="E102" s="16">
        <f>กราฟ!E162</f>
        <v>218</v>
      </c>
      <c r="F102" s="16">
        <f>กราฟ!F162</f>
        <v>231.4</v>
      </c>
      <c r="G102" s="16">
        <f>กราฟ!G162</f>
        <v>67.7</v>
      </c>
      <c r="H102" s="16">
        <f>กราฟ!H162</f>
        <v>8.3000000000000007</v>
      </c>
    </row>
    <row r="103" spans="1:8" ht="26.4" x14ac:dyDescent="0.7">
      <c r="B103" s="42" t="s">
        <v>45</v>
      </c>
      <c r="C103" s="16">
        <f>กราฟ!C163</f>
        <v>158.69999999999999</v>
      </c>
      <c r="D103" s="16">
        <f>กราฟ!D163</f>
        <v>149.9</v>
      </c>
      <c r="E103" s="16">
        <f>กราฟ!E163</f>
        <v>332.40000000000003</v>
      </c>
      <c r="F103" s="16">
        <f>กราฟ!F163</f>
        <v>350.6</v>
      </c>
      <c r="G103" s="16">
        <f>กราฟ!G163</f>
        <v>181.4</v>
      </c>
      <c r="H103" s="16">
        <f>กราฟ!H163</f>
        <v>65.099999999999994</v>
      </c>
    </row>
    <row r="104" spans="1:8" ht="26.4" x14ac:dyDescent="0.7">
      <c r="B104" s="42" t="s">
        <v>46</v>
      </c>
      <c r="C104" s="16">
        <f>กราฟ!C164</f>
        <v>122.7</v>
      </c>
      <c r="D104" s="16">
        <f>กราฟ!D164</f>
        <v>22.3</v>
      </c>
      <c r="E104" s="16">
        <f>กราฟ!E164</f>
        <v>394.8</v>
      </c>
      <c r="F104" s="16">
        <f>กราฟ!F164</f>
        <v>102.8</v>
      </c>
      <c r="G104" s="16">
        <f>กราฟ!G164</f>
        <v>124.2</v>
      </c>
      <c r="H104" s="16">
        <f>กราฟ!H164</f>
        <v>1260.5999999999999</v>
      </c>
    </row>
    <row r="105" spans="1:8" ht="26.4" x14ac:dyDescent="0.7">
      <c r="B105" s="42" t="s">
        <v>47</v>
      </c>
      <c r="C105" s="16">
        <f>กราฟ!C165</f>
        <v>108.5</v>
      </c>
      <c r="D105" s="16">
        <f>กราฟ!D165</f>
        <v>78.5</v>
      </c>
      <c r="E105" s="16">
        <f>กราฟ!E165</f>
        <v>248.9</v>
      </c>
      <c r="F105" s="16">
        <f>กราฟ!F165</f>
        <v>186.3</v>
      </c>
      <c r="G105" s="16">
        <f>กราฟ!G165</f>
        <v>78</v>
      </c>
      <c r="H105" s="16">
        <f>กราฟ!H165</f>
        <v>29.9</v>
      </c>
    </row>
    <row r="106" spans="1:8" ht="26.4" x14ac:dyDescent="0.7">
      <c r="B106" s="42" t="s">
        <v>48</v>
      </c>
      <c r="C106" s="16">
        <f>กราฟ!C166</f>
        <v>95.9</v>
      </c>
      <c r="D106" s="16">
        <f>กราฟ!D166</f>
        <v>114.9</v>
      </c>
      <c r="E106" s="16">
        <f>กราฟ!E166</f>
        <v>281</v>
      </c>
      <c r="F106" s="16">
        <f>กราฟ!F166</f>
        <v>136.6</v>
      </c>
      <c r="G106" s="16">
        <f>กราฟ!G166</f>
        <v>133.6</v>
      </c>
      <c r="H106" s="16">
        <f>กราฟ!H166</f>
        <v>137.4</v>
      </c>
    </row>
    <row r="107" spans="1:8" ht="26.4" x14ac:dyDescent="0.7">
      <c r="B107" s="42" t="s">
        <v>49</v>
      </c>
      <c r="C107" s="16">
        <f>กราฟ!C167</f>
        <v>279.60000000000002</v>
      </c>
      <c r="D107" s="16">
        <f>กราฟ!D167</f>
        <v>79.400000000000006</v>
      </c>
      <c r="E107" s="16">
        <f>กราฟ!E167</f>
        <v>630.70000000000005</v>
      </c>
      <c r="F107" s="16">
        <f>กราฟ!F167</f>
        <v>180.4</v>
      </c>
      <c r="G107" s="16">
        <f>กราฟ!G167</f>
        <v>220.79999999999998</v>
      </c>
      <c r="H107" s="16">
        <f>กราฟ!H167</f>
        <v>72.5</v>
      </c>
    </row>
    <row r="108" spans="1:8" ht="26.4" x14ac:dyDescent="0.7">
      <c r="B108" s="42" t="s">
        <v>50</v>
      </c>
      <c r="C108" s="16">
        <f>กราฟ!C168</f>
        <v>258.2</v>
      </c>
      <c r="D108" s="16">
        <f>กราฟ!D168</f>
        <v>63.1</v>
      </c>
      <c r="E108" s="16">
        <f>กราฟ!E168</f>
        <v>653.70000000000005</v>
      </c>
      <c r="F108" s="16">
        <f>กราฟ!F168</f>
        <v>235.2</v>
      </c>
      <c r="G108" s="16">
        <f>กราฟ!G168</f>
        <v>188</v>
      </c>
      <c r="H108" s="16">
        <f>กราฟ!H168</f>
        <v>12.1</v>
      </c>
    </row>
    <row r="109" spans="1:8" ht="26.4" x14ac:dyDescent="0.7">
      <c r="B109" s="42" t="s">
        <v>51</v>
      </c>
      <c r="C109" s="16">
        <f>กราฟ!C169</f>
        <v>189.4</v>
      </c>
      <c r="D109" s="16">
        <f>กราฟ!D169</f>
        <v>88.2</v>
      </c>
      <c r="E109" s="16">
        <f>กราฟ!E169</f>
        <v>483.9</v>
      </c>
      <c r="F109" s="16">
        <f>กราฟ!F169</f>
        <v>349.8</v>
      </c>
      <c r="G109" s="16">
        <f>กราฟ!G169</f>
        <v>68.5</v>
      </c>
      <c r="H109" s="16">
        <f>กราฟ!H169</f>
        <v>16.7</v>
      </c>
    </row>
    <row r="110" spans="1:8" ht="26.4" x14ac:dyDescent="0.7">
      <c r="B110" s="42" t="s">
        <v>52</v>
      </c>
      <c r="C110" s="16">
        <f>กราฟ!C170</f>
        <v>242.1</v>
      </c>
      <c r="D110" s="16">
        <f>กราฟ!D170</f>
        <v>60.7</v>
      </c>
      <c r="E110" s="16">
        <f>กราฟ!E170</f>
        <v>422.8</v>
      </c>
      <c r="F110" s="16">
        <f>กราฟ!F170</f>
        <v>229.7</v>
      </c>
      <c r="G110" s="16">
        <f>กราฟ!G170</f>
        <v>64.5</v>
      </c>
      <c r="H110" s="16">
        <f>กราฟ!H170</f>
        <v>21.6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</vt:lpstr>
      <vt:lpstr>กราฟ</vt:lpstr>
      <vt:lpstr>กราฟ (2)</vt:lpstr>
      <vt:lpstr>ตาราง!Print_Titles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2022-11-28T09:22:02Z</cp:lastPrinted>
  <dcterms:created xsi:type="dcterms:W3CDTF">2020-04-28T11:17:40Z</dcterms:created>
  <dcterms:modified xsi:type="dcterms:W3CDTF">2022-12-02T02:31:36Z</dcterms:modified>
</cp:coreProperties>
</file>