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1"/>
  </bookViews>
  <sheets>
    <sheet name="น้ำมันเชื้อเพลิง" sheetId="1" r:id="rId1"/>
    <sheet name="น้ำมันเชื้อเพลิง-เปรียบเทียบ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<sst xmlns="http://schemas.openxmlformats.org/spreadsheetml/2006/main" count="81" uniqueCount="47">
  <si>
    <t>บันทึกประจำเดือน</t>
  </si>
  <si>
    <t>วันที่ทำการบันทึก</t>
  </si>
  <si>
    <t>รวม</t>
  </si>
  <si>
    <t>เฉลี่ย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</si>
  <si>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</si>
  <si>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</si>
  <si>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</si>
  <si>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</si>
  <si>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</si>
  <si>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</si>
  <si>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</si>
  <si>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</si>
  <si>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</si>
  <si>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</si>
  <si>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</si>
  <si>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</si>
  <si>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ค่าใช้จ่าย/เดือน (บาท)</t>
  </si>
  <si>
    <t>แบบฟอร์ม 3.2(2)</t>
  </si>
  <si>
    <t>-</t>
  </si>
  <si>
    <r>
      <t>ปริมาณการใช้น้ำมัน</t>
    </r>
    <r>
      <rPr>
        <b/>
        <sz val="18"/>
        <color indexed="10"/>
        <rFont val="Angsana New"/>
        <family val="1"/>
      </rPr>
      <t>Diesel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</si>
  <si>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>Gasohol 91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</si>
  <si>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 xml:space="preserve">Gasohol 95 </t>
    </r>
    <r>
      <rPr>
        <b/>
        <sz val="18"/>
        <rFont val="Angsana New"/>
        <family val="1"/>
      </rPr>
      <t>/เดือน (ลิตร)</t>
    </r>
  </si>
  <si>
    <t>สำนักงานมหาวิทยาลัย</t>
  </si>
  <si>
    <r>
      <t xml:space="preserve">บันทึกการใช้เชื้อเพลิง </t>
    </r>
    <r>
      <rPr>
        <b/>
        <sz val="18"/>
        <color indexed="10"/>
        <rFont val="Angsana New"/>
        <family val="1"/>
      </rPr>
      <t>2561</t>
    </r>
  </si>
  <si>
    <t>แบบฟอร์ม 3.2(1)</t>
  </si>
  <si>
    <t>บันทึกประจำ
เดือน</t>
  </si>
  <si>
    <r>
      <t xml:space="preserve">เปรียบเทียบการใช้เชื้อเพลิง ประจำปี </t>
    </r>
    <r>
      <rPr>
        <b/>
        <sz val="18"/>
        <color indexed="10"/>
        <rFont val="Angsana New"/>
        <family val="1"/>
      </rPr>
      <t>2560 - 2561</t>
    </r>
  </si>
  <si>
    <t>2560  ปริมาณการใช้น้ำมันDiesel /เดือน (ลิตร)</t>
  </si>
  <si>
    <t>2561  ปริมาณการใช้น้ำมันDiesel /เดือน (ลิตร)</t>
  </si>
  <si>
    <t>2560  ปริมาณการใช้น้ำมันGasohol 91 /เดือน (ลิตร)</t>
  </si>
  <si>
    <t>2561  ปริมาณการใช้น้ำมันGasohol 91 /เดือน (ลิตร)</t>
  </si>
  <si>
    <t>2560  ปริมาณการใช้น้ำมันGasohol 95 /เดือน (ลิตร)</t>
  </si>
  <si>
    <t>2561  ปริมาณการใช้น้ำมันGasohol 95 /เดือน (ลิตร)</t>
  </si>
  <si>
    <t>2561  เป้าหมาย  ลด 5 %</t>
  </si>
  <si>
    <r>
      <t xml:space="preserve">2561  Diesel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</si>
  <si>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2561  Diesel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(ลิตร)</t>
    </r>
  </si>
  <si>
    <r>
      <t xml:space="preserve">2561  </t>
    </r>
    <r>
      <rPr>
        <b/>
        <sz val="18"/>
        <rFont val="Angsana New"/>
        <family val="1"/>
      </rPr>
      <t xml:space="preserve">Gasohol 91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</si>
  <si>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2561  </t>
    </r>
    <r>
      <rPr>
        <b/>
        <sz val="18"/>
        <rFont val="Angsana New"/>
        <family val="1"/>
      </rPr>
      <t xml:space="preserve">Gasohol 95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</si>
  <si>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2561  Gasohol 95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(ลิตร)</t>
    </r>
  </si>
  <si>
    <r>
      <t xml:space="preserve">2561  Gasohol 91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(ลิตร)</t>
    </r>
  </si>
  <si>
    <t>ปริมาณการใช้น้ำมัน /เดือน (ลิตร)</t>
  </si>
  <si>
    <t>จำนวนพนักงาน</t>
  </si>
  <si>
    <t>ปริมาณการใช้เชื้อเพลิงต่อจำนวนพนักงาน</t>
  </si>
  <si>
    <t>2561  ปริมาณการใช้น้ำมันเชื้อเพลิงต่อจำนวนพนักงาน</t>
  </si>
  <si>
    <t>2560  ปริมาณการใช้น้ำมันเชื้อเพลิงต่อจำนวนพนักงาน</t>
  </si>
  <si>
    <r>
      <t>2561 ปริมาณการใช้น้ำมันเชื้อเพลิงต่อจำนวนพนักงาน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</si>
  <si>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r>
      <t>2561 ปริมาณการใช้น้ำมันเชื้อเพลิงต่อจำนวนพนักงาน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</si>
</sst>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</numFmts>
  <fonts count="79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0"/>
    </font>
    <font>
      <sz val="9"/>
      <color indexed="63"/>
      <name val="Tahoma"/>
      <family val="0"/>
    </font>
    <font>
      <sz val="8.25"/>
      <color indexed="63"/>
      <name val="Tahoma"/>
      <family val="0"/>
    </font>
    <font>
      <sz val="7.55"/>
      <color indexed="63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14"/>
      <color indexed="63"/>
      <name val="Tahoma"/>
      <family val="0"/>
    </font>
    <font>
      <sz val="14"/>
      <color indexed="63"/>
      <name val="Calibri"/>
      <family val="0"/>
    </font>
    <font>
      <sz val="14"/>
      <color indexed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Continuous" vertical="center"/>
    </xf>
    <xf numFmtId="0" fontId="67" fillId="34" borderId="10" xfId="0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4" fontId="67" fillId="33" borderId="10" xfId="0" applyNumberFormat="1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0" fontId="67" fillId="33" borderId="0" xfId="0" applyFont="1" applyFill="1" applyAlignment="1">
      <alignment horizontal="left" vertical="center"/>
    </xf>
    <xf numFmtId="4" fontId="69" fillId="33" borderId="10" xfId="0" applyNumberFormat="1" applyFont="1" applyFill="1" applyBorder="1" applyAlignment="1">
      <alignment horizontal="center"/>
    </xf>
    <xf numFmtId="4" fontId="70" fillId="34" borderId="10" xfId="0" applyNumberFormat="1" applyFont="1" applyFill="1" applyBorder="1" applyAlignment="1">
      <alignment horizontal="center"/>
    </xf>
    <xf numFmtId="4" fontId="67" fillId="34" borderId="10" xfId="0" applyNumberFormat="1" applyFont="1" applyFill="1" applyBorder="1" applyAlignment="1">
      <alignment horizontal="center"/>
    </xf>
    <xf numFmtId="0" fontId="2" fillId="33" borderId="0" xfId="44" applyFont="1" applyFill="1" applyAlignment="1">
      <alignment vertical="center"/>
      <protection/>
    </xf>
    <xf numFmtId="0" fontId="5" fillId="33" borderId="0" xfId="44" applyFont="1" applyFill="1">
      <alignment/>
      <protection/>
    </xf>
    <xf numFmtId="0" fontId="2" fillId="33" borderId="0" xfId="44" applyFont="1" applyFill="1" applyAlignment="1">
      <alignment horizontal="centerContinuous" vertical="center"/>
      <protection/>
    </xf>
    <xf numFmtId="0" fontId="2" fillId="33" borderId="0" xfId="44" applyFont="1" applyFill="1" applyAlignment="1">
      <alignment horizontal="left" vertical="center"/>
      <protection/>
    </xf>
    <xf numFmtId="0" fontId="2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1" fillId="33" borderId="10" xfId="44" applyFont="1" applyFill="1" applyBorder="1" applyAlignment="1">
      <alignment horizontal="center" vertical="center" wrapText="1"/>
      <protection/>
    </xf>
    <xf numFmtId="0" fontId="72" fillId="33" borderId="10" xfId="44" applyFont="1" applyFill="1" applyBorder="1" applyAlignment="1">
      <alignment horizontal="center" vertical="center" wrapText="1"/>
      <protection/>
    </xf>
    <xf numFmtId="0" fontId="73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0" fontId="8" fillId="33" borderId="10" xfId="44" applyFont="1" applyFill="1" applyBorder="1">
      <alignment/>
      <protection/>
    </xf>
    <xf numFmtId="4" fontId="74" fillId="33" borderId="10" xfId="44" applyNumberFormat="1" applyFont="1" applyFill="1" applyBorder="1" applyAlignment="1">
      <alignment horizontal="center"/>
      <protection/>
    </xf>
    <xf numFmtId="4" fontId="75" fillId="33" borderId="10" xfId="44" applyNumberFormat="1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>
      <alignment horizontal="center"/>
      <protection/>
    </xf>
    <xf numFmtId="0" fontId="72" fillId="33" borderId="10" xfId="44" applyFont="1" applyFill="1" applyBorder="1" applyAlignment="1">
      <alignment horizontal="center"/>
      <protection/>
    </xf>
    <xf numFmtId="2" fontId="71" fillId="33" borderId="10" xfId="44" applyNumberFormat="1" applyFont="1" applyFill="1" applyBorder="1" applyAlignment="1">
      <alignment horizontal="center"/>
      <protection/>
    </xf>
    <xf numFmtId="4" fontId="72" fillId="33" borderId="10" xfId="44" applyNumberFormat="1" applyFont="1" applyFill="1" applyBorder="1" applyAlignment="1">
      <alignment horizontal="center"/>
      <protection/>
    </xf>
    <xf numFmtId="4" fontId="73" fillId="33" borderId="10" xfId="44" applyNumberFormat="1" applyFont="1" applyFill="1" applyBorder="1" applyAlignment="1">
      <alignment horizontal="center"/>
      <protection/>
    </xf>
    <xf numFmtId="4" fontId="71" fillId="33" borderId="10" xfId="44" applyNumberFormat="1" applyFont="1" applyFill="1" applyBorder="1" applyAlignment="1">
      <alignment horizontal="center"/>
      <protection/>
    </xf>
    <xf numFmtId="0" fontId="71" fillId="33" borderId="10" xfId="44" applyFont="1" applyFill="1" applyBorder="1" applyAlignment="1">
      <alignment horizontal="center"/>
      <protection/>
    </xf>
    <xf numFmtId="0" fontId="71" fillId="33" borderId="0" xfId="44" applyFont="1" applyFill="1" applyBorder="1" applyAlignment="1">
      <alignment horizontal="center"/>
      <protection/>
    </xf>
    <xf numFmtId="1" fontId="71" fillId="33" borderId="0" xfId="44" applyNumberFormat="1" applyFont="1" applyFill="1" applyBorder="1" applyAlignment="1">
      <alignment horizontal="center"/>
      <protection/>
    </xf>
    <xf numFmtId="4" fontId="71" fillId="33" borderId="0" xfId="44" applyNumberFormat="1" applyFont="1" applyFill="1" applyBorder="1" applyAlignment="1">
      <alignment horizontal="center"/>
      <protection/>
    </xf>
    <xf numFmtId="190" fontId="8" fillId="33" borderId="0" xfId="44" applyNumberFormat="1" applyFont="1" applyFill="1" applyBorder="1">
      <alignment/>
      <protection/>
    </xf>
    <xf numFmtId="0" fontId="8" fillId="33" borderId="0" xfId="44" applyFont="1" applyFill="1" applyBorder="1">
      <alignment/>
      <protection/>
    </xf>
    <xf numFmtId="15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77" fillId="33" borderId="10" xfId="47" applyNumberFormat="1" applyFont="1" applyFill="1" applyBorder="1" applyAlignment="1">
      <alignment horizontal="center"/>
    </xf>
    <xf numFmtId="2" fontId="75" fillId="33" borderId="10" xfId="47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4" fontId="68" fillId="33" borderId="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/>
    </xf>
    <xf numFmtId="4" fontId="68" fillId="0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78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78" fillId="33" borderId="10" xfId="0" applyNumberFormat="1" applyFont="1" applyFill="1" applyBorder="1" applyAlignment="1">
      <alignment horizontal="center"/>
    </xf>
    <xf numFmtId="4" fontId="78" fillId="33" borderId="0" xfId="0" applyNumberFormat="1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3" fontId="78" fillId="33" borderId="0" xfId="0" applyNumberFormat="1" applyFont="1" applyFill="1" applyBorder="1" applyAlignment="1">
      <alignment horizontal="center"/>
    </xf>
    <xf numFmtId="4" fontId="67" fillId="34" borderId="0" xfId="0" applyNumberFormat="1" applyFont="1" applyFill="1" applyBorder="1" applyAlignment="1">
      <alignment horizontal="center"/>
    </xf>
    <xf numFmtId="2" fontId="68" fillId="33" borderId="0" xfId="0" applyNumberFormat="1" applyFont="1" applyFill="1" applyBorder="1" applyAlignment="1">
      <alignment horizontal="center"/>
    </xf>
    <xf numFmtId="0" fontId="2" fillId="0" borderId="0" xfId="44" applyFont="1" applyFill="1" applyAlignment="1">
      <alignment vertical="center"/>
      <protection/>
    </xf>
    <xf numFmtId="0" fontId="4" fillId="0" borderId="0" xfId="44" applyFont="1" applyFill="1" applyAlignment="1">
      <alignment horizontal="right" vertical="center"/>
      <protection/>
    </xf>
    <xf numFmtId="0" fontId="5" fillId="0" borderId="0" xfId="44" applyFont="1" applyFill="1">
      <alignment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1" fillId="0" borderId="10" xfId="44" applyFont="1" applyFill="1" applyBorder="1" applyAlignment="1">
      <alignment horizontal="center" vertical="center" wrapText="1"/>
      <protection/>
    </xf>
    <xf numFmtId="0" fontId="72" fillId="0" borderId="10" xfId="44" applyFont="1" applyFill="1" applyBorder="1" applyAlignment="1">
      <alignment horizontal="center" vertical="center" wrapText="1"/>
      <protection/>
    </xf>
    <xf numFmtId="0" fontId="73" fillId="0" borderId="10" xfId="44" applyFont="1" applyFill="1" applyBorder="1" applyAlignment="1">
      <alignment horizontal="center" vertical="center" wrapText="1"/>
      <protection/>
    </xf>
    <xf numFmtId="4" fontId="77" fillId="0" borderId="10" xfId="44" applyNumberFormat="1" applyFont="1" applyFill="1" applyBorder="1" applyAlignment="1">
      <alignment horizontal="center"/>
      <protection/>
    </xf>
    <xf numFmtId="4" fontId="74" fillId="0" borderId="10" xfId="44" applyNumberFormat="1" applyFont="1" applyFill="1" applyBorder="1" applyAlignment="1">
      <alignment horizontal="center"/>
      <protection/>
    </xf>
    <xf numFmtId="4" fontId="75" fillId="0" borderId="10" xfId="44" applyNumberFormat="1" applyFont="1" applyFill="1" applyBorder="1" applyAlignment="1">
      <alignment horizontal="center"/>
      <protection/>
    </xf>
    <xf numFmtId="4" fontId="76" fillId="0" borderId="10" xfId="44" applyNumberFormat="1" applyFont="1" applyFill="1" applyBorder="1" applyAlignment="1">
      <alignment horizontal="center"/>
      <protection/>
    </xf>
    <xf numFmtId="2" fontId="77" fillId="0" borderId="10" xfId="47" applyNumberFormat="1" applyFont="1" applyFill="1" applyBorder="1" applyAlignment="1">
      <alignment horizontal="center"/>
    </xf>
    <xf numFmtId="2" fontId="75" fillId="0" borderId="10" xfId="47" applyNumberFormat="1" applyFont="1" applyFill="1" applyBorder="1" applyAlignment="1">
      <alignment horizontal="center"/>
    </xf>
    <xf numFmtId="4" fontId="71" fillId="0" borderId="10" xfId="44" applyNumberFormat="1" applyFont="1" applyFill="1" applyBorder="1" applyAlignment="1">
      <alignment horizontal="center"/>
      <protection/>
    </xf>
    <xf numFmtId="4" fontId="72" fillId="0" borderId="10" xfId="44" applyNumberFormat="1" applyFont="1" applyFill="1" applyBorder="1" applyAlignment="1">
      <alignment horizontal="center"/>
      <protection/>
    </xf>
    <xf numFmtId="4" fontId="73" fillId="0" borderId="10" xfId="44" applyNumberFormat="1" applyFont="1" applyFill="1" applyBorder="1" applyAlignment="1">
      <alignment horizontal="center"/>
      <protection/>
    </xf>
    <xf numFmtId="4" fontId="71" fillId="0" borderId="0" xfId="44" applyNumberFormat="1" applyFont="1" applyFill="1" applyBorder="1" applyAlignment="1">
      <alignment horizontal="center"/>
      <protection/>
    </xf>
    <xf numFmtId="190" fontId="8" fillId="0" borderId="0" xfId="44" applyNumberFormat="1" applyFont="1" applyFill="1" applyBorder="1">
      <alignment/>
      <protection/>
    </xf>
    <xf numFmtId="0" fontId="8" fillId="0" borderId="0" xfId="44" applyFont="1" applyFill="1" applyBorder="1">
      <alignment/>
      <protection/>
    </xf>
    <xf numFmtId="0" fontId="5" fillId="33" borderId="0" xfId="44" applyFont="1" applyFill="1" applyAlignment="1">
      <alignment horizontal="centerContinuous"/>
      <protection/>
    </xf>
    <xf numFmtId="2" fontId="75" fillId="34" borderId="10" xfId="47" applyNumberFormat="1" applyFont="1" applyFill="1" applyBorder="1" applyAlignment="1">
      <alignment horizontal="center"/>
    </xf>
    <xf numFmtId="4" fontId="75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4" fontId="72" fillId="34" borderId="10" xfId="44" applyNumberFormat="1" applyFont="1" applyFill="1" applyBorder="1" applyAlignment="1">
      <alignment horizontal="center"/>
      <protection/>
    </xf>
    <xf numFmtId="4" fontId="72" fillId="33" borderId="0" xfId="44" applyNumberFormat="1" applyFont="1" applyFill="1" applyBorder="1" applyAlignment="1">
      <alignment horizontal="center"/>
      <protection/>
    </xf>
    <xf numFmtId="4" fontId="73" fillId="33" borderId="0" xfId="44" applyNumberFormat="1" applyFont="1" applyFill="1" applyBorder="1" applyAlignment="1">
      <alignment horizontal="center"/>
      <protection/>
    </xf>
    <xf numFmtId="4" fontId="6" fillId="0" borderId="0" xfId="44" applyNumberFormat="1" applyFont="1" applyFill="1" applyBorder="1" applyAlignment="1">
      <alignment horizontal="center"/>
      <protection/>
    </xf>
    <xf numFmtId="4" fontId="72" fillId="0" borderId="0" xfId="44" applyNumberFormat="1" applyFont="1" applyFill="1" applyBorder="1" applyAlignment="1">
      <alignment horizontal="center"/>
      <protection/>
    </xf>
    <xf numFmtId="0" fontId="5" fillId="0" borderId="0" xfId="44" applyFont="1" applyFill="1" applyAlignment="1">
      <alignment horizontal="centerContinuous"/>
      <protection/>
    </xf>
    <xf numFmtId="9" fontId="71" fillId="33" borderId="0" xfId="47" applyFont="1" applyFill="1" applyBorder="1" applyAlignment="1">
      <alignment horizontal="center"/>
    </xf>
    <xf numFmtId="9" fontId="71" fillId="0" borderId="0" xfId="47" applyFont="1" applyFill="1" applyBorder="1" applyAlignment="1">
      <alignment horizontal="center"/>
    </xf>
    <xf numFmtId="4" fontId="5" fillId="0" borderId="0" xfId="44" applyNumberFormat="1" applyFont="1" applyFill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Diesel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4925"/>
          <c:w val="0.9745"/>
          <c:h val="0.82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น้ำมันเชื้อเพลิง!$D$4</c:f>
              <c:strCache>
                <c:ptCount val="1"/>
                <c:pt idx="0">
                  <c:v>ปริมาณการใช้น้ำมันDiesel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น้ำมันเชื้อเพลิง!$D$5:$D$16</c:f>
              <c:numCache/>
            </c:numRef>
          </c:val>
          <c:shape val="box"/>
        </c:ser>
        <c:shape val="box"/>
        <c:axId val="5074831"/>
        <c:axId val="45673480"/>
      </c:bar3D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73480"/>
        <c:crosses val="autoZero"/>
        <c:auto val="1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4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5325"/>
          <c:w val="0.974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น้ำมันเชื้อเพลิง!$F$4</c:f>
              <c:strCache>
                <c:ptCount val="1"/>
                <c:pt idx="0">
                  <c:v>ปริมาณการใช้น้ำมันGasohol 91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น้ำมันเชื้อเพลิง!$F$5:$F$16</c:f>
              <c:numCache/>
            </c:numRef>
          </c:val>
          <c:shape val="box"/>
        </c:ser>
        <c:shape val="box"/>
        <c:axId val="8408137"/>
        <c:axId val="8564370"/>
      </c:bar3DChart>
      <c:cat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64370"/>
        <c:crosses val="autoZero"/>
        <c:auto val="1"/>
        <c:lblOffset val="100"/>
        <c:tickLblSkip val="1"/>
        <c:noMultiLvlLbl val="0"/>
      </c:catAx>
      <c:valAx>
        <c:axId val="8564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08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525"/>
          <c:w val="0.9745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น้ำมันเชื้อเพลิง!$H$4</c:f>
              <c:strCache>
                <c:ptCount val="1"/>
                <c:pt idx="0">
                  <c:v>ปริมาณการใช้น้ำมันGasohol 95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น้ำมันเชื้อเพลิง!$H$5:$H$16</c:f>
              <c:numCache/>
            </c:numRef>
          </c:val>
          <c:shape val="box"/>
        </c:ser>
        <c:shape val="box"/>
        <c:axId val="9970467"/>
        <c:axId val="22625340"/>
      </c:bar3DChart>
      <c:catAx>
        <c:axId val="99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25340"/>
        <c:crosses val="autoZero"/>
        <c:auto val="1"/>
        <c:lblOffset val="100"/>
        <c:tickLblSkip val="1"/>
        <c:noMultiLvlLbl val="0"/>
      </c:catAx>
      <c:valAx>
        <c:axId val="22625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04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เชื้อเพลิงต่อจำนวนพนักงาน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5225"/>
          <c:w val="0.9747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น้ำมันเชื้อเพลิง!$L$4</c:f>
              <c:strCache>
                <c:ptCount val="1"/>
                <c:pt idx="0">
                  <c:v>ปริมาณการใช้เชื้อเพลิงต่อจำนวนพนักงาน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น้ำมันเชื้อเพลิง!$L$5:$L$16</c:f>
              <c:numCache/>
            </c:numRef>
          </c:val>
          <c:shape val="box"/>
        </c:ser>
        <c:shape val="box"/>
        <c:axId val="2301469"/>
        <c:axId val="20713222"/>
      </c:bar3D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Diesel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1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1325"/>
          <c:w val="0.991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'น้ำมันเชื้อเพลิง-เปรียบเทียบ'!$B$4</c:f>
              <c:strCache>
                <c:ptCount val="1"/>
                <c:pt idx="0">
                  <c:v>2560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'น้ำมันเชื้อเพลิง-เปรียบเทียบ'!$C$4</c:f>
              <c:strCache>
                <c:ptCount val="1"/>
                <c:pt idx="0">
                  <c:v>2561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'น้ำมันเชื้อเพลิง-เปรียบเทียบ'!$D$4</c:f>
              <c:strCache>
                <c:ptCount val="1"/>
                <c:pt idx="0">
                  <c:v>2561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'น้ำมันเชื้อเพลิง-เปรียบเทียบ'!$D$5:$D$16</c:f>
              <c:numCache/>
            </c:numRef>
          </c:val>
          <c:smooth val="0"/>
        </c:ser>
        <c:marker val="1"/>
        <c:axId val="52201271"/>
        <c:axId val="49392"/>
      </c:line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392"/>
        <c:crosses val="autoZero"/>
        <c:auto val="1"/>
        <c:lblOffset val="100"/>
        <c:tickLblSkip val="1"/>
        <c:noMultiLvlLbl val="0"/>
      </c:catAx>
      <c:valAx>
        <c:axId val="4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0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5"/>
          <c:y val="0.137"/>
          <c:w val="0.818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91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84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15"/>
          <c:w val="0.991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'น้ำมันเชื้อเพลิง-เปรียบเทียบ'!$G$4</c:f>
              <c:strCache>
                <c:ptCount val="1"/>
                <c:pt idx="0">
                  <c:v>2560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'น้ำมันเชื้อเพลิง-เปรียบเทียบ'!$H$4</c:f>
              <c:strCache>
                <c:ptCount val="1"/>
                <c:pt idx="0">
                  <c:v>2561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'น้ำมันเชื้อเพลิง-เปรียบเทียบ'!$I$4</c:f>
              <c:strCache>
                <c:ptCount val="1"/>
                <c:pt idx="0">
                  <c:v>2561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'น้ำมันเชื้อเพลิง-เปรียบเทียบ'!$I$5:$I$16</c:f>
              <c:numCache/>
            </c:numRef>
          </c:val>
          <c:smooth val="0"/>
        </c:ser>
        <c:marker val="1"/>
        <c:axId val="444529"/>
        <c:axId val="4000762"/>
      </c:lineChart>
      <c:catAx>
        <c:axId val="444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0762"/>
        <c:crosses val="autoZero"/>
        <c:auto val="1"/>
        <c:lblOffset val="100"/>
        <c:tickLblSkip val="1"/>
        <c:noMultiLvlLbl val="0"/>
      </c:catAx>
      <c:valAx>
        <c:axId val="4000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5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525"/>
          <c:y val="0.13175"/>
          <c:w val="0.9382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95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83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15"/>
          <c:w val="0.991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'น้ำมันเชื้อเพลิง-เปรียบเทียบ'!$L$4</c:f>
              <c:strCache>
                <c:ptCount val="1"/>
                <c:pt idx="0">
                  <c:v>2560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'น้ำมันเชื้อเพลิง-เปรียบเทียบ'!$L$5:$L$16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'น้ำมันเชื้อเพลิง-เปรียบเทียบ'!$M$4</c:f>
              <c:strCache>
                <c:ptCount val="1"/>
                <c:pt idx="0">
                  <c:v>2561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'น้ำมันเชื้อเพลิง-เปรียบเทียบ'!$M$5:$M$16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'น้ำมันเชื้อเพลิง-เปรียบเทียบ'!$N$4</c:f>
              <c:strCache>
                <c:ptCount val="1"/>
                <c:pt idx="0">
                  <c:v>2561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'น้ำมันเชื้อเพลิง-เปรียบเทียบ'!$N$5:$N$16</c:f>
              <c:numCache/>
            </c:numRef>
          </c:val>
          <c:smooth val="0"/>
        </c:ser>
        <c:marker val="1"/>
        <c:axId val="36006859"/>
        <c:axId val="55626276"/>
      </c:lineChart>
      <c:catAx>
        <c:axId val="36006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626276"/>
        <c:crosses val="autoZero"/>
        <c:auto val="1"/>
        <c:lblOffset val="100"/>
        <c:tickLblSkip val="1"/>
        <c:noMultiLvlLbl val="0"/>
      </c:catAx>
      <c:valAx>
        <c:axId val="55626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0068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575"/>
          <c:y val="0.13175"/>
          <c:w val="0.905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เปรียบเทียบปริมาณการใช้น้ำมันเชื้อเพลิงต่อจำนวนพลังงาน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0925"/>
          <c:w val="0.991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'[2]น้ำมันเชื้อเพลิง-เปรียบเทียบ'!$Q$4</c:f>
              <c:strCache>
                <c:ptCount val="1"/>
                <c:pt idx="0">
                  <c:v>2561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'[2]น้ำมันเชื้อเพลิง-เปรียบเทียบ'!$A$5:$A$16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'[2]น้ำมันเชื้อเพลิง-เปรียบเทียบ'!$Q$5:$Q$16</c:f>
              <c:numCache>
                <c:ptCount val="12"/>
                <c:pt idx="0">
                  <c:v>3.59703</c:v>
                </c:pt>
                <c:pt idx="1">
                  <c:v>2.435925</c:v>
                </c:pt>
                <c:pt idx="2">
                  <c:v>3.2970649999999995</c:v>
                </c:pt>
                <c:pt idx="3">
                  <c:v>1.9522799999999998</c:v>
                </c:pt>
                <c:pt idx="4">
                  <c:v>2.1289800000000003</c:v>
                </c:pt>
                <c:pt idx="5">
                  <c:v>6.1141</c:v>
                </c:pt>
                <c:pt idx="6">
                  <c:v>1.65619</c:v>
                </c:pt>
                <c:pt idx="7">
                  <c:v>3.0697949999999996</c:v>
                </c:pt>
                <c:pt idx="8">
                  <c:v>4.6292599999999995</c:v>
                </c:pt>
                <c:pt idx="9">
                  <c:v>3.64998</c:v>
                </c:pt>
                <c:pt idx="10">
                  <c:v>2.245955</c:v>
                </c:pt>
                <c:pt idx="11">
                  <c:v>4.10973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'[2]น้ำมันเชื้อเพลิง-เปรียบเทียบ'!$R$4</c:f>
              <c:strCache>
                <c:ptCount val="1"/>
                <c:pt idx="0">
                  <c:v>2562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'[2]น้ำมันเชื้อเพลิง-เปรียบเทียบ'!$A$5:$A$16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'[2]น้ำมันเชื้อเพลิง-เปรียบเทียบ'!$R$5:$R$16</c:f>
              <c:numCache>
                <c:ptCount val="12"/>
                <c:pt idx="0">
                  <c:v>4.399520000000001</c:v>
                </c:pt>
                <c:pt idx="1">
                  <c:v>5.47654</c:v>
                </c:pt>
                <c:pt idx="2">
                  <c:v>2.166705</c:v>
                </c:pt>
                <c:pt idx="3">
                  <c:v>5.387674999999999</c:v>
                </c:pt>
                <c:pt idx="4">
                  <c:v>1.932035</c:v>
                </c:pt>
                <c:pt idx="5">
                  <c:v>5.622734999999999</c:v>
                </c:pt>
                <c:pt idx="6">
                  <c:v>2.4867999999999997</c:v>
                </c:pt>
                <c:pt idx="7">
                  <c:v>5.408725</c:v>
                </c:pt>
                <c:pt idx="8">
                  <c:v>1.82723</c:v>
                </c:pt>
                <c:pt idx="9">
                  <c:v>1.6920600000000001</c:v>
                </c:pt>
                <c:pt idx="10">
                  <c:v>1.989715</c:v>
                </c:pt>
                <c:pt idx="11">
                  <c:v>2.26102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'[2]น้ำมันเชื้อเพลิง-เปรียบเทียบ'!$S$4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'[2]น้ำมันเชื้อเพลิง-เปรียบเทียบ'!$A$5:$A$16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'[2]น้ำมันเชื้อเพลิง-เปรียบเทียบ'!$S$5:$S$16</c:f>
              <c:numCache>
                <c:ptCount val="12"/>
                <c:pt idx="0">
                  <c:v>3.4171785000000003</c:v>
                </c:pt>
                <c:pt idx="1">
                  <c:v>2.31412875</c:v>
                </c:pt>
                <c:pt idx="2">
                  <c:v>3.1322117499999993</c:v>
                </c:pt>
                <c:pt idx="3">
                  <c:v>1.8546659999999997</c:v>
                </c:pt>
                <c:pt idx="4">
                  <c:v>2.0225310000000003</c:v>
                </c:pt>
                <c:pt idx="5">
                  <c:v>5.808395</c:v>
                </c:pt>
                <c:pt idx="6">
                  <c:v>1.5733805</c:v>
                </c:pt>
                <c:pt idx="7">
                  <c:v>2.9163052499999997</c:v>
                </c:pt>
                <c:pt idx="8">
                  <c:v>4.397797</c:v>
                </c:pt>
                <c:pt idx="9">
                  <c:v>3.467481</c:v>
                </c:pt>
                <c:pt idx="10">
                  <c:v>2.1336572499999997</c:v>
                </c:pt>
                <c:pt idx="11">
                  <c:v>3.9042434999999998</c:v>
                </c:pt>
              </c:numCache>
            </c:numRef>
          </c:val>
          <c:smooth val="0"/>
        </c:ser>
        <c:marker val="1"/>
        <c:axId val="30874437"/>
        <c:axId val="9434478"/>
      </c:line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34478"/>
        <c:crosses val="autoZero"/>
        <c:auto val="1"/>
        <c:lblOffset val="100"/>
        <c:tickLblSkip val="1"/>
        <c:noMultiLvlLbl val="0"/>
      </c:catAx>
      <c:valAx>
        <c:axId val="9434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744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8"/>
          <c:y val="0.13575"/>
          <c:w val="0.966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19050</xdr:rowOff>
    </xdr:from>
    <xdr:to>
      <xdr:col>11</xdr:col>
      <xdr:colOff>733425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95250" y="12954000"/>
        <a:ext cx="7067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48</xdr:row>
      <xdr:rowOff>9525</xdr:rowOff>
    </xdr:from>
    <xdr:to>
      <xdr:col>11</xdr:col>
      <xdr:colOff>733425</xdr:colOff>
      <xdr:row>57</xdr:row>
      <xdr:rowOff>152400</xdr:rowOff>
    </xdr:to>
    <xdr:graphicFrame>
      <xdr:nvGraphicFramePr>
        <xdr:cNvPr id="2" name="Chart 1"/>
        <xdr:cNvGraphicFramePr/>
      </xdr:nvGraphicFramePr>
      <xdr:xfrm>
        <a:off x="104775" y="16944975"/>
        <a:ext cx="70580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60</xdr:row>
      <xdr:rowOff>0</xdr:rowOff>
    </xdr:from>
    <xdr:to>
      <xdr:col>11</xdr:col>
      <xdr:colOff>762000</xdr:colOff>
      <xdr:row>70</xdr:row>
      <xdr:rowOff>9525</xdr:rowOff>
    </xdr:to>
    <xdr:graphicFrame>
      <xdr:nvGraphicFramePr>
        <xdr:cNvPr id="3" name="Chart 1"/>
        <xdr:cNvGraphicFramePr/>
      </xdr:nvGraphicFramePr>
      <xdr:xfrm>
        <a:off x="123825" y="19221450"/>
        <a:ext cx="7067550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21</xdr:row>
      <xdr:rowOff>9525</xdr:rowOff>
    </xdr:from>
    <xdr:to>
      <xdr:col>11</xdr:col>
      <xdr:colOff>762000</xdr:colOff>
      <xdr:row>30</xdr:row>
      <xdr:rowOff>276225</xdr:rowOff>
    </xdr:to>
    <xdr:graphicFrame>
      <xdr:nvGraphicFramePr>
        <xdr:cNvPr id="4" name="Chart 1"/>
        <xdr:cNvGraphicFramePr/>
      </xdr:nvGraphicFramePr>
      <xdr:xfrm>
        <a:off x="85725" y="7943850"/>
        <a:ext cx="7105650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19050</xdr:rowOff>
    </xdr:from>
    <xdr:to>
      <xdr:col>18</xdr:col>
      <xdr:colOff>523875</xdr:colOff>
      <xdr:row>47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2620625"/>
        <a:ext cx="144684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51</xdr:row>
      <xdr:rowOff>19050</xdr:rowOff>
    </xdr:from>
    <xdr:to>
      <xdr:col>18</xdr:col>
      <xdr:colOff>523875</xdr:colOff>
      <xdr:row>62</xdr:row>
      <xdr:rowOff>285750</xdr:rowOff>
    </xdr:to>
    <xdr:graphicFrame>
      <xdr:nvGraphicFramePr>
        <xdr:cNvPr id="2" name="แผนภูมิ 2"/>
        <xdr:cNvGraphicFramePr/>
      </xdr:nvGraphicFramePr>
      <xdr:xfrm>
        <a:off x="47625" y="17478375"/>
        <a:ext cx="144780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73</xdr:row>
      <xdr:rowOff>0</xdr:rowOff>
    </xdr:from>
    <xdr:to>
      <xdr:col>18</xdr:col>
      <xdr:colOff>495300</xdr:colOff>
      <xdr:row>87</xdr:row>
      <xdr:rowOff>28575</xdr:rowOff>
    </xdr:to>
    <xdr:graphicFrame>
      <xdr:nvGraphicFramePr>
        <xdr:cNvPr id="3" name="แผนภูมิ 3"/>
        <xdr:cNvGraphicFramePr/>
      </xdr:nvGraphicFramePr>
      <xdr:xfrm>
        <a:off x="57150" y="24155400"/>
        <a:ext cx="144399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21</xdr:row>
      <xdr:rowOff>0</xdr:rowOff>
    </xdr:from>
    <xdr:to>
      <xdr:col>18</xdr:col>
      <xdr:colOff>523875</xdr:colOff>
      <xdr:row>32</xdr:row>
      <xdr:rowOff>266700</xdr:rowOff>
    </xdr:to>
    <xdr:graphicFrame>
      <xdr:nvGraphicFramePr>
        <xdr:cNvPr id="4" name="แผนภูมิ 3"/>
        <xdr:cNvGraphicFramePr/>
      </xdr:nvGraphicFramePr>
      <xdr:xfrm>
        <a:off x="95250" y="7743825"/>
        <a:ext cx="144303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0%20(&#3627;&#3617;&#3623;&#3604;%203)\&#3627;&#3617;&#3623;&#3604;%203%20&#3586;&#3657;&#3629;%203.2(2)%20&#3610;&#3633;&#3609;&#3607;&#3638;&#3585;&#3585;&#3634;&#3619;&#3651;&#3594;&#3657;&#3648;&#3594;&#3639;&#3657;&#3629;&#3648;&#3614;&#3621;&#3636;&#3591;%20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2(2)%20&#3610;&#3633;&#3609;&#3607;&#3638;&#3585;&#3585;&#3634;&#3619;&#3651;&#3594;&#3657;&#3648;&#3594;&#3639;&#3657;&#3629;&#3648;&#3614;&#3621;&#3636;&#3591;%206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มันเชื้อเพลิง"/>
    </sheetNames>
    <sheetDataSet>
      <sheetData sheetId="0">
        <row r="5">
          <cell r="D5">
            <v>744.255</v>
          </cell>
          <cell r="F5">
            <v>41.131</v>
          </cell>
          <cell r="H5">
            <v>10.785</v>
          </cell>
          <cell r="L5">
            <v>3.9808549999999996</v>
          </cell>
        </row>
        <row r="6">
          <cell r="D6">
            <v>556.453</v>
          </cell>
          <cell r="F6">
            <v>46.044</v>
          </cell>
          <cell r="H6">
            <v>14.498</v>
          </cell>
          <cell r="L6">
            <v>3.084975</v>
          </cell>
        </row>
        <row r="7">
          <cell r="D7">
            <v>493.185</v>
          </cell>
          <cell r="F7">
            <v>49.626</v>
          </cell>
          <cell r="H7">
            <v>6.227</v>
          </cell>
          <cell r="L7">
            <v>2.74519</v>
          </cell>
        </row>
        <row r="8">
          <cell r="D8">
            <v>689.126</v>
          </cell>
          <cell r="F8">
            <v>33.747</v>
          </cell>
          <cell r="H8">
            <v>5.458</v>
          </cell>
          <cell r="L8">
            <v>3.6416549999999996</v>
          </cell>
        </row>
        <row r="9">
          <cell r="D9">
            <v>604.298</v>
          </cell>
          <cell r="F9">
            <v>47.964</v>
          </cell>
          <cell r="H9">
            <v>8.717</v>
          </cell>
          <cell r="L9">
            <v>3.3048949999999997</v>
          </cell>
        </row>
        <row r="10">
          <cell r="D10">
            <v>644.81</v>
          </cell>
          <cell r="F10">
            <v>45.401</v>
          </cell>
          <cell r="H10">
            <v>12.345</v>
          </cell>
          <cell r="L10">
            <v>3.51278</v>
          </cell>
        </row>
        <row r="11">
          <cell r="D11">
            <v>417.232</v>
          </cell>
          <cell r="F11">
            <v>30.983</v>
          </cell>
          <cell r="H11">
            <v>9.257</v>
          </cell>
          <cell r="L11">
            <v>2.28736</v>
          </cell>
        </row>
        <row r="12">
          <cell r="D12">
            <v>990.87</v>
          </cell>
          <cell r="F12">
            <v>35.264</v>
          </cell>
          <cell r="H12">
            <v>17.454</v>
          </cell>
          <cell r="L12">
            <v>5.21794</v>
          </cell>
        </row>
        <row r="13">
          <cell r="D13">
            <v>957.736</v>
          </cell>
          <cell r="F13">
            <v>31.878</v>
          </cell>
          <cell r="H13">
            <v>14.184</v>
          </cell>
          <cell r="L13">
            <v>5.01899</v>
          </cell>
        </row>
        <row r="14">
          <cell r="D14">
            <v>320.355</v>
          </cell>
          <cell r="F14">
            <v>33.133</v>
          </cell>
          <cell r="H14">
            <v>23.98</v>
          </cell>
          <cell r="L14">
            <v>1.88734</v>
          </cell>
        </row>
        <row r="15">
          <cell r="D15">
            <v>901.83</v>
          </cell>
          <cell r="F15">
            <v>20.933</v>
          </cell>
          <cell r="H15">
            <v>25.718</v>
          </cell>
          <cell r="L15">
            <v>4.742405</v>
          </cell>
        </row>
        <row r="16">
          <cell r="D16">
            <v>416.715</v>
          </cell>
          <cell r="F16">
            <v>34.89</v>
          </cell>
          <cell r="H16">
            <v>13.988</v>
          </cell>
          <cell r="L16">
            <v>2.327965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1">
        <row r="4">
          <cell r="Q4" t="str">
            <v>2561  ปริมาณการใช้น้ำมันเชื้อเพลิงต่อจำนวนพนักงาน</v>
          </cell>
          <cell r="R4" t="str">
            <v>2562  ปริมาณการใช้น้ำมันเชื้อเพลิงต่อจำนวนพนักงาน</v>
          </cell>
          <cell r="S4" t="str">
            <v>2562  เป้าหมาย  ลด 5 %</v>
          </cell>
        </row>
        <row r="5">
          <cell r="A5" t="str">
            <v>มกราคม</v>
          </cell>
          <cell r="Q5">
            <v>3.59703</v>
          </cell>
          <cell r="R5">
            <v>4.399520000000001</v>
          </cell>
          <cell r="S5">
            <v>3.4171785000000003</v>
          </cell>
        </row>
        <row r="6">
          <cell r="A6" t="str">
            <v>กุมภาพันธ์</v>
          </cell>
          <cell r="Q6">
            <v>2.435925</v>
          </cell>
          <cell r="R6">
            <v>5.47654</v>
          </cell>
          <cell r="S6">
            <v>2.31412875</v>
          </cell>
        </row>
        <row r="7">
          <cell r="A7" t="str">
            <v>มีนาคม</v>
          </cell>
          <cell r="Q7">
            <v>3.2970649999999995</v>
          </cell>
          <cell r="R7">
            <v>2.166705</v>
          </cell>
          <cell r="S7">
            <v>3.1322117499999993</v>
          </cell>
        </row>
        <row r="8">
          <cell r="A8" t="str">
            <v>เมษายน</v>
          </cell>
          <cell r="Q8">
            <v>1.9522799999999998</v>
          </cell>
          <cell r="R8">
            <v>5.387674999999999</v>
          </cell>
          <cell r="S8">
            <v>1.8546659999999997</v>
          </cell>
        </row>
        <row r="9">
          <cell r="A9" t="str">
            <v>พฤษภาคม</v>
          </cell>
          <cell r="Q9">
            <v>2.1289800000000003</v>
          </cell>
          <cell r="R9">
            <v>1.932035</v>
          </cell>
          <cell r="S9">
            <v>2.0225310000000003</v>
          </cell>
        </row>
        <row r="10">
          <cell r="A10" t="str">
            <v>มิถุนายน</v>
          </cell>
          <cell r="Q10">
            <v>6.1141</v>
          </cell>
          <cell r="R10">
            <v>5.622734999999999</v>
          </cell>
          <cell r="S10">
            <v>5.808395</v>
          </cell>
        </row>
        <row r="11">
          <cell r="A11" t="str">
            <v>กรกฎาคม</v>
          </cell>
          <cell r="Q11">
            <v>1.65619</v>
          </cell>
          <cell r="R11">
            <v>2.4867999999999997</v>
          </cell>
          <cell r="S11">
            <v>1.5733805</v>
          </cell>
        </row>
        <row r="12">
          <cell r="A12" t="str">
            <v>สิงหาคม</v>
          </cell>
          <cell r="Q12">
            <v>3.0697949999999996</v>
          </cell>
          <cell r="R12">
            <v>5.408725</v>
          </cell>
          <cell r="S12">
            <v>2.9163052499999997</v>
          </cell>
        </row>
        <row r="13">
          <cell r="A13" t="str">
            <v>กันยายน</v>
          </cell>
          <cell r="Q13">
            <v>4.6292599999999995</v>
          </cell>
          <cell r="R13">
            <v>1.82723</v>
          </cell>
          <cell r="S13">
            <v>4.397797</v>
          </cell>
        </row>
        <row r="14">
          <cell r="A14" t="str">
            <v>ตุลาคม</v>
          </cell>
          <cell r="Q14">
            <v>3.64998</v>
          </cell>
          <cell r="R14">
            <v>1.6920600000000001</v>
          </cell>
          <cell r="S14">
            <v>3.467481</v>
          </cell>
        </row>
        <row r="15">
          <cell r="A15" t="str">
            <v>พฤศจิกายน</v>
          </cell>
          <cell r="Q15">
            <v>2.245955</v>
          </cell>
          <cell r="R15">
            <v>1.989715</v>
          </cell>
          <cell r="S15">
            <v>2.1336572499999997</v>
          </cell>
        </row>
        <row r="16">
          <cell r="A16" t="str">
            <v>ธันวาคม</v>
          </cell>
          <cell r="Q16">
            <v>4.10973</v>
          </cell>
          <cell r="R16">
            <v>2.26102</v>
          </cell>
          <cell r="S16">
            <v>3.9042434999999998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มันเชื้อเพลิง-เปรียบเทีย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SheetLayoutView="100" workbookViewId="0" topLeftCell="A1">
      <selection activeCell="P7" sqref="P7"/>
    </sheetView>
  </sheetViews>
  <sheetFormatPr defaultColWidth="9.140625" defaultRowHeight="12.75"/>
  <cols>
    <col min="1" max="1" width="11.7109375" style="1" customWidth="1"/>
    <col min="2" max="2" width="11.00390625" style="1" customWidth="1"/>
    <col min="3" max="3" width="8.8515625" style="1" customWidth="1"/>
    <col min="4" max="4" width="12.7109375" style="1" customWidth="1"/>
    <col min="5" max="5" width="12.28125" style="1" hidden="1" customWidth="1"/>
    <col min="6" max="6" width="13.7109375" style="1" customWidth="1"/>
    <col min="7" max="7" width="13.421875" style="1" hidden="1" customWidth="1"/>
    <col min="8" max="8" width="14.00390625" style="1" customWidth="1"/>
    <col min="9" max="9" width="12.8515625" style="1" hidden="1" customWidth="1"/>
    <col min="10" max="10" width="12.140625" style="49" customWidth="1"/>
    <col min="11" max="11" width="12.28125" style="1" customWidth="1"/>
    <col min="12" max="12" width="12.57421875" style="1" customWidth="1"/>
    <col min="13" max="16384" width="9.140625" style="1" customWidth="1"/>
  </cols>
  <sheetData>
    <row r="1" spans="11:12" ht="30" customHeight="1">
      <c r="K1" s="4"/>
      <c r="L1" s="4" t="s">
        <v>17</v>
      </c>
    </row>
    <row r="2" spans="1:11" ht="26.25">
      <c r="A2" s="7" t="s">
        <v>23</v>
      </c>
      <c r="B2" s="7"/>
      <c r="C2" s="7"/>
      <c r="D2" s="7"/>
      <c r="E2" s="7"/>
      <c r="F2" s="7"/>
      <c r="G2" s="7"/>
      <c r="H2" s="7"/>
      <c r="I2" s="7"/>
      <c r="J2" s="50"/>
      <c r="K2" s="7"/>
    </row>
    <row r="3" spans="1:11" ht="26.25">
      <c r="A3" s="15" t="s">
        <v>22</v>
      </c>
      <c r="B3" s="7"/>
      <c r="C3" s="7"/>
      <c r="D3" s="7"/>
      <c r="E3" s="7"/>
      <c r="F3" s="7"/>
      <c r="G3" s="7"/>
      <c r="H3" s="7"/>
      <c r="I3" s="7"/>
      <c r="J3" s="50"/>
      <c r="K3" s="7"/>
    </row>
    <row r="4" spans="1:12" ht="105">
      <c r="A4" s="2" t="s">
        <v>0</v>
      </c>
      <c r="B4" s="2" t="s">
        <v>1</v>
      </c>
      <c r="C4" s="2" t="s">
        <v>41</v>
      </c>
      <c r="D4" s="2" t="s">
        <v>19</v>
      </c>
      <c r="E4" s="8" t="s">
        <v>16</v>
      </c>
      <c r="F4" s="2" t="s">
        <v>20</v>
      </c>
      <c r="G4" s="8" t="s">
        <v>16</v>
      </c>
      <c r="H4" s="2" t="s">
        <v>21</v>
      </c>
      <c r="I4" s="8" t="s">
        <v>16</v>
      </c>
      <c r="J4" s="52" t="s">
        <v>40</v>
      </c>
      <c r="K4" s="2" t="s">
        <v>16</v>
      </c>
      <c r="L4" s="2" t="s">
        <v>42</v>
      </c>
    </row>
    <row r="5" spans="1:12" ht="25.5">
      <c r="A5" s="3" t="s">
        <v>4</v>
      </c>
      <c r="B5" s="44">
        <v>22312</v>
      </c>
      <c r="C5" s="56">
        <v>200</v>
      </c>
      <c r="D5" s="16">
        <v>677.565</v>
      </c>
      <c r="E5" s="17">
        <v>19928</v>
      </c>
      <c r="F5" s="10">
        <v>26.136</v>
      </c>
      <c r="G5" s="17">
        <v>490</v>
      </c>
      <c r="H5" s="16">
        <v>15.705</v>
      </c>
      <c r="I5" s="17">
        <v>450</v>
      </c>
      <c r="J5" s="53">
        <f>D5+F5+H5</f>
        <v>719.4060000000001</v>
      </c>
      <c r="K5" s="12">
        <f>E5+G5+I5</f>
        <v>20868</v>
      </c>
      <c r="L5" s="58">
        <f>J5/C5</f>
        <v>3.59703</v>
      </c>
    </row>
    <row r="6" spans="1:12" ht="25.5">
      <c r="A6" s="3" t="s">
        <v>5</v>
      </c>
      <c r="B6" s="44">
        <v>22340</v>
      </c>
      <c r="C6" s="56">
        <v>200</v>
      </c>
      <c r="D6" s="16">
        <v>421.677</v>
      </c>
      <c r="E6" s="17">
        <v>11620</v>
      </c>
      <c r="F6" s="10">
        <v>40.506</v>
      </c>
      <c r="G6" s="17">
        <v>895</v>
      </c>
      <c r="H6" s="16">
        <v>25.002</v>
      </c>
      <c r="I6" s="17">
        <v>711</v>
      </c>
      <c r="J6" s="53">
        <f aca="true" t="shared" si="0" ref="J6:J16">D6+F6+H6</f>
        <v>487.185</v>
      </c>
      <c r="K6" s="12">
        <f aca="true" t="shared" si="1" ref="K6:K15">E6+G6+I6</f>
        <v>13226</v>
      </c>
      <c r="L6" s="58">
        <f aca="true" t="shared" si="2" ref="L6:L16">J6/C6</f>
        <v>2.435925</v>
      </c>
    </row>
    <row r="7" spans="1:12" ht="25.5">
      <c r="A7" s="3" t="s">
        <v>6</v>
      </c>
      <c r="B7" s="44">
        <v>22371</v>
      </c>
      <c r="C7" s="56">
        <v>200</v>
      </c>
      <c r="D7" s="16">
        <v>624.713</v>
      </c>
      <c r="E7" s="17">
        <v>17352.5</v>
      </c>
      <c r="F7" s="10">
        <v>22.233</v>
      </c>
      <c r="G7" s="17">
        <v>330</v>
      </c>
      <c r="H7" s="16">
        <v>12.467</v>
      </c>
      <c r="I7" s="17">
        <v>360</v>
      </c>
      <c r="J7" s="53">
        <f t="shared" si="0"/>
        <v>659.4129999999999</v>
      </c>
      <c r="K7" s="12">
        <f t="shared" si="1"/>
        <v>18042.5</v>
      </c>
      <c r="L7" s="58">
        <f t="shared" si="2"/>
        <v>3.2970649999999995</v>
      </c>
    </row>
    <row r="8" spans="1:12" ht="25.5">
      <c r="A8" s="3" t="s">
        <v>7</v>
      </c>
      <c r="B8" s="44">
        <v>22401</v>
      </c>
      <c r="C8" s="56">
        <v>200</v>
      </c>
      <c r="D8" s="16">
        <v>354.715</v>
      </c>
      <c r="E8" s="17">
        <v>10096.5</v>
      </c>
      <c r="F8" s="10">
        <v>20.163</v>
      </c>
      <c r="G8" s="17">
        <v>480</v>
      </c>
      <c r="H8" s="16">
        <v>15.578</v>
      </c>
      <c r="I8" s="17">
        <v>450</v>
      </c>
      <c r="J8" s="53">
        <f t="shared" si="0"/>
        <v>390.45599999999996</v>
      </c>
      <c r="K8" s="12">
        <f t="shared" si="1"/>
        <v>11026.5</v>
      </c>
      <c r="L8" s="58">
        <f t="shared" si="2"/>
        <v>1.9522799999999998</v>
      </c>
    </row>
    <row r="9" spans="1:12" ht="25.5">
      <c r="A9" s="3" t="s">
        <v>8</v>
      </c>
      <c r="B9" s="44">
        <v>22430</v>
      </c>
      <c r="C9" s="56">
        <v>200</v>
      </c>
      <c r="D9" s="16">
        <v>364.725</v>
      </c>
      <c r="E9" s="17">
        <v>11150</v>
      </c>
      <c r="F9" s="10">
        <v>34.351</v>
      </c>
      <c r="G9" s="17">
        <v>830</v>
      </c>
      <c r="H9" s="16">
        <v>26.72</v>
      </c>
      <c r="I9" s="17">
        <v>812.2</v>
      </c>
      <c r="J9" s="53">
        <f t="shared" si="0"/>
        <v>425.79600000000005</v>
      </c>
      <c r="K9" s="12">
        <f t="shared" si="1"/>
        <v>12792.2</v>
      </c>
      <c r="L9" s="58">
        <f t="shared" si="2"/>
        <v>2.1289800000000003</v>
      </c>
    </row>
    <row r="10" spans="1:12" ht="25.5">
      <c r="A10" s="3" t="s">
        <v>9</v>
      </c>
      <c r="B10" s="44">
        <v>22462</v>
      </c>
      <c r="C10" s="56">
        <v>200</v>
      </c>
      <c r="D10" s="16">
        <v>1145.091</v>
      </c>
      <c r="E10" s="17">
        <v>33769.02</v>
      </c>
      <c r="F10" s="10">
        <v>64.565</v>
      </c>
      <c r="G10" s="17">
        <v>1549.56</v>
      </c>
      <c r="H10" s="16">
        <v>13.164</v>
      </c>
      <c r="I10" s="17">
        <v>475</v>
      </c>
      <c r="J10" s="53">
        <f t="shared" si="0"/>
        <v>1222.82</v>
      </c>
      <c r="K10" s="12">
        <f t="shared" si="1"/>
        <v>35793.579999999994</v>
      </c>
      <c r="L10" s="58">
        <f t="shared" si="2"/>
        <v>6.1141</v>
      </c>
    </row>
    <row r="11" spans="1:12" ht="25.5">
      <c r="A11" s="3" t="s">
        <v>10</v>
      </c>
      <c r="B11" s="44">
        <v>22493</v>
      </c>
      <c r="C11" s="56">
        <v>200</v>
      </c>
      <c r="D11" s="16">
        <v>280.007</v>
      </c>
      <c r="E11" s="17">
        <v>8307.9</v>
      </c>
      <c r="F11" s="10">
        <v>23.827</v>
      </c>
      <c r="G11" s="17">
        <v>610</v>
      </c>
      <c r="H11" s="16">
        <v>27.404</v>
      </c>
      <c r="I11" s="17">
        <v>836</v>
      </c>
      <c r="J11" s="53">
        <f t="shared" si="0"/>
        <v>331.238</v>
      </c>
      <c r="K11" s="12">
        <f t="shared" si="1"/>
        <v>9753.9</v>
      </c>
      <c r="L11" s="58">
        <f t="shared" si="2"/>
        <v>1.65619</v>
      </c>
    </row>
    <row r="12" spans="1:12" ht="25.5">
      <c r="A12" s="3" t="s">
        <v>11</v>
      </c>
      <c r="B12" s="44">
        <v>22524</v>
      </c>
      <c r="C12" s="56">
        <v>200</v>
      </c>
      <c r="D12" s="16">
        <v>574.796</v>
      </c>
      <c r="E12" s="17">
        <v>17682.2</v>
      </c>
      <c r="F12" s="10">
        <v>22.012</v>
      </c>
      <c r="G12" s="17">
        <v>567.1</v>
      </c>
      <c r="H12" s="16">
        <v>17.151</v>
      </c>
      <c r="I12" s="17">
        <v>618</v>
      </c>
      <c r="J12" s="53">
        <f t="shared" si="0"/>
        <v>613.959</v>
      </c>
      <c r="K12" s="12">
        <f t="shared" si="1"/>
        <v>18867.3</v>
      </c>
      <c r="L12" s="58">
        <f t="shared" si="2"/>
        <v>3.0697949999999996</v>
      </c>
    </row>
    <row r="13" spans="1:12" ht="25.5">
      <c r="A13" s="3" t="s">
        <v>12</v>
      </c>
      <c r="B13" s="44">
        <v>22554</v>
      </c>
      <c r="C13" s="56">
        <v>200</v>
      </c>
      <c r="D13" s="16">
        <v>872.603</v>
      </c>
      <c r="E13" s="17">
        <v>26680</v>
      </c>
      <c r="F13" s="10">
        <v>37.444</v>
      </c>
      <c r="G13" s="17">
        <v>936</v>
      </c>
      <c r="H13" s="16">
        <v>15.805</v>
      </c>
      <c r="I13" s="17">
        <v>500</v>
      </c>
      <c r="J13" s="53">
        <f t="shared" si="0"/>
        <v>925.8519999999999</v>
      </c>
      <c r="K13" s="12">
        <f t="shared" si="1"/>
        <v>28116</v>
      </c>
      <c r="L13" s="58">
        <f t="shared" si="2"/>
        <v>4.6292599999999995</v>
      </c>
    </row>
    <row r="14" spans="1:12" ht="25.5">
      <c r="A14" s="3" t="s">
        <v>13</v>
      </c>
      <c r="B14" s="44">
        <v>22584</v>
      </c>
      <c r="C14" s="56">
        <v>200</v>
      </c>
      <c r="D14" s="16">
        <v>673.91</v>
      </c>
      <c r="E14" s="17">
        <v>20550.5</v>
      </c>
      <c r="F14" s="11">
        <v>23.571</v>
      </c>
      <c r="G14" s="17">
        <v>670</v>
      </c>
      <c r="H14" s="16">
        <v>32.515</v>
      </c>
      <c r="I14" s="17">
        <v>1141</v>
      </c>
      <c r="J14" s="53">
        <f t="shared" si="0"/>
        <v>729.996</v>
      </c>
      <c r="K14" s="12">
        <f t="shared" si="1"/>
        <v>22361.5</v>
      </c>
      <c r="L14" s="58">
        <f t="shared" si="2"/>
        <v>3.64998</v>
      </c>
    </row>
    <row r="15" spans="1:12" ht="25.5">
      <c r="A15" s="3" t="s">
        <v>14</v>
      </c>
      <c r="B15" s="44">
        <v>22615</v>
      </c>
      <c r="C15" s="56">
        <v>200</v>
      </c>
      <c r="D15" s="16">
        <v>397.727</v>
      </c>
      <c r="E15" s="17">
        <v>11855.4</v>
      </c>
      <c r="F15" s="11">
        <v>23.358</v>
      </c>
      <c r="G15" s="17">
        <v>712</v>
      </c>
      <c r="H15" s="16">
        <v>28.106</v>
      </c>
      <c r="I15" s="17">
        <v>824</v>
      </c>
      <c r="J15" s="53">
        <f t="shared" si="0"/>
        <v>449.191</v>
      </c>
      <c r="K15" s="12">
        <f t="shared" si="1"/>
        <v>13391.4</v>
      </c>
      <c r="L15" s="58">
        <f t="shared" si="2"/>
        <v>2.245955</v>
      </c>
    </row>
    <row r="16" spans="1:12" ht="25.5">
      <c r="A16" s="3" t="s">
        <v>15</v>
      </c>
      <c r="B16" s="44">
        <v>22646</v>
      </c>
      <c r="C16" s="56">
        <v>200</v>
      </c>
      <c r="D16" s="16">
        <v>761.68</v>
      </c>
      <c r="E16" s="17">
        <v>20819.2</v>
      </c>
      <c r="F16" s="11">
        <v>40.467</v>
      </c>
      <c r="G16" s="17">
        <v>1060.2</v>
      </c>
      <c r="H16" s="16">
        <v>19.799</v>
      </c>
      <c r="I16" s="17">
        <v>600</v>
      </c>
      <c r="J16" s="53">
        <f t="shared" si="0"/>
        <v>821.9459999999999</v>
      </c>
      <c r="K16" s="12">
        <v>12326</v>
      </c>
      <c r="L16" s="58">
        <f t="shared" si="2"/>
        <v>4.10973</v>
      </c>
    </row>
    <row r="17" spans="1:12" ht="26.25">
      <c r="A17" s="5" t="s">
        <v>2</v>
      </c>
      <c r="B17" s="5" t="s">
        <v>18</v>
      </c>
      <c r="C17" s="57" t="s">
        <v>18</v>
      </c>
      <c r="D17" s="14">
        <f aca="true" t="shared" si="3" ref="D17:K17">SUM(D4:D14)</f>
        <v>5989.802</v>
      </c>
      <c r="E17" s="18">
        <f t="shared" si="3"/>
        <v>177136.62</v>
      </c>
      <c r="F17" s="9">
        <f t="shared" si="3"/>
        <v>314.80800000000005</v>
      </c>
      <c r="G17" s="18">
        <f t="shared" si="3"/>
        <v>7357.66</v>
      </c>
      <c r="H17" s="14">
        <f t="shared" si="3"/>
        <v>201.51100000000002</v>
      </c>
      <c r="I17" s="18">
        <f t="shared" si="3"/>
        <v>6353.2</v>
      </c>
      <c r="J17" s="54">
        <f>SUM(J4:J14)</f>
        <v>6506.121</v>
      </c>
      <c r="K17" s="13">
        <f t="shared" si="3"/>
        <v>190847.47999999998</v>
      </c>
      <c r="L17" s="59">
        <f>SUM(L5:L16)</f>
        <v>38.886289999999995</v>
      </c>
    </row>
    <row r="18" spans="1:12" ht="26.25">
      <c r="A18" s="6" t="s">
        <v>3</v>
      </c>
      <c r="B18" s="6" t="s">
        <v>18</v>
      </c>
      <c r="C18" s="57">
        <f>AVERAGE(C5:C16)</f>
        <v>200</v>
      </c>
      <c r="D18" s="14">
        <f aca="true" t="shared" si="4" ref="D18:K18">AVERAGE(D5:D16)</f>
        <v>595.7674166666667</v>
      </c>
      <c r="E18" s="18">
        <f t="shared" si="4"/>
        <v>17484.268333333333</v>
      </c>
      <c r="F18" s="9">
        <f t="shared" si="4"/>
        <v>31.552750000000003</v>
      </c>
      <c r="G18" s="18">
        <f t="shared" si="4"/>
        <v>760.8216666666667</v>
      </c>
      <c r="H18" s="14">
        <f t="shared" si="4"/>
        <v>20.78466666666667</v>
      </c>
      <c r="I18" s="18">
        <f t="shared" si="4"/>
        <v>648.1</v>
      </c>
      <c r="J18" s="54">
        <f>AVERAGE(J5:J16)</f>
        <v>648.1048333333333</v>
      </c>
      <c r="K18" s="14">
        <f t="shared" si="4"/>
        <v>18047.07333333333</v>
      </c>
      <c r="L18" s="59">
        <f>AVERAGE(L5:L16)</f>
        <v>3.2405241666666664</v>
      </c>
    </row>
    <row r="19" spans="1:12" ht="26.25">
      <c r="A19" s="61"/>
      <c r="B19" s="61"/>
      <c r="C19" s="62"/>
      <c r="D19" s="51"/>
      <c r="E19" s="63"/>
      <c r="F19" s="64"/>
      <c r="G19" s="63"/>
      <c r="H19" s="51"/>
      <c r="I19" s="63"/>
      <c r="J19" s="55"/>
      <c r="K19" s="51"/>
      <c r="L19" s="60"/>
    </row>
    <row r="20" spans="1:12" ht="26.25">
      <c r="A20" s="61"/>
      <c r="B20" s="61"/>
      <c r="C20" s="62"/>
      <c r="D20" s="51"/>
      <c r="E20" s="63"/>
      <c r="F20" s="64"/>
      <c r="G20" s="63"/>
      <c r="H20" s="51"/>
      <c r="I20" s="63"/>
      <c r="J20" s="55"/>
      <c r="K20" s="51"/>
      <c r="L20" s="60"/>
    </row>
    <row r="21" spans="1:12" ht="26.25">
      <c r="A21" s="61"/>
      <c r="B21" s="61"/>
      <c r="C21" s="62"/>
      <c r="D21" s="51"/>
      <c r="E21" s="63"/>
      <c r="F21" s="64"/>
      <c r="G21" s="63"/>
      <c r="H21" s="51"/>
      <c r="I21" s="63"/>
      <c r="J21" s="55"/>
      <c r="K21" s="51"/>
      <c r="L21" s="60"/>
    </row>
    <row r="22" spans="1:12" ht="26.25">
      <c r="A22" s="61"/>
      <c r="B22" s="61"/>
      <c r="C22" s="62"/>
      <c r="D22" s="51"/>
      <c r="E22" s="63"/>
      <c r="F22" s="64"/>
      <c r="G22" s="63"/>
      <c r="H22" s="51"/>
      <c r="I22" s="63"/>
      <c r="J22" s="55"/>
      <c r="K22" s="51"/>
      <c r="L22" s="60"/>
    </row>
    <row r="23" spans="1:12" ht="26.25">
      <c r="A23" s="61"/>
      <c r="B23" s="61"/>
      <c r="C23" s="62"/>
      <c r="D23" s="51"/>
      <c r="E23" s="63"/>
      <c r="F23" s="64"/>
      <c r="G23" s="63"/>
      <c r="H23" s="51"/>
      <c r="I23" s="63"/>
      <c r="J23" s="55"/>
      <c r="K23" s="51"/>
      <c r="L23" s="60"/>
    </row>
    <row r="24" spans="1:12" ht="26.25">
      <c r="A24" s="61"/>
      <c r="B24" s="61"/>
      <c r="C24" s="62"/>
      <c r="D24" s="51"/>
      <c r="E24" s="63"/>
      <c r="F24" s="64"/>
      <c r="G24" s="63"/>
      <c r="H24" s="51"/>
      <c r="I24" s="63"/>
      <c r="J24" s="55"/>
      <c r="K24" s="51"/>
      <c r="L24" s="60"/>
    </row>
    <row r="25" spans="1:12" ht="26.25">
      <c r="A25" s="61"/>
      <c r="B25" s="61"/>
      <c r="C25" s="62"/>
      <c r="D25" s="51"/>
      <c r="E25" s="63"/>
      <c r="F25" s="64"/>
      <c r="G25" s="63"/>
      <c r="H25" s="51"/>
      <c r="I25" s="63"/>
      <c r="J25" s="55"/>
      <c r="K25" s="51"/>
      <c r="L25" s="60"/>
    </row>
    <row r="26" spans="1:12" ht="26.25">
      <c r="A26" s="61"/>
      <c r="B26" s="61"/>
      <c r="C26" s="62"/>
      <c r="D26" s="51"/>
      <c r="E26" s="63"/>
      <c r="F26" s="64"/>
      <c r="G26" s="63"/>
      <c r="H26" s="51"/>
      <c r="I26" s="63"/>
      <c r="J26" s="55"/>
      <c r="K26" s="51"/>
      <c r="L26" s="60"/>
    </row>
    <row r="27" spans="1:12" ht="26.25">
      <c r="A27" s="61"/>
      <c r="B27" s="61"/>
      <c r="C27" s="62"/>
      <c r="D27" s="51"/>
      <c r="E27" s="63"/>
      <c r="F27" s="64"/>
      <c r="G27" s="63"/>
      <c r="H27" s="51"/>
      <c r="I27" s="63"/>
      <c r="J27" s="55"/>
      <c r="K27" s="51"/>
      <c r="L27" s="60"/>
    </row>
    <row r="28" spans="1:12" ht="26.25">
      <c r="A28" s="61"/>
      <c r="B28" s="61"/>
      <c r="C28" s="62"/>
      <c r="D28" s="51"/>
      <c r="E28" s="63"/>
      <c r="F28" s="64"/>
      <c r="G28" s="63"/>
      <c r="H28" s="51"/>
      <c r="I28" s="63"/>
      <c r="J28" s="55"/>
      <c r="K28" s="51"/>
      <c r="L28" s="60"/>
    </row>
    <row r="29" spans="1:12" ht="26.25">
      <c r="A29" s="61"/>
      <c r="B29" s="61"/>
      <c r="C29" s="62"/>
      <c r="D29" s="51"/>
      <c r="E29" s="63"/>
      <c r="F29" s="64"/>
      <c r="G29" s="63"/>
      <c r="H29" s="51"/>
      <c r="I29" s="63"/>
      <c r="J29" s="55"/>
      <c r="K29" s="51"/>
      <c r="L29" s="60"/>
    </row>
    <row r="30" spans="1:12" ht="26.25">
      <c r="A30" s="61"/>
      <c r="B30" s="61"/>
      <c r="C30" s="62"/>
      <c r="D30" s="51"/>
      <c r="E30" s="63"/>
      <c r="F30" s="64"/>
      <c r="G30" s="63"/>
      <c r="H30" s="51"/>
      <c r="I30" s="63"/>
      <c r="J30" s="55"/>
      <c r="K30" s="51"/>
      <c r="L30" s="60"/>
    </row>
    <row r="31" spans="1:12" ht="26.25">
      <c r="A31" s="61"/>
      <c r="B31" s="61"/>
      <c r="C31" s="62"/>
      <c r="D31" s="51"/>
      <c r="E31" s="63"/>
      <c r="F31" s="64"/>
      <c r="G31" s="63"/>
      <c r="H31" s="51"/>
      <c r="I31" s="63"/>
      <c r="J31" s="55"/>
      <c r="K31" s="51"/>
      <c r="L31" s="60"/>
    </row>
    <row r="32" spans="1:12" ht="26.25">
      <c r="A32" s="61"/>
      <c r="B32" s="61"/>
      <c r="C32" s="62"/>
      <c r="D32" s="51"/>
      <c r="E32" s="63"/>
      <c r="F32" s="64"/>
      <c r="G32" s="63"/>
      <c r="H32" s="51"/>
      <c r="I32" s="63"/>
      <c r="J32" s="55"/>
      <c r="K32" s="51"/>
      <c r="L32" s="60"/>
    </row>
    <row r="33" spans="1:12" ht="26.25">
      <c r="A33" s="61"/>
      <c r="B33" s="61"/>
      <c r="C33" s="62"/>
      <c r="D33" s="51"/>
      <c r="E33" s="63"/>
      <c r="F33" s="64"/>
      <c r="G33" s="63"/>
      <c r="H33" s="51"/>
      <c r="I33" s="63"/>
      <c r="J33" s="55"/>
      <c r="K33" s="51"/>
      <c r="L33" s="60"/>
    </row>
    <row r="34" spans="1:12" ht="26.25">
      <c r="A34" s="61"/>
      <c r="B34" s="61"/>
      <c r="C34" s="62"/>
      <c r="D34" s="51"/>
      <c r="E34" s="63"/>
      <c r="F34" s="64"/>
      <c r="G34" s="63"/>
      <c r="H34" s="51"/>
      <c r="I34" s="63"/>
      <c r="J34" s="55"/>
      <c r="K34" s="51"/>
      <c r="L34" s="60"/>
    </row>
    <row r="35" spans="1:12" ht="26.25">
      <c r="A35" s="61"/>
      <c r="B35" s="61"/>
      <c r="C35" s="62"/>
      <c r="D35" s="51"/>
      <c r="E35" s="63"/>
      <c r="F35" s="64"/>
      <c r="G35" s="63"/>
      <c r="H35" s="51"/>
      <c r="I35" s="63"/>
      <c r="J35" s="55"/>
      <c r="K35" s="51"/>
      <c r="L35" s="60"/>
    </row>
    <row r="36" spans="10:12" ht="26.25">
      <c r="J36" s="55"/>
      <c r="L36" s="60"/>
    </row>
    <row r="37" spans="10:12" ht="26.25">
      <c r="J37" s="55"/>
      <c r="L37" s="60"/>
    </row>
    <row r="38" spans="10:12" ht="26.25">
      <c r="J38" s="55"/>
      <c r="L38" s="60"/>
    </row>
    <row r="39" spans="10:12" ht="26.25">
      <c r="J39" s="55"/>
      <c r="L39" s="60"/>
    </row>
    <row r="40" spans="10:12" ht="26.25">
      <c r="J40" s="55"/>
      <c r="L40" s="60"/>
    </row>
    <row r="41" spans="10:12" ht="26.25">
      <c r="J41" s="55"/>
      <c r="L41" s="60"/>
    </row>
    <row r="42" spans="10:12" ht="26.25">
      <c r="J42" s="55"/>
      <c r="L42" s="60"/>
    </row>
    <row r="43" spans="10:12" ht="26.25">
      <c r="J43" s="55"/>
      <c r="L43" s="60"/>
    </row>
    <row r="44" spans="10:12" ht="26.25">
      <c r="J44" s="55"/>
      <c r="L44" s="60"/>
    </row>
    <row r="45" spans="10:12" ht="26.25">
      <c r="J45" s="55"/>
      <c r="L45" s="60"/>
    </row>
    <row r="46" spans="10:12" ht="26.25">
      <c r="J46" s="55"/>
      <c r="L46" s="60"/>
    </row>
    <row r="47" spans="10:12" ht="26.25">
      <c r="J47" s="55"/>
      <c r="L47" s="60"/>
    </row>
    <row r="48" spans="10:12" ht="26.25">
      <c r="J48" s="55"/>
      <c r="L48" s="60"/>
    </row>
    <row r="49" spans="10:12" ht="26.25">
      <c r="J49" s="55"/>
      <c r="L49" s="60"/>
    </row>
    <row r="50" spans="10:12" ht="26.25">
      <c r="J50" s="55"/>
      <c r="L50" s="60"/>
    </row>
  </sheetData>
  <sheetProtection/>
  <printOptions/>
  <pageMargins left="0.9055118110236221" right="0.31496062992125984" top="0.5118110236220472" bottom="0.4330708661417323" header="0.35433070866141736" footer="0.3149606299212598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85" zoomScaleNormal="85" zoomScalePageLayoutView="0" workbookViewId="0" topLeftCell="A6">
      <selection activeCell="O20" sqref="O20"/>
    </sheetView>
  </sheetViews>
  <sheetFormatPr defaultColWidth="9.140625" defaultRowHeight="21.75" customHeight="1"/>
  <cols>
    <col min="1" max="1" width="10.57421875" style="20" customWidth="1"/>
    <col min="2" max="2" width="13.140625" style="20" customWidth="1"/>
    <col min="3" max="3" width="13.28125" style="20" customWidth="1"/>
    <col min="4" max="4" width="8.8515625" style="20" customWidth="1"/>
    <col min="5" max="5" width="8.28125" style="20" customWidth="1"/>
    <col min="6" max="6" width="8.7109375" style="67" customWidth="1"/>
    <col min="7" max="7" width="13.7109375" style="67" customWidth="1"/>
    <col min="8" max="8" width="13.421875" style="67" customWidth="1"/>
    <col min="9" max="9" width="9.00390625" style="67" customWidth="1"/>
    <col min="10" max="10" width="11.8515625" style="67" customWidth="1"/>
    <col min="11" max="11" width="11.57421875" style="67" customWidth="1"/>
    <col min="12" max="13" width="13.28125" style="67" customWidth="1"/>
    <col min="14" max="14" width="9.00390625" style="67" customWidth="1"/>
    <col min="15" max="15" width="12.00390625" style="67" customWidth="1"/>
    <col min="16" max="16" width="11.421875" style="67" customWidth="1"/>
    <col min="17" max="17" width="14.421875" style="67" customWidth="1"/>
    <col min="18" max="18" width="14.140625" style="20" customWidth="1"/>
    <col min="19" max="19" width="9.140625" style="20" customWidth="1"/>
    <col min="20" max="20" width="14.421875" style="67" hidden="1" customWidth="1"/>
    <col min="21" max="21" width="14.7109375" style="67" hidden="1" customWidth="1"/>
    <col min="22" max="16384" width="9.140625" style="20" customWidth="1"/>
  </cols>
  <sheetData>
    <row r="1" spans="1:19" ht="21.75" customHeight="1">
      <c r="A1" s="19"/>
      <c r="B1" s="19"/>
      <c r="C1" s="19"/>
      <c r="D1" s="19"/>
      <c r="E1" s="19"/>
      <c r="F1" s="65"/>
      <c r="G1" s="65"/>
      <c r="H1" s="66"/>
      <c r="I1" s="66"/>
      <c r="J1" s="66"/>
      <c r="K1" s="66"/>
      <c r="L1" s="65"/>
      <c r="M1" s="66"/>
      <c r="O1" s="66"/>
      <c r="P1" s="66"/>
      <c r="Q1" s="20"/>
      <c r="S1" s="66" t="s">
        <v>24</v>
      </c>
    </row>
    <row r="2" spans="1:19" ht="21.75" customHeight="1">
      <c r="A2" s="21" t="s">
        <v>26</v>
      </c>
      <c r="B2" s="21"/>
      <c r="C2" s="21"/>
      <c r="D2" s="21"/>
      <c r="E2" s="21"/>
      <c r="F2" s="68"/>
      <c r="G2" s="68"/>
      <c r="H2" s="68"/>
      <c r="I2" s="68"/>
      <c r="J2" s="68"/>
      <c r="K2" s="68"/>
      <c r="L2" s="68"/>
      <c r="M2" s="68"/>
      <c r="N2" s="68"/>
      <c r="O2" s="95"/>
      <c r="P2" s="95"/>
      <c r="Q2" s="86"/>
      <c r="R2" s="86"/>
      <c r="S2" s="86"/>
    </row>
    <row r="3" spans="1:17" ht="21.75" customHeight="1">
      <c r="A3" s="22"/>
      <c r="B3" s="23"/>
      <c r="C3" s="23"/>
      <c r="D3" s="23"/>
      <c r="E3" s="23"/>
      <c r="F3" s="69"/>
      <c r="G3" s="69"/>
      <c r="H3" s="69"/>
      <c r="I3" s="69"/>
      <c r="J3" s="69"/>
      <c r="K3" s="69"/>
      <c r="L3" s="69"/>
      <c r="M3" s="69"/>
      <c r="N3" s="69"/>
      <c r="Q3" s="20"/>
    </row>
    <row r="4" spans="1:21" s="28" customFormat="1" ht="111" customHeight="1">
      <c r="A4" s="24" t="s">
        <v>25</v>
      </c>
      <c r="B4" s="25" t="s">
        <v>27</v>
      </c>
      <c r="C4" s="26" t="s">
        <v>28</v>
      </c>
      <c r="D4" s="27" t="s">
        <v>33</v>
      </c>
      <c r="E4" s="45" t="s">
        <v>34</v>
      </c>
      <c r="F4" s="70" t="s">
        <v>35</v>
      </c>
      <c r="G4" s="71" t="s">
        <v>29</v>
      </c>
      <c r="H4" s="72" t="s">
        <v>30</v>
      </c>
      <c r="I4" s="73" t="s">
        <v>33</v>
      </c>
      <c r="J4" s="70" t="s">
        <v>36</v>
      </c>
      <c r="K4" s="70" t="s">
        <v>39</v>
      </c>
      <c r="L4" s="71" t="s">
        <v>31</v>
      </c>
      <c r="M4" s="72" t="s">
        <v>32</v>
      </c>
      <c r="N4" s="73" t="s">
        <v>33</v>
      </c>
      <c r="O4" s="70" t="s">
        <v>37</v>
      </c>
      <c r="P4" s="70" t="s">
        <v>38</v>
      </c>
      <c r="Q4" s="25" t="s">
        <v>44</v>
      </c>
      <c r="R4" s="26" t="s">
        <v>43</v>
      </c>
      <c r="S4" s="27" t="s">
        <v>33</v>
      </c>
      <c r="T4" s="46" t="s">
        <v>46</v>
      </c>
      <c r="U4" s="46" t="s">
        <v>45</v>
      </c>
    </row>
    <row r="5" spans="1:21" ht="25.5" customHeight="1">
      <c r="A5" s="29" t="s">
        <v>4</v>
      </c>
      <c r="B5" s="30">
        <f>'[1]น้ำมันเชื้อเพลิง'!D5</f>
        <v>744.255</v>
      </c>
      <c r="C5" s="31">
        <f>น้ำมันเชื้อเพลิง!D5</f>
        <v>677.565</v>
      </c>
      <c r="D5" s="32">
        <f>B5-(B5*5%)</f>
        <v>707.04225</v>
      </c>
      <c r="E5" s="47">
        <f>(C5-D5)*100/D5</f>
        <v>-4.169093148252443</v>
      </c>
      <c r="F5" s="74">
        <f>C5-D5</f>
        <v>-29.477249999999913</v>
      </c>
      <c r="G5" s="75">
        <f>'[1]น้ำมันเชื้อเพลิง'!F5</f>
        <v>41.131</v>
      </c>
      <c r="H5" s="76">
        <f>น้ำมันเชื้อเพลิง!F5</f>
        <v>26.136</v>
      </c>
      <c r="I5" s="77">
        <f>G5-(G5*5%)</f>
        <v>39.07445</v>
      </c>
      <c r="J5" s="78">
        <f>(H5-I5)*100/I5</f>
        <v>-33.11230228448513</v>
      </c>
      <c r="K5" s="74">
        <f>H5-I5</f>
        <v>-12.93845</v>
      </c>
      <c r="L5" s="75">
        <f>'[1]น้ำมันเชื้อเพลิง'!H5</f>
        <v>10.785</v>
      </c>
      <c r="M5" s="76">
        <f>น้ำมันเชื้อเพลิง!H5</f>
        <v>15.705</v>
      </c>
      <c r="N5" s="77">
        <f>L5-(L5*5%)</f>
        <v>10.245750000000001</v>
      </c>
      <c r="O5" s="79">
        <f>(M5-N5)*100/N5</f>
        <v>53.283068589415116</v>
      </c>
      <c r="P5" s="76">
        <f>M5-N5</f>
        <v>5.459249999999999</v>
      </c>
      <c r="Q5" s="30">
        <f>'[1]น้ำมันเชื้อเพลิง'!L5</f>
        <v>3.9808549999999996</v>
      </c>
      <c r="R5" s="31">
        <f>น้ำมันเชื้อเพลิง!L5</f>
        <v>3.59703</v>
      </c>
      <c r="S5" s="32">
        <f aca="true" t="shared" si="0" ref="S5:S17">Q5-(Q5*10%)</f>
        <v>3.5827694999999995</v>
      </c>
      <c r="T5" s="87">
        <f aca="true" t="shared" si="1" ref="T5:T10">(R5-S5)*100/S5</f>
        <v>0.3980300714293978</v>
      </c>
      <c r="U5" s="88">
        <f aca="true" t="shared" si="2" ref="U5:U10">R5-S5</f>
        <v>0.014260500000000675</v>
      </c>
    </row>
    <row r="6" spans="1:21" ht="25.5" customHeight="1">
      <c r="A6" s="29" t="s">
        <v>5</v>
      </c>
      <c r="B6" s="30">
        <f>'[1]น้ำมันเชื้อเพลิง'!D6</f>
        <v>556.453</v>
      </c>
      <c r="C6" s="31">
        <f>น้ำมันเชื้อเพลิง!D6</f>
        <v>421.677</v>
      </c>
      <c r="D6" s="32">
        <f aca="true" t="shared" si="3" ref="D6:D16">B6-(B6*5%)</f>
        <v>528.63035</v>
      </c>
      <c r="E6" s="47">
        <f aca="true" t="shared" si="4" ref="E6:E16">(C6-D6)*100/D6</f>
        <v>-20.232162228294307</v>
      </c>
      <c r="F6" s="74">
        <f aca="true" t="shared" si="5" ref="F6:F17">C6-D6</f>
        <v>-106.95335</v>
      </c>
      <c r="G6" s="75">
        <f>'[1]น้ำมันเชื้อเพลิง'!F6</f>
        <v>46.044</v>
      </c>
      <c r="H6" s="76">
        <f>น้ำมันเชื้อเพลิง!F6</f>
        <v>40.506</v>
      </c>
      <c r="I6" s="77">
        <f aca="true" t="shared" si="6" ref="I6:I16">G6-(G6*5%)</f>
        <v>43.7418</v>
      </c>
      <c r="J6" s="78">
        <f aca="true" t="shared" si="7" ref="J6:J16">(H6-I6)*100/I6</f>
        <v>-7.397500788719252</v>
      </c>
      <c r="K6" s="74">
        <f aca="true" t="shared" si="8" ref="K6:K17">H6-I6</f>
        <v>-3.2357999999999976</v>
      </c>
      <c r="L6" s="75">
        <f>'[1]น้ำมันเชื้อเพลิง'!H6</f>
        <v>14.498</v>
      </c>
      <c r="M6" s="76">
        <f>น้ำมันเชื้อเพลิง!H6</f>
        <v>25.002</v>
      </c>
      <c r="N6" s="77">
        <f aca="true" t="shared" si="9" ref="N6:N16">L6-(L6*5%)</f>
        <v>13.7731</v>
      </c>
      <c r="O6" s="79">
        <f aca="true" t="shared" si="10" ref="O6:O16">(M6-N6)*100/N6</f>
        <v>81.5277606348607</v>
      </c>
      <c r="P6" s="76">
        <f aca="true" t="shared" si="11" ref="P6:P17">M6-N6</f>
        <v>11.2289</v>
      </c>
      <c r="Q6" s="30">
        <f>'[1]น้ำมันเชื้อเพลิง'!L6</f>
        <v>3.084975</v>
      </c>
      <c r="R6" s="31">
        <f>น้ำมันเชื้อเพลิง!L6</f>
        <v>2.435925</v>
      </c>
      <c r="S6" s="32">
        <f t="shared" si="0"/>
        <v>2.7764775</v>
      </c>
      <c r="T6" s="87">
        <f t="shared" si="1"/>
        <v>-12.265631542124861</v>
      </c>
      <c r="U6" s="88">
        <f t="shared" si="2"/>
        <v>-0.3405524999999998</v>
      </c>
    </row>
    <row r="7" spans="1:21" ht="25.5" customHeight="1">
      <c r="A7" s="29" t="s">
        <v>6</v>
      </c>
      <c r="B7" s="30">
        <f>'[1]น้ำมันเชื้อเพลิง'!D7</f>
        <v>493.185</v>
      </c>
      <c r="C7" s="31">
        <f>น้ำมันเชื้อเพลิง!D7</f>
        <v>624.713</v>
      </c>
      <c r="D7" s="32">
        <f t="shared" si="3"/>
        <v>468.52575</v>
      </c>
      <c r="E7" s="48">
        <f t="shared" si="4"/>
        <v>33.3358945586235</v>
      </c>
      <c r="F7" s="76">
        <f t="shared" si="5"/>
        <v>156.18724999999995</v>
      </c>
      <c r="G7" s="75">
        <f>'[1]น้ำมันเชื้อเพลิง'!F7</f>
        <v>49.626</v>
      </c>
      <c r="H7" s="76">
        <f>น้ำมันเชื้อเพลิง!F7</f>
        <v>22.233</v>
      </c>
      <c r="I7" s="77">
        <f t="shared" si="6"/>
        <v>47.1447</v>
      </c>
      <c r="J7" s="78">
        <f t="shared" si="7"/>
        <v>-52.840934399837096</v>
      </c>
      <c r="K7" s="74">
        <f t="shared" si="8"/>
        <v>-24.9117</v>
      </c>
      <c r="L7" s="75">
        <f>'[1]น้ำมันเชื้อเพลิง'!H7</f>
        <v>6.227</v>
      </c>
      <c r="M7" s="76">
        <f>น้ำมันเชื้อเพลิง!H7</f>
        <v>12.467</v>
      </c>
      <c r="N7" s="77">
        <f t="shared" si="9"/>
        <v>5.91565</v>
      </c>
      <c r="O7" s="79">
        <f t="shared" si="10"/>
        <v>110.74607186023513</v>
      </c>
      <c r="P7" s="76">
        <f t="shared" si="11"/>
        <v>6.55135</v>
      </c>
      <c r="Q7" s="30">
        <f>'[1]น้ำมันเชื้อเพลิง'!L7</f>
        <v>2.74519</v>
      </c>
      <c r="R7" s="31">
        <f>น้ำมันเชื้อเพลิง!L7</f>
        <v>3.2970649999999995</v>
      </c>
      <c r="S7" s="32">
        <f t="shared" si="0"/>
        <v>2.470671</v>
      </c>
      <c r="T7" s="87">
        <f t="shared" si="1"/>
        <v>33.44816043900624</v>
      </c>
      <c r="U7" s="88">
        <f t="shared" si="2"/>
        <v>0.8263939999999996</v>
      </c>
    </row>
    <row r="8" spans="1:21" ht="25.5" customHeight="1">
      <c r="A8" s="29" t="s">
        <v>7</v>
      </c>
      <c r="B8" s="30">
        <f>'[1]น้ำมันเชื้อเพลิง'!D8</f>
        <v>689.126</v>
      </c>
      <c r="C8" s="31">
        <f>น้ำมันเชื้อเพลิง!D8</f>
        <v>354.715</v>
      </c>
      <c r="D8" s="32">
        <f t="shared" si="3"/>
        <v>654.6696999999999</v>
      </c>
      <c r="E8" s="47">
        <f t="shared" si="4"/>
        <v>-45.81771540671578</v>
      </c>
      <c r="F8" s="74">
        <f t="shared" si="5"/>
        <v>-299.95469999999995</v>
      </c>
      <c r="G8" s="75">
        <f>'[1]น้ำมันเชื้อเพลิง'!F8</f>
        <v>33.747</v>
      </c>
      <c r="H8" s="76">
        <f>น้ำมันเชื้อเพลิง!F8</f>
        <v>20.163</v>
      </c>
      <c r="I8" s="77">
        <f t="shared" si="6"/>
        <v>32.05965</v>
      </c>
      <c r="J8" s="78">
        <f t="shared" si="7"/>
        <v>-37.10785987994254</v>
      </c>
      <c r="K8" s="74">
        <f t="shared" si="8"/>
        <v>-11.896649999999998</v>
      </c>
      <c r="L8" s="75">
        <f>'[1]น้ำมันเชื้อเพลิง'!H8</f>
        <v>5.458</v>
      </c>
      <c r="M8" s="76">
        <f>น้ำมันเชื้อเพลิง!H8</f>
        <v>15.578</v>
      </c>
      <c r="N8" s="77">
        <f t="shared" si="9"/>
        <v>5.1851</v>
      </c>
      <c r="O8" s="79">
        <f t="shared" si="10"/>
        <v>200.43779290659774</v>
      </c>
      <c r="P8" s="76">
        <f t="shared" si="11"/>
        <v>10.3929</v>
      </c>
      <c r="Q8" s="30">
        <f>'[1]น้ำมันเชื้อเพลิง'!L8</f>
        <v>3.6416549999999996</v>
      </c>
      <c r="R8" s="31">
        <f>น้ำมันเชื้อเพลิง!L8</f>
        <v>1.9522799999999998</v>
      </c>
      <c r="S8" s="32">
        <f t="shared" si="0"/>
        <v>3.2774894999999997</v>
      </c>
      <c r="T8" s="87">
        <f t="shared" si="1"/>
        <v>-40.4336764465607</v>
      </c>
      <c r="U8" s="88">
        <f t="shared" si="2"/>
        <v>-1.3252095</v>
      </c>
    </row>
    <row r="9" spans="1:21" ht="25.5" customHeight="1">
      <c r="A9" s="29" t="s">
        <v>8</v>
      </c>
      <c r="B9" s="30">
        <f>'[1]น้ำมันเชื้อเพลิง'!D9</f>
        <v>604.298</v>
      </c>
      <c r="C9" s="31">
        <f>น้ำมันเชื้อเพลิง!D9</f>
        <v>364.725</v>
      </c>
      <c r="D9" s="32">
        <f t="shared" si="3"/>
        <v>574.0831000000001</v>
      </c>
      <c r="E9" s="47">
        <f t="shared" si="4"/>
        <v>-36.468256947469804</v>
      </c>
      <c r="F9" s="74">
        <f t="shared" si="5"/>
        <v>-209.35810000000004</v>
      </c>
      <c r="G9" s="75">
        <f>'[1]น้ำมันเชื้อเพลิง'!F9</f>
        <v>47.964</v>
      </c>
      <c r="H9" s="76">
        <f>น้ำมันเชื้อเพลิง!F9</f>
        <v>34.351</v>
      </c>
      <c r="I9" s="77">
        <f t="shared" si="6"/>
        <v>45.565799999999996</v>
      </c>
      <c r="J9" s="78">
        <f t="shared" si="7"/>
        <v>-24.612318888289018</v>
      </c>
      <c r="K9" s="74">
        <f t="shared" si="8"/>
        <v>-11.214799999999997</v>
      </c>
      <c r="L9" s="75">
        <f>'[1]น้ำมันเชื้อเพลิง'!H9</f>
        <v>8.717</v>
      </c>
      <c r="M9" s="76">
        <f>น้ำมันเชื้อเพลิง!H9</f>
        <v>26.72</v>
      </c>
      <c r="N9" s="77">
        <f t="shared" si="9"/>
        <v>8.28115</v>
      </c>
      <c r="O9" s="79">
        <f t="shared" si="10"/>
        <v>222.66050005132135</v>
      </c>
      <c r="P9" s="76">
        <f t="shared" si="11"/>
        <v>18.43885</v>
      </c>
      <c r="Q9" s="30">
        <f>'[1]น้ำมันเชื้อเพลิง'!L9</f>
        <v>3.3048949999999997</v>
      </c>
      <c r="R9" s="31">
        <f>น้ำมันเชื้อเพลิง!L9</f>
        <v>2.1289800000000003</v>
      </c>
      <c r="S9" s="32">
        <f t="shared" si="0"/>
        <v>2.9744054999999996</v>
      </c>
      <c r="T9" s="87">
        <f t="shared" si="1"/>
        <v>-28.423343757265084</v>
      </c>
      <c r="U9" s="88">
        <f t="shared" si="2"/>
        <v>-0.8454254999999993</v>
      </c>
    </row>
    <row r="10" spans="1:21" ht="25.5" customHeight="1">
      <c r="A10" s="29" t="s">
        <v>9</v>
      </c>
      <c r="B10" s="30">
        <f>'[1]น้ำมันเชื้อเพลิง'!D10</f>
        <v>644.81</v>
      </c>
      <c r="C10" s="31">
        <f>น้ำมันเชื้อเพลิง!D10</f>
        <v>1145.091</v>
      </c>
      <c r="D10" s="32">
        <f t="shared" si="3"/>
        <v>612.5695</v>
      </c>
      <c r="E10" s="48">
        <f t="shared" si="4"/>
        <v>86.93242154563686</v>
      </c>
      <c r="F10" s="76">
        <f t="shared" si="5"/>
        <v>532.5215</v>
      </c>
      <c r="G10" s="75">
        <f>'[1]น้ำมันเชื้อเพลิง'!F10</f>
        <v>45.401</v>
      </c>
      <c r="H10" s="76">
        <f>น้ำมันเชื้อเพลิง!F10</f>
        <v>64.565</v>
      </c>
      <c r="I10" s="77">
        <f t="shared" si="6"/>
        <v>43.130950000000006</v>
      </c>
      <c r="J10" s="79">
        <f t="shared" si="7"/>
        <v>49.69528841817764</v>
      </c>
      <c r="K10" s="76">
        <f t="shared" si="8"/>
        <v>21.434049999999992</v>
      </c>
      <c r="L10" s="75">
        <f>'[1]น้ำมันเชื้อเพลิง'!H10</f>
        <v>12.345</v>
      </c>
      <c r="M10" s="76">
        <f>น้ำมันเชื้อเพลิง!H10</f>
        <v>13.164</v>
      </c>
      <c r="N10" s="77">
        <f t="shared" si="9"/>
        <v>11.72775</v>
      </c>
      <c r="O10" s="79">
        <f t="shared" si="10"/>
        <v>12.246594615335416</v>
      </c>
      <c r="P10" s="76">
        <f t="shared" si="11"/>
        <v>1.4362499999999994</v>
      </c>
      <c r="Q10" s="30">
        <f>'[1]น้ำมันเชื้อเพลิง'!L10</f>
        <v>3.51278</v>
      </c>
      <c r="R10" s="31">
        <f>น้ำมันเชื้อเพลิง!L10</f>
        <v>6.1141</v>
      </c>
      <c r="S10" s="32">
        <f t="shared" si="0"/>
        <v>3.1615019999999996</v>
      </c>
      <c r="T10" s="87">
        <f t="shared" si="1"/>
        <v>93.39225469412958</v>
      </c>
      <c r="U10" s="88">
        <f t="shared" si="2"/>
        <v>2.952598</v>
      </c>
    </row>
    <row r="11" spans="1:21" ht="25.5" customHeight="1">
      <c r="A11" s="29" t="s">
        <v>10</v>
      </c>
      <c r="B11" s="30">
        <f>'[1]น้ำมันเชื้อเพลิง'!D11</f>
        <v>417.232</v>
      </c>
      <c r="C11" s="31">
        <f>น้ำมันเชื้อเพลิง!D11</f>
        <v>280.007</v>
      </c>
      <c r="D11" s="32">
        <f t="shared" si="3"/>
        <v>396.3704</v>
      </c>
      <c r="E11" s="47">
        <f t="shared" si="4"/>
        <v>-29.357237573744158</v>
      </c>
      <c r="F11" s="74">
        <f t="shared" si="5"/>
        <v>-116.36340000000001</v>
      </c>
      <c r="G11" s="75">
        <f>'[1]น้ำมันเชื้อเพลิง'!F11</f>
        <v>30.983</v>
      </c>
      <c r="H11" s="76">
        <f>น้ำมันเชื้อเพลิง!F11</f>
        <v>23.827</v>
      </c>
      <c r="I11" s="77">
        <f t="shared" si="6"/>
        <v>29.43385</v>
      </c>
      <c r="J11" s="78">
        <f t="shared" si="7"/>
        <v>-19.048986116325246</v>
      </c>
      <c r="K11" s="74">
        <f t="shared" si="8"/>
        <v>-5.606849999999998</v>
      </c>
      <c r="L11" s="75">
        <f>'[1]น้ำมันเชื้อเพลิง'!H11</f>
        <v>9.257</v>
      </c>
      <c r="M11" s="76">
        <f>น้ำมันเชื้อเพลิง!H11</f>
        <v>27.404</v>
      </c>
      <c r="N11" s="77">
        <f t="shared" si="9"/>
        <v>8.79415</v>
      </c>
      <c r="O11" s="79">
        <f t="shared" si="10"/>
        <v>211.61624489006897</v>
      </c>
      <c r="P11" s="76">
        <f t="shared" si="11"/>
        <v>18.60985</v>
      </c>
      <c r="Q11" s="30">
        <f>'[1]น้ำมันเชื้อเพลิง'!L11</f>
        <v>2.28736</v>
      </c>
      <c r="R11" s="31">
        <f>น้ำมันเชื้อเพลิง!L11</f>
        <v>1.65619</v>
      </c>
      <c r="S11" s="32">
        <f aca="true" t="shared" si="12" ref="S11:S16">Q11-(Q11*10%)</f>
        <v>2.058624</v>
      </c>
      <c r="T11" s="87">
        <f aca="true" t="shared" si="13" ref="T11:T17">(R11-S11)*100/S11</f>
        <v>-19.548688832929177</v>
      </c>
      <c r="U11" s="88">
        <f aca="true" t="shared" si="14" ref="U11:U17">R11-S11</f>
        <v>-0.40243399999999996</v>
      </c>
    </row>
    <row r="12" spans="1:21" ht="25.5" customHeight="1">
      <c r="A12" s="29" t="s">
        <v>11</v>
      </c>
      <c r="B12" s="30">
        <f>'[1]น้ำมันเชื้อเพลิง'!D12</f>
        <v>990.87</v>
      </c>
      <c r="C12" s="31">
        <f>น้ำมันเชื้อเพลิง!D12</f>
        <v>574.796</v>
      </c>
      <c r="D12" s="32">
        <f t="shared" si="3"/>
        <v>941.3265</v>
      </c>
      <c r="E12" s="47">
        <f t="shared" si="4"/>
        <v>-38.93765871883984</v>
      </c>
      <c r="F12" s="74">
        <f t="shared" si="5"/>
        <v>-366.53049999999996</v>
      </c>
      <c r="G12" s="75">
        <f>'[1]น้ำมันเชื้อเพลิง'!F12</f>
        <v>35.264</v>
      </c>
      <c r="H12" s="76">
        <f>น้ำมันเชื้อเพลิง!F12</f>
        <v>22.012</v>
      </c>
      <c r="I12" s="77">
        <f t="shared" si="6"/>
        <v>33.500800000000005</v>
      </c>
      <c r="J12" s="78">
        <f t="shared" si="7"/>
        <v>-34.29410640939919</v>
      </c>
      <c r="K12" s="74">
        <f t="shared" si="8"/>
        <v>-11.488800000000005</v>
      </c>
      <c r="L12" s="75">
        <f>'[1]น้ำมันเชื้อเพลิง'!H12</f>
        <v>17.454</v>
      </c>
      <c r="M12" s="76">
        <f>น้ำมันเชื้อเพลิง!H12</f>
        <v>17.151</v>
      </c>
      <c r="N12" s="77">
        <f t="shared" si="9"/>
        <v>16.5813</v>
      </c>
      <c r="O12" s="79">
        <f t="shared" si="10"/>
        <v>3.435798158166133</v>
      </c>
      <c r="P12" s="76">
        <f t="shared" si="11"/>
        <v>0.569700000000001</v>
      </c>
      <c r="Q12" s="30">
        <f>'[1]น้ำมันเชื้อเพลิง'!L12</f>
        <v>5.21794</v>
      </c>
      <c r="R12" s="31">
        <f>น้ำมันเชื้อเพลิง!L12</f>
        <v>3.0697949999999996</v>
      </c>
      <c r="S12" s="32">
        <f t="shared" si="12"/>
        <v>4.696146</v>
      </c>
      <c r="T12" s="87">
        <f t="shared" si="13"/>
        <v>-34.63161068672056</v>
      </c>
      <c r="U12" s="88">
        <f t="shared" si="14"/>
        <v>-1.626351</v>
      </c>
    </row>
    <row r="13" spans="1:21" ht="25.5" customHeight="1">
      <c r="A13" s="29" t="s">
        <v>12</v>
      </c>
      <c r="B13" s="30">
        <f>'[1]น้ำมันเชื้อเพลิง'!D13</f>
        <v>957.736</v>
      </c>
      <c r="C13" s="31">
        <f>น้ำมันเชื้อเพลิง!D13</f>
        <v>872.603</v>
      </c>
      <c r="D13" s="32">
        <f t="shared" si="3"/>
        <v>909.8492</v>
      </c>
      <c r="E13" s="47">
        <f t="shared" si="4"/>
        <v>-4.0936673901565275</v>
      </c>
      <c r="F13" s="74">
        <f t="shared" si="5"/>
        <v>-37.246200000000044</v>
      </c>
      <c r="G13" s="75">
        <f>'[1]น้ำมันเชื้อเพลิง'!F13</f>
        <v>31.878</v>
      </c>
      <c r="H13" s="76">
        <f>น้ำมันเชื้อเพลิง!F13</f>
        <v>37.444</v>
      </c>
      <c r="I13" s="77">
        <f t="shared" si="6"/>
        <v>30.2841</v>
      </c>
      <c r="J13" s="79">
        <f t="shared" si="7"/>
        <v>23.64243943191313</v>
      </c>
      <c r="K13" s="76">
        <f t="shared" si="8"/>
        <v>7.159900000000004</v>
      </c>
      <c r="L13" s="75">
        <f>'[1]น้ำมันเชื้อเพลิง'!H13</f>
        <v>14.184</v>
      </c>
      <c r="M13" s="76">
        <f>น้ำมันเชื้อเพลิง!H13</f>
        <v>15.805</v>
      </c>
      <c r="N13" s="77">
        <f t="shared" si="9"/>
        <v>13.474799999999998</v>
      </c>
      <c r="O13" s="79">
        <f t="shared" si="10"/>
        <v>17.293021046694584</v>
      </c>
      <c r="P13" s="76">
        <f t="shared" si="11"/>
        <v>2.3302000000000014</v>
      </c>
      <c r="Q13" s="30">
        <f>'[1]น้ำมันเชื้อเพลิง'!L13</f>
        <v>5.01899</v>
      </c>
      <c r="R13" s="31">
        <f>น้ำมันเชื้อเพลิง!L13</f>
        <v>4.6292599999999995</v>
      </c>
      <c r="S13" s="32">
        <f t="shared" si="12"/>
        <v>4.517091</v>
      </c>
      <c r="T13" s="87">
        <f t="shared" si="13"/>
        <v>2.4832132007081493</v>
      </c>
      <c r="U13" s="88">
        <f t="shared" si="14"/>
        <v>0.11216899999999974</v>
      </c>
    </row>
    <row r="14" spans="1:21" ht="25.5" customHeight="1">
      <c r="A14" s="29" t="s">
        <v>13</v>
      </c>
      <c r="B14" s="30">
        <f>'[1]น้ำมันเชื้อเพลิง'!D14</f>
        <v>320.355</v>
      </c>
      <c r="C14" s="31">
        <f>น้ำมันเชื้อเพลิง!D14</f>
        <v>673.91</v>
      </c>
      <c r="D14" s="32">
        <f t="shared" si="3"/>
        <v>304.33725000000004</v>
      </c>
      <c r="E14" s="48">
        <f t="shared" si="4"/>
        <v>121.43526630407545</v>
      </c>
      <c r="F14" s="76">
        <f t="shared" si="5"/>
        <v>369.5727499999999</v>
      </c>
      <c r="G14" s="75">
        <f>'[1]น้ำมันเชื้อเพลิง'!F14</f>
        <v>33.133</v>
      </c>
      <c r="H14" s="76">
        <f>น้ำมันเชื้อเพลิง!F14</f>
        <v>23.571</v>
      </c>
      <c r="I14" s="77">
        <f t="shared" si="6"/>
        <v>31.476350000000004</v>
      </c>
      <c r="J14" s="78">
        <f t="shared" si="7"/>
        <v>-25.115205543209427</v>
      </c>
      <c r="K14" s="74">
        <f t="shared" si="8"/>
        <v>-7.905350000000002</v>
      </c>
      <c r="L14" s="75">
        <f>'[1]น้ำมันเชื้อเพลิง'!H14</f>
        <v>23.98</v>
      </c>
      <c r="M14" s="76">
        <f>น้ำมันเชื้อเพลิง!H14</f>
        <v>32.515</v>
      </c>
      <c r="N14" s="77">
        <f t="shared" si="9"/>
        <v>22.781</v>
      </c>
      <c r="O14" s="79">
        <f t="shared" si="10"/>
        <v>42.728589614152156</v>
      </c>
      <c r="P14" s="76">
        <f t="shared" si="11"/>
        <v>9.734000000000002</v>
      </c>
      <c r="Q14" s="30">
        <f>'[1]น้ำมันเชื้อเพลิง'!L14</f>
        <v>1.88734</v>
      </c>
      <c r="R14" s="31">
        <f>น้ำมันเชื้อเพลิง!L14</f>
        <v>3.64998</v>
      </c>
      <c r="S14" s="32">
        <f t="shared" si="12"/>
        <v>1.698606</v>
      </c>
      <c r="T14" s="87">
        <f t="shared" si="13"/>
        <v>114.88090822709916</v>
      </c>
      <c r="U14" s="88">
        <f t="shared" si="14"/>
        <v>1.9513739999999997</v>
      </c>
    </row>
    <row r="15" spans="1:21" ht="25.5" customHeight="1">
      <c r="A15" s="29" t="s">
        <v>14</v>
      </c>
      <c r="B15" s="30">
        <f>'[1]น้ำมันเชื้อเพลิง'!D15</f>
        <v>901.83</v>
      </c>
      <c r="C15" s="31">
        <f>น้ำมันเชื้อเพลิง!D15</f>
        <v>397.727</v>
      </c>
      <c r="D15" s="32">
        <f t="shared" si="3"/>
        <v>856.7385</v>
      </c>
      <c r="E15" s="47">
        <f t="shared" si="4"/>
        <v>-53.57661643547011</v>
      </c>
      <c r="F15" s="74">
        <f t="shared" si="5"/>
        <v>-459.01150000000007</v>
      </c>
      <c r="G15" s="75">
        <f>'[1]น้ำมันเชื้อเพลิง'!F15</f>
        <v>20.933</v>
      </c>
      <c r="H15" s="76">
        <f>น้ำมันเชื้อเพลิง!F15</f>
        <v>23.358</v>
      </c>
      <c r="I15" s="77">
        <f t="shared" si="6"/>
        <v>19.88635</v>
      </c>
      <c r="J15" s="79">
        <f t="shared" si="7"/>
        <v>17.45745197082421</v>
      </c>
      <c r="K15" s="76">
        <f t="shared" si="8"/>
        <v>3.4716500000000003</v>
      </c>
      <c r="L15" s="75">
        <f>'[1]น้ำมันเชื้อเพลิง'!H15</f>
        <v>25.718</v>
      </c>
      <c r="M15" s="76">
        <f>น้ำมันเชื้อเพลิง!H15</f>
        <v>28.106</v>
      </c>
      <c r="N15" s="77">
        <f t="shared" si="9"/>
        <v>24.4321</v>
      </c>
      <c r="O15" s="79">
        <f t="shared" si="10"/>
        <v>15.037184687358039</v>
      </c>
      <c r="P15" s="76">
        <f t="shared" si="11"/>
        <v>3.6739000000000033</v>
      </c>
      <c r="Q15" s="30">
        <f>'[1]น้ำมันเชื้อเพลิง'!L15</f>
        <v>4.742405</v>
      </c>
      <c r="R15" s="31">
        <f>น้ำมันเชื้อเพลิง!L15</f>
        <v>2.245955</v>
      </c>
      <c r="S15" s="32">
        <f t="shared" si="12"/>
        <v>4.2681645</v>
      </c>
      <c r="T15" s="87">
        <f t="shared" si="13"/>
        <v>-47.378902570414056</v>
      </c>
      <c r="U15" s="88">
        <f t="shared" si="14"/>
        <v>-2.0222095</v>
      </c>
    </row>
    <row r="16" spans="1:21" ht="25.5" customHeight="1">
      <c r="A16" s="29" t="s">
        <v>15</v>
      </c>
      <c r="B16" s="30">
        <f>'[1]น้ำมันเชื้อเพลิง'!D16</f>
        <v>416.715</v>
      </c>
      <c r="C16" s="31">
        <f>น้ำมันเชื้อเพลิง!D16</f>
        <v>761.68</v>
      </c>
      <c r="D16" s="32">
        <f t="shared" si="3"/>
        <v>395.87924999999996</v>
      </c>
      <c r="E16" s="48">
        <f t="shared" si="4"/>
        <v>92.40210240875217</v>
      </c>
      <c r="F16" s="76">
        <f t="shared" si="5"/>
        <v>365.80075</v>
      </c>
      <c r="G16" s="75">
        <f>'[1]น้ำมันเชื้อเพลิง'!F16</f>
        <v>34.89</v>
      </c>
      <c r="H16" s="76">
        <f>น้ำมันเชื้อเพลิง!F16</f>
        <v>40.467</v>
      </c>
      <c r="I16" s="77">
        <f t="shared" si="6"/>
        <v>33.1455</v>
      </c>
      <c r="J16" s="79">
        <f t="shared" si="7"/>
        <v>22.088971353577413</v>
      </c>
      <c r="K16" s="76">
        <f t="shared" si="8"/>
        <v>7.3215</v>
      </c>
      <c r="L16" s="75">
        <f>'[1]น้ำมันเชื้อเพลิง'!H16</f>
        <v>13.988</v>
      </c>
      <c r="M16" s="76">
        <f>น้ำมันเชื้อเพลิง!H16</f>
        <v>19.799</v>
      </c>
      <c r="N16" s="77">
        <f t="shared" si="9"/>
        <v>13.288599999999999</v>
      </c>
      <c r="O16" s="79">
        <f t="shared" si="10"/>
        <v>48.99236939933478</v>
      </c>
      <c r="P16" s="76">
        <f t="shared" si="11"/>
        <v>6.510400000000001</v>
      </c>
      <c r="Q16" s="30">
        <f>'[1]น้ำมันเชื้อเพลิง'!L16</f>
        <v>2.327965</v>
      </c>
      <c r="R16" s="31">
        <f>น้ำมันเชื้อเพลิง!L16</f>
        <v>4.10973</v>
      </c>
      <c r="S16" s="32">
        <f t="shared" si="12"/>
        <v>2.0951684999999998</v>
      </c>
      <c r="T16" s="87">
        <f t="shared" si="13"/>
        <v>96.1527199363679</v>
      </c>
      <c r="U16" s="88">
        <f t="shared" si="14"/>
        <v>2.0145615</v>
      </c>
    </row>
    <row r="17" spans="1:21" ht="25.5" customHeight="1">
      <c r="A17" s="33" t="s">
        <v>2</v>
      </c>
      <c r="B17" s="34">
        <f>SUM(B5:B16)</f>
        <v>7736.865</v>
      </c>
      <c r="C17" s="90">
        <f>SUM(C5:C16)</f>
        <v>7149.209</v>
      </c>
      <c r="D17" s="32">
        <f>B17-(B17*5%)</f>
        <v>7350.02175</v>
      </c>
      <c r="E17" s="47">
        <f>(C17-D17)*100/D17</f>
        <v>-2.732138173604725</v>
      </c>
      <c r="F17" s="74">
        <f t="shared" si="5"/>
        <v>-200.81275000000005</v>
      </c>
      <c r="G17" s="80">
        <f>SUM(G5:G16)</f>
        <v>450.99399999999997</v>
      </c>
      <c r="H17" s="90">
        <f>SUM(H5:H16)</f>
        <v>378.63300000000004</v>
      </c>
      <c r="I17" s="77">
        <f>G17-(G17*5%)</f>
        <v>428.4443</v>
      </c>
      <c r="J17" s="78">
        <f>(H17-I17)*100/I17</f>
        <v>-11.626085351117977</v>
      </c>
      <c r="K17" s="74">
        <f t="shared" si="8"/>
        <v>-49.81129999999996</v>
      </c>
      <c r="L17" s="80">
        <f>SUM(L5:L16)</f>
        <v>162.61100000000002</v>
      </c>
      <c r="M17" s="90">
        <f>SUM(M5:M16)</f>
        <v>249.41600000000003</v>
      </c>
      <c r="N17" s="77">
        <f>L17-(L17*5%)</f>
        <v>154.48045000000002</v>
      </c>
      <c r="O17" s="79">
        <f>(M17-N17)*100/N17</f>
        <v>61.454734239834224</v>
      </c>
      <c r="P17" s="76">
        <f t="shared" si="11"/>
        <v>94.93555</v>
      </c>
      <c r="Q17" s="37">
        <f>SUM(Q5:Q16)</f>
        <v>41.75234999999999</v>
      </c>
      <c r="R17" s="35">
        <f>SUM(R5:R16)</f>
        <v>38.886289999999995</v>
      </c>
      <c r="S17" s="32">
        <f t="shared" si="0"/>
        <v>37.57711499999999</v>
      </c>
      <c r="T17" s="87">
        <f t="shared" si="13"/>
        <v>3.4839688996880245</v>
      </c>
      <c r="U17" s="88">
        <f t="shared" si="14"/>
        <v>1.3091750000000033</v>
      </c>
    </row>
    <row r="18" spans="1:21" ht="25.5" customHeight="1">
      <c r="A18" s="38" t="s">
        <v>3</v>
      </c>
      <c r="B18" s="34">
        <f>AVERAGE(B5:B16)</f>
        <v>644.73875</v>
      </c>
      <c r="C18" s="35">
        <f>AVERAGE(C5:C16)</f>
        <v>595.7674166666667</v>
      </c>
      <c r="D18" s="36" t="s">
        <v>18</v>
      </c>
      <c r="E18" s="36" t="s">
        <v>18</v>
      </c>
      <c r="F18" s="82" t="s">
        <v>18</v>
      </c>
      <c r="G18" s="80">
        <f>AVERAGE(G5:G16)</f>
        <v>37.58283333333333</v>
      </c>
      <c r="H18" s="81">
        <f>AVERAGE(H5:H16)</f>
        <v>31.552750000000003</v>
      </c>
      <c r="I18" s="82" t="s">
        <v>18</v>
      </c>
      <c r="J18" s="82" t="s">
        <v>18</v>
      </c>
      <c r="K18" s="82" t="s">
        <v>18</v>
      </c>
      <c r="L18" s="80">
        <f>AVERAGE(L5:L16)</f>
        <v>13.550916666666668</v>
      </c>
      <c r="M18" s="81">
        <f>AVERAGE(M5:M16)</f>
        <v>20.78466666666667</v>
      </c>
      <c r="N18" s="82" t="s">
        <v>18</v>
      </c>
      <c r="O18" s="82" t="s">
        <v>18</v>
      </c>
      <c r="P18" s="82" t="s">
        <v>18</v>
      </c>
      <c r="Q18" s="37">
        <f>AVERAGE(Q5:Q16)</f>
        <v>3.4793624999999992</v>
      </c>
      <c r="R18" s="35">
        <f>AVERAGE(R5:R16)</f>
        <v>3.2405241666666664</v>
      </c>
      <c r="S18" s="36" t="s">
        <v>18</v>
      </c>
      <c r="T18" s="89" t="s">
        <v>18</v>
      </c>
      <c r="U18" s="90" t="s">
        <v>18</v>
      </c>
    </row>
    <row r="19" spans="1:21" ht="25.5" customHeight="1">
      <c r="A19" s="39"/>
      <c r="B19" s="40"/>
      <c r="C19" s="96">
        <f>C17/I20</f>
        <v>0.9192454461456724</v>
      </c>
      <c r="D19" s="41">
        <f>C19*E17</f>
        <v>-2.511505574326898</v>
      </c>
      <c r="E19" s="41"/>
      <c r="F19" s="83"/>
      <c r="G19" s="83"/>
      <c r="H19" s="83"/>
      <c r="I19" s="97">
        <f>H17/I20</f>
        <v>0.04868463923917659</v>
      </c>
      <c r="J19" s="83">
        <f>I19*J17</f>
        <v>-0.5660117710830544</v>
      </c>
      <c r="K19" s="83"/>
      <c r="L19" s="83"/>
      <c r="M19" s="97">
        <f>M17/I20</f>
        <v>0.032069914615151</v>
      </c>
      <c r="N19" s="83">
        <f>M19*O17</f>
        <v>1.97084807976828</v>
      </c>
      <c r="O19" s="98">
        <f>D19+J19+N19</f>
        <v>-1.1066692656416726</v>
      </c>
      <c r="Q19" s="41"/>
      <c r="R19" s="91"/>
      <c r="S19" s="92"/>
      <c r="T19" s="93"/>
      <c r="U19" s="94"/>
    </row>
    <row r="20" spans="1:21" ht="25.5" customHeight="1">
      <c r="A20" s="39"/>
      <c r="B20" s="40"/>
      <c r="C20" s="41"/>
      <c r="D20" s="41"/>
      <c r="E20" s="41"/>
      <c r="F20" s="83"/>
      <c r="G20" s="83"/>
      <c r="H20" s="83"/>
      <c r="I20" s="83">
        <f>C17+H17+M17</f>
        <v>7777.258</v>
      </c>
      <c r="J20" s="83"/>
      <c r="K20" s="83"/>
      <c r="L20" s="83"/>
      <c r="M20" s="83"/>
      <c r="N20" s="83"/>
      <c r="Q20" s="41"/>
      <c r="R20" s="91"/>
      <c r="S20" s="92"/>
      <c r="T20" s="93"/>
      <c r="U20" s="94"/>
    </row>
    <row r="21" spans="1:21" ht="25.5" customHeight="1">
      <c r="A21" s="39"/>
      <c r="B21" s="40"/>
      <c r="C21" s="41"/>
      <c r="D21" s="41"/>
      <c r="E21" s="41"/>
      <c r="F21" s="83"/>
      <c r="G21" s="83"/>
      <c r="H21" s="83"/>
      <c r="I21" s="83"/>
      <c r="J21" s="83"/>
      <c r="K21" s="83"/>
      <c r="L21" s="83"/>
      <c r="M21" s="83"/>
      <c r="N21" s="83"/>
      <c r="Q21" s="41"/>
      <c r="R21" s="91"/>
      <c r="S21" s="92"/>
      <c r="T21" s="93"/>
      <c r="U21" s="94"/>
    </row>
    <row r="22" spans="1:21" ht="25.5" customHeight="1">
      <c r="A22" s="39"/>
      <c r="B22" s="40"/>
      <c r="C22" s="41"/>
      <c r="D22" s="41"/>
      <c r="E22" s="41"/>
      <c r="F22" s="83"/>
      <c r="G22" s="83"/>
      <c r="H22" s="83"/>
      <c r="I22" s="83"/>
      <c r="J22" s="83"/>
      <c r="K22" s="83"/>
      <c r="L22" s="83"/>
      <c r="M22" s="83"/>
      <c r="N22" s="83"/>
      <c r="Q22" s="41"/>
      <c r="R22" s="91"/>
      <c r="S22" s="92"/>
      <c r="T22" s="93"/>
      <c r="U22" s="94"/>
    </row>
    <row r="23" spans="1:21" ht="25.5" customHeight="1">
      <c r="A23" s="39"/>
      <c r="B23" s="40"/>
      <c r="C23" s="41"/>
      <c r="D23" s="41"/>
      <c r="E23" s="41"/>
      <c r="F23" s="83"/>
      <c r="G23" s="83"/>
      <c r="H23" s="83"/>
      <c r="I23" s="83"/>
      <c r="J23" s="83"/>
      <c r="K23" s="83"/>
      <c r="L23" s="83"/>
      <c r="M23" s="83"/>
      <c r="N23" s="83"/>
      <c r="Q23" s="41"/>
      <c r="R23" s="91"/>
      <c r="S23" s="92"/>
      <c r="T23" s="93"/>
      <c r="U23" s="94"/>
    </row>
    <row r="24" spans="1:21" ht="25.5" customHeight="1">
      <c r="A24" s="39"/>
      <c r="B24" s="40"/>
      <c r="C24" s="41"/>
      <c r="D24" s="41"/>
      <c r="E24" s="41"/>
      <c r="F24" s="83"/>
      <c r="G24" s="83"/>
      <c r="H24" s="83"/>
      <c r="I24" s="83"/>
      <c r="J24" s="83"/>
      <c r="K24" s="83"/>
      <c r="L24" s="83"/>
      <c r="M24" s="83"/>
      <c r="N24" s="83"/>
      <c r="Q24" s="41"/>
      <c r="R24" s="91"/>
      <c r="S24" s="92"/>
      <c r="T24" s="93"/>
      <c r="U24" s="94"/>
    </row>
    <row r="25" spans="1:21" ht="25.5" customHeight="1">
      <c r="A25" s="39"/>
      <c r="B25" s="40"/>
      <c r="C25" s="41"/>
      <c r="D25" s="41"/>
      <c r="E25" s="41"/>
      <c r="F25" s="83"/>
      <c r="G25" s="83"/>
      <c r="H25" s="83"/>
      <c r="I25" s="83"/>
      <c r="J25" s="83"/>
      <c r="K25" s="83"/>
      <c r="L25" s="83"/>
      <c r="M25" s="83"/>
      <c r="N25" s="83"/>
      <c r="Q25" s="41"/>
      <c r="R25" s="91"/>
      <c r="S25" s="92"/>
      <c r="T25" s="93"/>
      <c r="U25" s="94"/>
    </row>
    <row r="26" spans="1:21" ht="25.5" customHeight="1">
      <c r="A26" s="39"/>
      <c r="B26" s="40"/>
      <c r="C26" s="41"/>
      <c r="D26" s="41"/>
      <c r="E26" s="41"/>
      <c r="F26" s="83"/>
      <c r="G26" s="83"/>
      <c r="H26" s="83"/>
      <c r="I26" s="83"/>
      <c r="J26" s="83"/>
      <c r="K26" s="83"/>
      <c r="L26" s="83"/>
      <c r="M26" s="83"/>
      <c r="N26" s="83"/>
      <c r="Q26" s="41"/>
      <c r="R26" s="91"/>
      <c r="S26" s="92"/>
      <c r="T26" s="93"/>
      <c r="U26" s="94"/>
    </row>
    <row r="27" spans="1:21" ht="25.5" customHeight="1">
      <c r="A27" s="39"/>
      <c r="B27" s="40"/>
      <c r="C27" s="41"/>
      <c r="D27" s="41"/>
      <c r="E27" s="41"/>
      <c r="F27" s="83"/>
      <c r="G27" s="83"/>
      <c r="H27" s="83"/>
      <c r="I27" s="83"/>
      <c r="J27" s="83"/>
      <c r="K27" s="83"/>
      <c r="L27" s="83"/>
      <c r="M27" s="83"/>
      <c r="N27" s="83"/>
      <c r="Q27" s="41"/>
      <c r="R27" s="91"/>
      <c r="S27" s="92"/>
      <c r="T27" s="93"/>
      <c r="U27" s="94"/>
    </row>
    <row r="28" spans="1:21" ht="25.5" customHeight="1">
      <c r="A28" s="39"/>
      <c r="B28" s="40"/>
      <c r="C28" s="41"/>
      <c r="D28" s="41"/>
      <c r="E28" s="41"/>
      <c r="F28" s="83"/>
      <c r="G28" s="83"/>
      <c r="H28" s="83"/>
      <c r="I28" s="83"/>
      <c r="J28" s="83"/>
      <c r="K28" s="83"/>
      <c r="L28" s="83"/>
      <c r="M28" s="83"/>
      <c r="N28" s="83"/>
      <c r="Q28" s="41"/>
      <c r="R28" s="91"/>
      <c r="S28" s="92"/>
      <c r="T28" s="93"/>
      <c r="U28" s="94"/>
    </row>
    <row r="29" spans="1:21" ht="25.5" customHeight="1">
      <c r="A29" s="39"/>
      <c r="B29" s="40"/>
      <c r="C29" s="41"/>
      <c r="D29" s="41"/>
      <c r="E29" s="41"/>
      <c r="F29" s="83"/>
      <c r="G29" s="83"/>
      <c r="H29" s="83"/>
      <c r="I29" s="83"/>
      <c r="J29" s="83"/>
      <c r="K29" s="83"/>
      <c r="L29" s="83"/>
      <c r="M29" s="83"/>
      <c r="N29" s="83"/>
      <c r="Q29" s="41"/>
      <c r="R29" s="91"/>
      <c r="S29" s="92"/>
      <c r="T29" s="93"/>
      <c r="U29" s="94"/>
    </row>
    <row r="30" spans="1:21" ht="25.5" customHeight="1">
      <c r="A30" s="39"/>
      <c r="B30" s="40"/>
      <c r="C30" s="41"/>
      <c r="D30" s="41"/>
      <c r="E30" s="41"/>
      <c r="F30" s="83"/>
      <c r="G30" s="83"/>
      <c r="H30" s="83"/>
      <c r="I30" s="83"/>
      <c r="J30" s="83"/>
      <c r="K30" s="83"/>
      <c r="L30" s="83"/>
      <c r="M30" s="83"/>
      <c r="N30" s="83"/>
      <c r="Q30" s="41"/>
      <c r="R30" s="91"/>
      <c r="S30" s="92"/>
      <c r="T30" s="93"/>
      <c r="U30" s="94"/>
    </row>
    <row r="31" spans="1:21" ht="25.5" customHeight="1">
      <c r="A31" s="39"/>
      <c r="B31" s="40"/>
      <c r="C31" s="41"/>
      <c r="D31" s="41"/>
      <c r="E31" s="41"/>
      <c r="F31" s="83"/>
      <c r="G31" s="83"/>
      <c r="H31" s="83"/>
      <c r="I31" s="83"/>
      <c r="J31" s="83"/>
      <c r="K31" s="83"/>
      <c r="L31" s="83"/>
      <c r="M31" s="83"/>
      <c r="N31" s="83"/>
      <c r="Q31" s="41"/>
      <c r="R31" s="91"/>
      <c r="S31" s="92"/>
      <c r="T31" s="93"/>
      <c r="U31" s="94"/>
    </row>
    <row r="32" spans="1:21" ht="25.5" customHeight="1">
      <c r="A32" s="39"/>
      <c r="B32" s="40"/>
      <c r="C32" s="41"/>
      <c r="D32" s="41"/>
      <c r="E32" s="41"/>
      <c r="F32" s="83"/>
      <c r="G32" s="83"/>
      <c r="H32" s="83"/>
      <c r="I32" s="83"/>
      <c r="J32" s="83"/>
      <c r="K32" s="83"/>
      <c r="L32" s="83"/>
      <c r="M32" s="83"/>
      <c r="N32" s="83"/>
      <c r="Q32" s="41"/>
      <c r="R32" s="91"/>
      <c r="S32" s="92"/>
      <c r="T32" s="93"/>
      <c r="U32" s="94"/>
    </row>
    <row r="33" spans="1:21" ht="25.5" customHeight="1">
      <c r="A33" s="39"/>
      <c r="B33" s="40"/>
      <c r="C33" s="41"/>
      <c r="D33" s="41"/>
      <c r="E33" s="41"/>
      <c r="F33" s="83"/>
      <c r="G33" s="83"/>
      <c r="H33" s="83"/>
      <c r="I33" s="83"/>
      <c r="J33" s="83"/>
      <c r="K33" s="83"/>
      <c r="L33" s="83"/>
      <c r="M33" s="83"/>
      <c r="N33" s="83"/>
      <c r="Q33" s="41"/>
      <c r="R33" s="91"/>
      <c r="S33" s="92"/>
      <c r="T33" s="93"/>
      <c r="U33" s="94"/>
    </row>
    <row r="34" spans="1:21" ht="25.5" customHeight="1">
      <c r="A34" s="39"/>
      <c r="B34" s="40"/>
      <c r="C34" s="41"/>
      <c r="D34" s="41"/>
      <c r="E34" s="41"/>
      <c r="F34" s="83"/>
      <c r="G34" s="83"/>
      <c r="H34" s="83"/>
      <c r="I34" s="83"/>
      <c r="J34" s="83"/>
      <c r="K34" s="83"/>
      <c r="L34" s="83"/>
      <c r="M34" s="83"/>
      <c r="N34" s="83"/>
      <c r="Q34" s="41"/>
      <c r="R34" s="91"/>
      <c r="S34" s="92"/>
      <c r="T34" s="93"/>
      <c r="U34" s="94"/>
    </row>
    <row r="35" spans="1:21" ht="25.5" customHeight="1">
      <c r="A35" s="39"/>
      <c r="B35" s="40"/>
      <c r="C35" s="41"/>
      <c r="D35" s="41"/>
      <c r="E35" s="41"/>
      <c r="F35" s="83"/>
      <c r="G35" s="83"/>
      <c r="H35" s="83"/>
      <c r="I35" s="83"/>
      <c r="J35" s="83"/>
      <c r="K35" s="83"/>
      <c r="L35" s="83"/>
      <c r="M35" s="83"/>
      <c r="N35" s="83"/>
      <c r="Q35" s="41"/>
      <c r="R35" s="91"/>
      <c r="S35" s="92"/>
      <c r="T35" s="93"/>
      <c r="U35" s="94"/>
    </row>
    <row r="36" spans="1:21" ht="25.5" customHeight="1">
      <c r="A36" s="39"/>
      <c r="B36" s="40"/>
      <c r="C36" s="41"/>
      <c r="D36" s="41"/>
      <c r="E36" s="41"/>
      <c r="F36" s="83"/>
      <c r="G36" s="83"/>
      <c r="H36" s="83"/>
      <c r="I36" s="83"/>
      <c r="J36" s="83"/>
      <c r="K36" s="83"/>
      <c r="L36" s="83"/>
      <c r="M36" s="83"/>
      <c r="N36" s="83"/>
      <c r="Q36" s="41"/>
      <c r="R36" s="91"/>
      <c r="S36" s="92"/>
      <c r="T36" s="93"/>
      <c r="U36" s="94"/>
    </row>
    <row r="37" spans="1:21" ht="25.5" customHeight="1">
      <c r="A37" s="23"/>
      <c r="B37" s="42"/>
      <c r="C37" s="42"/>
      <c r="D37" s="42"/>
      <c r="E37" s="42"/>
      <c r="F37" s="84"/>
      <c r="G37" s="84"/>
      <c r="H37" s="85"/>
      <c r="I37" s="84"/>
      <c r="J37" s="84"/>
      <c r="K37" s="84"/>
      <c r="L37" s="84"/>
      <c r="M37" s="85"/>
      <c r="N37" s="84"/>
      <c r="Q37" s="41"/>
      <c r="R37" s="91"/>
      <c r="S37" s="92"/>
      <c r="T37" s="93"/>
      <c r="U37" s="94"/>
    </row>
    <row r="38" spans="1:21" ht="25.5" customHeight="1">
      <c r="A38" s="43"/>
      <c r="B38" s="43"/>
      <c r="C38" s="43"/>
      <c r="D38" s="43"/>
      <c r="E38" s="43"/>
      <c r="F38" s="85"/>
      <c r="G38" s="85"/>
      <c r="H38" s="85"/>
      <c r="I38" s="85"/>
      <c r="J38" s="85"/>
      <c r="K38" s="85"/>
      <c r="L38" s="85"/>
      <c r="M38" s="85"/>
      <c r="N38" s="85"/>
      <c r="Q38" s="41"/>
      <c r="R38" s="91"/>
      <c r="S38" s="92"/>
      <c r="T38" s="93"/>
      <c r="U38" s="94"/>
    </row>
    <row r="39" spans="17:21" ht="25.5" customHeight="1">
      <c r="Q39" s="41"/>
      <c r="R39" s="91"/>
      <c r="S39" s="92"/>
      <c r="T39" s="93"/>
      <c r="U39" s="94"/>
    </row>
    <row r="40" spans="17:21" ht="25.5" customHeight="1">
      <c r="Q40" s="41"/>
      <c r="R40" s="91"/>
      <c r="S40" s="92"/>
      <c r="T40" s="93"/>
      <c r="U40" s="94"/>
    </row>
    <row r="41" spans="17:21" ht="25.5" customHeight="1">
      <c r="Q41" s="41"/>
      <c r="R41" s="91"/>
      <c r="S41" s="92"/>
      <c r="T41" s="93"/>
      <c r="U41" s="94"/>
    </row>
    <row r="42" spans="17:21" ht="25.5" customHeight="1">
      <c r="Q42" s="41"/>
      <c r="R42" s="91"/>
      <c r="S42" s="92"/>
      <c r="T42" s="93"/>
      <c r="U42" s="94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2020-10-30T18:42:27Z</cp:lastPrinted>
  <dcterms:created xsi:type="dcterms:W3CDTF">2011-12-16T04:29:53Z</dcterms:created>
  <dcterms:modified xsi:type="dcterms:W3CDTF">2020-11-13T07:25:32Z</dcterms:modified>
  <cp:category/>
  <cp:version/>
  <cp:contentType/>
  <cp:contentStatus/>
</cp:coreProperties>
</file>