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680" firstSheet="1" activeTab="1"/>
  </bookViews>
  <sheets>
    <sheet name="ไฟฟ้า-สนม.2" sheetId="1" r:id="rId1"/>
    <sheet name="จดบันทึกไฟฟ้า-สนม." sheetId="2" r:id="rId2"/>
    <sheet name="ไฟฟ้า-สนม." sheetId="3" r:id="rId3"/>
    <sheet name="ไฟฟ้า-เปรียบเทียบ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<sst xmlns="http://schemas.openxmlformats.org/spreadsheetml/2006/main" count="123" uniqueCount="51">
  <si>
    <t>วันที่ทำการบันทึก</t>
  </si>
  <si>
    <t>ปริมาณการใช้ไฟฟ้าต่อจำนวนพนักงาน</t>
  </si>
  <si>
    <t>จำนวนพนักงาน</t>
  </si>
  <si>
    <t>รวม</t>
  </si>
  <si>
    <t>เฉลี่ย</t>
  </si>
  <si>
    <t>บันทึกประจำ
เดือน</t>
  </si>
  <si>
    <t>ค่าไฟฟ้า/เดือน (บาท)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</si>
  <si>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</si>
  <si>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</si>
  <si>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</si>
  <si>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</si>
  <si>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</si>
  <si>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</si>
  <si>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</si>
  <si>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</si>
  <si>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</si>
  <si>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</si>
  <si>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</si>
  <si>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</si>
  <si>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แบบฟอร์ม 3.2(1)</t>
  </si>
  <si>
    <t>-</t>
  </si>
  <si>
    <t>อาคารสำนักงานมหาวิทยาลัย 2 (สำนักงานอธิการบดี เดิม)  (หมายเลขมิเตอร์ 8379366)</t>
  </si>
  <si>
    <r>
      <t xml:space="preserve">บันทึกการใช้ไฟฟ้าประจำปี </t>
    </r>
    <r>
      <rPr>
        <b/>
        <sz val="18"/>
        <color indexed="10"/>
        <rFont val="Angsana New"/>
        <family val="1"/>
      </rPr>
      <t>2561</t>
    </r>
  </si>
  <si>
    <r>
      <t xml:space="preserve">เปรียบเทียบการใช้ไฟฟ้า ประจำปี </t>
    </r>
    <r>
      <rPr>
        <b/>
        <sz val="18"/>
        <color indexed="10"/>
        <rFont val="Angsana New"/>
        <family val="1"/>
      </rPr>
      <t>2560 - 2561</t>
    </r>
  </si>
  <si>
    <t>2560  ปริมาณการใช้ไฟฟ้า/เดือน (kWh)</t>
  </si>
  <si>
    <t>2561  ปริมาณการใช้ไฟฟ้า/เดือน (kWh)</t>
  </si>
  <si>
    <t>2561  เป้าหมาย  ลด 10 %</t>
  </si>
  <si>
    <t>2560  ปริมาณการใช้ไฟฟ้าต่อจำนวนพนักงาน</t>
  </si>
  <si>
    <t>2561  ปริมาณการใช้ไฟฟ้าต่อจำนวนพนักงาน</t>
  </si>
  <si>
    <t>ค่าไฟฟ้าจากมิเตอร์/เดือน (บาท)</t>
  </si>
  <si>
    <t>ปริมาณไฟฟ้าจากมิเตอร์/เดือน (kWh)</t>
  </si>
  <si>
    <t>ปริมาณไฟฟ้าจากโซล่าเซลล์ /เดือน (kWh)</t>
  </si>
  <si>
    <t>ปริมาณไฟฟ้ารวม ไฟฟ้าจากมิเตอร์กับโซล่าเซลล์ (kWh)</t>
  </si>
  <si>
    <r>
      <t>2561 ไฟฟ้า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</si>
  <si>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>2561 ไฟฟ้า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(kWh)</t>
    </r>
  </si>
  <si>
    <r>
      <t>2561 การใช้ไฟฟ้าต่อจำนวนพนักงาน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</si>
  <si>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>2561 การใช้ไฟฟ้าต่อจำนวนพนักงาน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 xml:space="preserve">-ลด </t>
    </r>
  </si>
  <si>
    <t>อาคารสำนักงานมหาวิทยาลัย</t>
  </si>
  <si>
    <t>อาคารสำนักงานมหาวิทยาลัย 1 (kWh)</t>
  </si>
  <si>
    <t>อาคารสำนักงานมหาวิทยาลัย 1 (บาท)</t>
  </si>
  <si>
    <t>อาคารสำนักงานมหาวิทยาลัย 2 (kWh)</t>
  </si>
  <si>
    <t>อาคารสำนักงานมหาวิทยาลัย 2 (บาท)</t>
  </si>
  <si>
    <t>อาคารสำนักงานมหาวิทยาลัย 3_1 (kWh)</t>
  </si>
  <si>
    <t>อาคารสำนักงานมหาวิทยาลัย 3_1 (บาท)</t>
  </si>
  <si>
    <t>อาคารสำนักงานมหาวิทยาลัย 3_2 (kWh)</t>
  </si>
  <si>
    <t>อาคารสำนักงานมหาวิทยาลัย 3_2 (บาท)</t>
  </si>
  <si>
    <t>อาคารสำนักงานมหาวิทยาลัย 3 (kWh)</t>
  </si>
  <si>
    <t>อาคารสำนักงานมหาวิทยาลัย 3 (บาท)</t>
  </si>
  <si>
    <t>รวมปริมาณการใช้ไฟฟ้า 3 อาคาร (kWh)</t>
  </si>
  <si>
    <t>ปริมาณไฟฟ้าจากโซล่าเซลล์  (kWh)</t>
  </si>
  <si>
    <t>รวมค่าไฟฟ้า 3 อาคาร (บาท)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</si>
</sst>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</numFmts>
  <fonts count="85">
    <font>
      <sz val="10"/>
      <name val="Arial"/>
      <family val="0"/>
    </font>
    <font>
      <b/>
      <sz val="18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b/>
      <sz val="16"/>
      <name val="Angsana New"/>
      <family val="1"/>
    </font>
    <font>
      <b/>
      <sz val="10"/>
      <name val="Angsana New"/>
      <family val="1"/>
    </font>
    <font>
      <sz val="16"/>
      <name val="Angsana New"/>
      <family val="1"/>
    </font>
    <font>
      <b/>
      <sz val="16"/>
      <color indexed="10"/>
      <name val="Angsana New"/>
      <family val="1"/>
    </font>
    <font>
      <sz val="10"/>
      <color indexed="8"/>
      <name val="Tahoma"/>
      <family val="2"/>
    </font>
    <font>
      <sz val="9"/>
      <color indexed="63"/>
      <name val="Tahoma"/>
      <family val="2"/>
    </font>
    <font>
      <sz val="8.45"/>
      <color indexed="8"/>
      <name val="Tahoma"/>
      <family val="2"/>
    </font>
    <font>
      <sz val="6.9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8"/>
      <name val="Angsana New"/>
      <family val="1"/>
    </font>
    <font>
      <b/>
      <sz val="16"/>
      <color indexed="30"/>
      <name val="Angsana New"/>
      <family val="1"/>
    </font>
    <font>
      <b/>
      <sz val="16"/>
      <color indexed="17"/>
      <name val="Angsana New"/>
      <family val="1"/>
    </font>
    <font>
      <sz val="16"/>
      <color indexed="30"/>
      <name val="Angsana New"/>
      <family val="1"/>
    </font>
    <font>
      <sz val="16"/>
      <color indexed="10"/>
      <name val="Angsana New"/>
      <family val="1"/>
    </font>
    <font>
      <sz val="16"/>
      <color indexed="17"/>
      <name val="Angsana New"/>
      <family val="1"/>
    </font>
    <font>
      <sz val="18"/>
      <color indexed="36"/>
      <name val="Angsana New"/>
      <family val="1"/>
    </font>
    <font>
      <b/>
      <sz val="18"/>
      <color indexed="36"/>
      <name val="Angsana New"/>
      <family val="1"/>
    </font>
    <font>
      <sz val="18"/>
      <color indexed="17"/>
      <name val="Angsana New"/>
      <family val="1"/>
    </font>
    <font>
      <b/>
      <sz val="18"/>
      <color indexed="17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4"/>
      <color indexed="63"/>
      <name val="Tahoma"/>
      <family val="2"/>
    </font>
    <font>
      <sz val="14"/>
      <color indexed="10"/>
      <name val="Tahoma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0070C0"/>
      <name val="Angsana New"/>
      <family val="1"/>
    </font>
    <font>
      <b/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theme="1"/>
      <name val="Angsana New"/>
      <family val="1"/>
    </font>
    <font>
      <b/>
      <sz val="16"/>
      <color rgb="FF0070C0"/>
      <name val="Angsana New"/>
      <family val="1"/>
    </font>
    <font>
      <b/>
      <sz val="16"/>
      <color rgb="FFFF0000"/>
      <name val="Angsana New"/>
      <family val="1"/>
    </font>
    <font>
      <b/>
      <sz val="16"/>
      <color rgb="FF00B050"/>
      <name val="Angsana New"/>
      <family val="1"/>
    </font>
    <font>
      <sz val="16"/>
      <color rgb="FF0070C0"/>
      <name val="Angsana New"/>
      <family val="1"/>
    </font>
    <font>
      <sz val="16"/>
      <color rgb="FFFF0000"/>
      <name val="Angsana New"/>
      <family val="1"/>
    </font>
    <font>
      <sz val="16"/>
      <color rgb="FF00B050"/>
      <name val="Angsana New"/>
      <family val="1"/>
    </font>
    <font>
      <sz val="18"/>
      <color rgb="FF7030A0"/>
      <name val="Angsana New"/>
      <family val="1"/>
    </font>
    <font>
      <b/>
      <sz val="18"/>
      <color rgb="FF7030A0"/>
      <name val="Angsana New"/>
      <family val="1"/>
    </font>
    <font>
      <sz val="18"/>
      <color rgb="FF00B050"/>
      <name val="Angsana New"/>
      <family val="1"/>
    </font>
    <font>
      <b/>
      <sz val="18"/>
      <color rgb="FF00B05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90" fontId="2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70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Continuous" vertical="center"/>
    </xf>
    <xf numFmtId="0" fontId="2" fillId="33" borderId="10" xfId="0" applyFont="1" applyFill="1" applyBorder="1" applyAlignment="1">
      <alignment horizontal="center"/>
    </xf>
    <xf numFmtId="4" fontId="70" fillId="33" borderId="10" xfId="0" applyNumberFormat="1" applyFont="1" applyFill="1" applyBorder="1" applyAlignment="1">
      <alignment horizontal="center"/>
    </xf>
    <xf numFmtId="4" fontId="72" fillId="33" borderId="10" xfId="0" applyNumberFormat="1" applyFont="1" applyFill="1" applyBorder="1" applyAlignment="1">
      <alignment horizontal="center"/>
    </xf>
    <xf numFmtId="4" fontId="73" fillId="33" borderId="10" xfId="0" applyNumberFormat="1" applyFont="1" applyFill="1" applyBorder="1" applyAlignment="1">
      <alignment horizontal="center"/>
    </xf>
    <xf numFmtId="4" fontId="71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/>
    </xf>
    <xf numFmtId="0" fontId="72" fillId="33" borderId="0" xfId="0" applyFont="1" applyFill="1" applyBorder="1" applyAlignment="1">
      <alignment horizontal="center"/>
    </xf>
    <xf numFmtId="3" fontId="72" fillId="33" borderId="0" xfId="0" applyNumberFormat="1" applyFont="1" applyFill="1" applyBorder="1" applyAlignment="1">
      <alignment horizontal="center"/>
    </xf>
    <xf numFmtId="4" fontId="72" fillId="33" borderId="0" xfId="0" applyNumberFormat="1" applyFont="1" applyFill="1" applyBorder="1" applyAlignment="1">
      <alignment horizontal="center"/>
    </xf>
    <xf numFmtId="3" fontId="74" fillId="33" borderId="10" xfId="0" applyNumberFormat="1" applyFont="1" applyFill="1" applyBorder="1" applyAlignment="1">
      <alignment horizontal="center"/>
    </xf>
    <xf numFmtId="4" fontId="74" fillId="33" borderId="10" xfId="0" applyNumberFormat="1" applyFont="1" applyFill="1" applyBorder="1" applyAlignment="1">
      <alignment horizontal="center"/>
    </xf>
    <xf numFmtId="0" fontId="1" fillId="33" borderId="0" xfId="44" applyFont="1" applyFill="1" applyAlignment="1">
      <alignment vertical="center"/>
      <protection/>
    </xf>
    <xf numFmtId="0" fontId="4" fillId="33" borderId="0" xfId="44" applyFont="1" applyFill="1" applyAlignment="1">
      <alignment horizontal="right" vertical="center"/>
      <protection/>
    </xf>
    <xf numFmtId="0" fontId="5" fillId="33" borderId="0" xfId="44" applyFont="1" applyFill="1">
      <alignment/>
      <protection/>
    </xf>
    <xf numFmtId="0" fontId="1" fillId="33" borderId="0" xfId="44" applyFont="1" applyFill="1" applyAlignment="1">
      <alignment horizontal="centerContinuous" vertical="center"/>
      <protection/>
    </xf>
    <xf numFmtId="0" fontId="1" fillId="33" borderId="0" xfId="44" applyFont="1" applyFill="1" applyAlignment="1">
      <alignment horizontal="left" vertical="center"/>
      <protection/>
    </xf>
    <xf numFmtId="0" fontId="1" fillId="33" borderId="0" xfId="44" applyFont="1" applyFill="1" applyAlignment="1">
      <alignment horizontal="center" vertical="center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75" fillId="33" borderId="10" xfId="44" applyFont="1" applyFill="1" applyBorder="1" applyAlignment="1">
      <alignment horizontal="center" vertical="center" wrapText="1"/>
      <protection/>
    </xf>
    <xf numFmtId="0" fontId="76" fillId="33" borderId="10" xfId="44" applyFont="1" applyFill="1" applyBorder="1" applyAlignment="1">
      <alignment horizontal="center" vertical="center" wrapText="1"/>
      <protection/>
    </xf>
    <xf numFmtId="0" fontId="77" fillId="33" borderId="10" xfId="44" applyFont="1" applyFill="1" applyBorder="1" applyAlignment="1">
      <alignment horizontal="center" vertical="center" wrapText="1"/>
      <protection/>
    </xf>
    <xf numFmtId="0" fontId="7" fillId="33" borderId="0" xfId="44" applyFont="1" applyFill="1" applyAlignment="1">
      <alignment vertical="center"/>
      <protection/>
    </xf>
    <xf numFmtId="0" fontId="8" fillId="33" borderId="10" xfId="44" applyFont="1" applyFill="1" applyBorder="1">
      <alignment/>
      <protection/>
    </xf>
    <xf numFmtId="4" fontId="78" fillId="33" borderId="10" xfId="44" applyNumberFormat="1" applyFont="1" applyFill="1" applyBorder="1" applyAlignment="1">
      <alignment horizontal="center"/>
      <protection/>
    </xf>
    <xf numFmtId="4" fontId="79" fillId="33" borderId="10" xfId="44" applyNumberFormat="1" applyFont="1" applyFill="1" applyBorder="1" applyAlignment="1">
      <alignment horizontal="center"/>
      <protection/>
    </xf>
    <xf numFmtId="4" fontId="80" fillId="33" borderId="10" xfId="44" applyNumberFormat="1" applyFont="1" applyFill="1" applyBorder="1" applyAlignment="1">
      <alignment horizontal="center"/>
      <protection/>
    </xf>
    <xf numFmtId="0" fontId="76" fillId="33" borderId="10" xfId="44" applyFont="1" applyFill="1" applyBorder="1" applyAlignment="1">
      <alignment horizontal="center"/>
      <protection/>
    </xf>
    <xf numFmtId="2" fontId="75" fillId="33" borderId="10" xfId="44" applyNumberFormat="1" applyFont="1" applyFill="1" applyBorder="1" applyAlignment="1">
      <alignment horizontal="center"/>
      <protection/>
    </xf>
    <xf numFmtId="4" fontId="76" fillId="33" borderId="10" xfId="44" applyNumberFormat="1" applyFont="1" applyFill="1" applyBorder="1" applyAlignment="1">
      <alignment horizontal="center"/>
      <protection/>
    </xf>
    <xf numFmtId="4" fontId="77" fillId="33" borderId="10" xfId="44" applyNumberFormat="1" applyFont="1" applyFill="1" applyBorder="1" applyAlignment="1">
      <alignment horizontal="center"/>
      <protection/>
    </xf>
    <xf numFmtId="4" fontId="75" fillId="33" borderId="10" xfId="44" applyNumberFormat="1" applyFont="1" applyFill="1" applyBorder="1" applyAlignment="1">
      <alignment horizontal="center"/>
      <protection/>
    </xf>
    <xf numFmtId="0" fontId="75" fillId="33" borderId="10" xfId="44" applyFont="1" applyFill="1" applyBorder="1" applyAlignment="1">
      <alignment horizontal="center"/>
      <protection/>
    </xf>
    <xf numFmtId="0" fontId="75" fillId="33" borderId="0" xfId="44" applyFont="1" applyFill="1" applyBorder="1" applyAlignment="1">
      <alignment horizontal="center"/>
      <protection/>
    </xf>
    <xf numFmtId="1" fontId="75" fillId="33" borderId="0" xfId="44" applyNumberFormat="1" applyFont="1" applyFill="1" applyBorder="1" applyAlignment="1">
      <alignment horizontal="center"/>
      <protection/>
    </xf>
    <xf numFmtId="4" fontId="75" fillId="33" borderId="0" xfId="44" applyNumberFormat="1" applyFont="1" applyFill="1" applyBorder="1" applyAlignment="1">
      <alignment horizontal="center"/>
      <protection/>
    </xf>
    <xf numFmtId="0" fontId="8" fillId="33" borderId="0" xfId="44" applyFont="1" applyFill="1" applyBorder="1">
      <alignment/>
      <protection/>
    </xf>
    <xf numFmtId="190" fontId="8" fillId="33" borderId="0" xfId="44" applyNumberFormat="1" applyFont="1" applyFill="1" applyBorder="1">
      <alignment/>
      <protection/>
    </xf>
    <xf numFmtId="4" fontId="81" fillId="33" borderId="10" xfId="0" applyNumberFormat="1" applyFont="1" applyFill="1" applyBorder="1" applyAlignment="1">
      <alignment horizontal="center"/>
    </xf>
    <xf numFmtId="4" fontId="82" fillId="33" borderId="10" xfId="0" applyNumberFormat="1" applyFont="1" applyFill="1" applyBorder="1" applyAlignment="1">
      <alignment horizontal="center"/>
    </xf>
    <xf numFmtId="4" fontId="83" fillId="33" borderId="10" xfId="0" applyNumberFormat="1" applyFont="1" applyFill="1" applyBorder="1" applyAlignment="1">
      <alignment horizontal="center"/>
    </xf>
    <xf numFmtId="4" fontId="84" fillId="33" borderId="10" xfId="0" applyNumberFormat="1" applyFont="1" applyFill="1" applyBorder="1" applyAlignment="1">
      <alignment horizontal="center"/>
    </xf>
    <xf numFmtId="15" fontId="8" fillId="33" borderId="10" xfId="0" applyNumberFormat="1" applyFont="1" applyFill="1" applyBorder="1" applyAlignment="1">
      <alignment horizontal="center"/>
    </xf>
    <xf numFmtId="0" fontId="82" fillId="33" borderId="1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77" fillId="34" borderId="10" xfId="44" applyNumberFormat="1" applyFont="1" applyFill="1" applyBorder="1" applyAlignment="1">
      <alignment horizontal="center"/>
      <protection/>
    </xf>
    <xf numFmtId="4" fontId="79" fillId="34" borderId="10" xfId="47" applyNumberFormat="1" applyFont="1" applyFill="1" applyBorder="1" applyAlignment="1">
      <alignment horizontal="center"/>
    </xf>
    <xf numFmtId="4" fontId="80" fillId="33" borderId="10" xfId="44" applyNumberFormat="1" applyFont="1" applyFill="1" applyBorder="1" applyAlignment="1">
      <alignment horizontal="center" shrinkToFit="1"/>
      <protection/>
    </xf>
    <xf numFmtId="0" fontId="1" fillId="0" borderId="0" xfId="44" applyFont="1" applyFill="1" applyAlignment="1">
      <alignment vertical="center"/>
      <protection/>
    </xf>
    <xf numFmtId="0" fontId="1" fillId="0" borderId="0" xfId="44" applyFont="1" applyFill="1" applyAlignment="1">
      <alignment horizontal="centerContinuous" vertical="center"/>
      <protection/>
    </xf>
    <xf numFmtId="0" fontId="1" fillId="0" borderId="0" xfId="44" applyFont="1" applyFill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75" fillId="0" borderId="10" xfId="44" applyFont="1" applyFill="1" applyBorder="1" applyAlignment="1">
      <alignment horizontal="center" vertical="center" wrapText="1"/>
      <protection/>
    </xf>
    <xf numFmtId="2" fontId="79" fillId="0" borderId="10" xfId="47" applyNumberFormat="1" applyFont="1" applyFill="1" applyBorder="1" applyAlignment="1">
      <alignment horizontal="center"/>
    </xf>
    <xf numFmtId="4" fontId="79" fillId="0" borderId="10" xfId="47" applyNumberFormat="1" applyFont="1" applyFill="1" applyBorder="1" applyAlignment="1">
      <alignment horizontal="center"/>
    </xf>
    <xf numFmtId="4" fontId="78" fillId="0" borderId="10" xfId="44" applyNumberFormat="1" applyFont="1" applyFill="1" applyBorder="1" applyAlignment="1">
      <alignment horizontal="center"/>
      <protection/>
    </xf>
    <xf numFmtId="4" fontId="75" fillId="0" borderId="10" xfId="44" applyNumberFormat="1" applyFont="1" applyFill="1" applyBorder="1" applyAlignment="1">
      <alignment horizontal="center"/>
      <protection/>
    </xf>
    <xf numFmtId="4" fontId="77" fillId="0" borderId="10" xfId="44" applyNumberFormat="1" applyFont="1" applyFill="1" applyBorder="1" applyAlignment="1">
      <alignment horizontal="center"/>
      <protection/>
    </xf>
    <xf numFmtId="4" fontId="75" fillId="0" borderId="0" xfId="44" applyNumberFormat="1" applyFont="1" applyFill="1" applyBorder="1" applyAlignment="1">
      <alignment horizontal="center"/>
      <protection/>
    </xf>
    <xf numFmtId="190" fontId="8" fillId="0" borderId="0" xfId="44" applyNumberFormat="1" applyFont="1" applyFill="1" applyBorder="1">
      <alignment/>
      <protection/>
    </xf>
    <xf numFmtId="0" fontId="8" fillId="0" borderId="0" xfId="44" applyFont="1" applyFill="1" applyBorder="1">
      <alignment/>
      <protection/>
    </xf>
    <xf numFmtId="0" fontId="5" fillId="0" borderId="0" xfId="44" applyFont="1" applyFill="1">
      <alignment/>
      <protection/>
    </xf>
    <xf numFmtId="2" fontId="79" fillId="34" borderId="10" xfId="47" applyNumberFormat="1" applyFont="1" applyFill="1" applyBorder="1" applyAlignment="1">
      <alignment horizontal="center"/>
    </xf>
    <xf numFmtId="0" fontId="2" fillId="33" borderId="0" xfId="44" applyFont="1" applyFill="1">
      <alignment/>
      <protection/>
    </xf>
    <xf numFmtId="0" fontId="71" fillId="33" borderId="0" xfId="44" applyFont="1" applyFill="1">
      <alignment/>
      <protection/>
    </xf>
    <xf numFmtId="0" fontId="73" fillId="33" borderId="0" xfId="44" applyFont="1" applyFill="1">
      <alignment/>
      <protection/>
    </xf>
    <xf numFmtId="0" fontId="83" fillId="33" borderId="0" xfId="44" applyFont="1" applyFill="1" applyAlignment="1">
      <alignment horizontal="right"/>
      <protection/>
    </xf>
    <xf numFmtId="0" fontId="73" fillId="0" borderId="0" xfId="44" applyFont="1" applyFill="1">
      <alignment/>
      <protection/>
    </xf>
    <xf numFmtId="0" fontId="72" fillId="33" borderId="0" xfId="44" applyFont="1" applyFill="1" applyAlignment="1">
      <alignment horizontal="centerContinuous" vertical="center"/>
      <protection/>
    </xf>
    <xf numFmtId="0" fontId="70" fillId="33" borderId="0" xfId="44" applyFont="1" applyFill="1" applyAlignment="1">
      <alignment horizontal="centerContinuous" vertical="center"/>
      <protection/>
    </xf>
    <xf numFmtId="0" fontId="84" fillId="33" borderId="0" xfId="44" applyFont="1" applyFill="1" applyAlignment="1">
      <alignment horizontal="centerContinuous" vertical="center"/>
      <protection/>
    </xf>
    <xf numFmtId="0" fontId="70" fillId="0" borderId="0" xfId="44" applyFont="1" applyFill="1" applyAlignment="1">
      <alignment horizontal="centerContinuous" vertical="center"/>
      <protection/>
    </xf>
    <xf numFmtId="0" fontId="1" fillId="33" borderId="10" xfId="44" applyFont="1" applyFill="1" applyBorder="1" applyAlignment="1">
      <alignment horizontal="center" vertical="center" wrapText="1"/>
      <protection/>
    </xf>
    <xf numFmtId="0" fontId="1" fillId="33" borderId="10" xfId="44" applyFont="1" applyFill="1" applyBorder="1" applyAlignment="1">
      <alignment horizontal="center" vertical="center" wrapText="1" shrinkToFit="1"/>
      <protection/>
    </xf>
    <xf numFmtId="0" fontId="72" fillId="33" borderId="10" xfId="44" applyFont="1" applyFill="1" applyBorder="1" applyAlignment="1">
      <alignment horizontal="center" vertical="center" wrapText="1"/>
      <protection/>
    </xf>
    <xf numFmtId="0" fontId="70" fillId="34" borderId="10" xfId="44" applyFont="1" applyFill="1" applyBorder="1" applyAlignment="1">
      <alignment horizontal="center" vertical="center" wrapText="1"/>
      <protection/>
    </xf>
    <xf numFmtId="0" fontId="72" fillId="35" borderId="10" xfId="44" applyFont="1" applyFill="1" applyBorder="1" applyAlignment="1">
      <alignment horizontal="center" vertical="center" wrapText="1"/>
      <protection/>
    </xf>
    <xf numFmtId="0" fontId="70" fillId="35" borderId="10" xfId="44" applyFont="1" applyFill="1" applyBorder="1" applyAlignment="1">
      <alignment horizontal="center" vertical="center" wrapText="1"/>
      <protection/>
    </xf>
    <xf numFmtId="0" fontId="84" fillId="33" borderId="10" xfId="44" applyFont="1" applyFill="1" applyBorder="1" applyAlignment="1">
      <alignment horizontal="center" vertical="center" wrapText="1"/>
      <protection/>
    </xf>
    <xf numFmtId="0" fontId="82" fillId="33" borderId="10" xfId="44" applyFont="1" applyFill="1" applyBorder="1" applyAlignment="1">
      <alignment horizontal="center" vertical="center" wrapText="1"/>
      <protection/>
    </xf>
    <xf numFmtId="0" fontId="70" fillId="0" borderId="10" xfId="44" applyFont="1" applyFill="1" applyBorder="1" applyAlignment="1">
      <alignment horizontal="center" vertical="center" wrapText="1"/>
      <protection/>
    </xf>
    <xf numFmtId="0" fontId="2" fillId="33" borderId="10" xfId="44" applyFont="1" applyFill="1" applyBorder="1">
      <alignment/>
      <protection/>
    </xf>
    <xf numFmtId="4" fontId="71" fillId="33" borderId="10" xfId="44" applyNumberFormat="1" applyFont="1" applyFill="1" applyBorder="1" applyAlignment="1">
      <alignment horizontal="center"/>
      <protection/>
    </xf>
    <xf numFmtId="4" fontId="73" fillId="34" borderId="10" xfId="44" applyNumberFormat="1" applyFont="1" applyFill="1" applyBorder="1" applyAlignment="1">
      <alignment horizontal="center"/>
      <protection/>
    </xf>
    <xf numFmtId="4" fontId="71" fillId="35" borderId="10" xfId="44" applyNumberFormat="1" applyFont="1" applyFill="1" applyBorder="1" applyAlignment="1">
      <alignment horizontal="center"/>
      <protection/>
    </xf>
    <xf numFmtId="4" fontId="73" fillId="35" borderId="10" xfId="44" applyNumberFormat="1" applyFont="1" applyFill="1" applyBorder="1" applyAlignment="1">
      <alignment horizontal="center"/>
      <protection/>
    </xf>
    <xf numFmtId="4" fontId="83" fillId="33" borderId="10" xfId="44" applyNumberFormat="1" applyFont="1" applyFill="1" applyBorder="1" applyAlignment="1">
      <alignment horizontal="center"/>
      <protection/>
    </xf>
    <xf numFmtId="4" fontId="81" fillId="33" borderId="10" xfId="44" applyNumberFormat="1" applyFont="1" applyFill="1" applyBorder="1" applyAlignment="1">
      <alignment horizontal="center"/>
      <protection/>
    </xf>
    <xf numFmtId="4" fontId="73" fillId="0" borderId="10" xfId="44" applyNumberFormat="1" applyFont="1" applyFill="1" applyBorder="1" applyAlignment="1">
      <alignment horizontal="center"/>
      <protection/>
    </xf>
    <xf numFmtId="4" fontId="2" fillId="33" borderId="0" xfId="44" applyNumberFormat="1" applyFont="1" applyFill="1">
      <alignment/>
      <protection/>
    </xf>
    <xf numFmtId="0" fontId="71" fillId="33" borderId="10" xfId="44" applyFont="1" applyFill="1" applyBorder="1" applyAlignment="1">
      <alignment horizontal="center"/>
      <protection/>
    </xf>
    <xf numFmtId="0" fontId="73" fillId="34" borderId="10" xfId="44" applyFont="1" applyFill="1" applyBorder="1" applyAlignment="1">
      <alignment horizontal="center"/>
      <protection/>
    </xf>
    <xf numFmtId="0" fontId="71" fillId="35" borderId="10" xfId="44" applyFont="1" applyFill="1" applyBorder="1" applyAlignment="1">
      <alignment horizontal="center"/>
      <protection/>
    </xf>
    <xf numFmtId="0" fontId="73" fillId="35" borderId="10" xfId="44" applyFont="1" applyFill="1" applyBorder="1" applyAlignment="1">
      <alignment horizontal="center"/>
      <protection/>
    </xf>
    <xf numFmtId="0" fontId="70" fillId="33" borderId="10" xfId="44" applyFont="1" applyFill="1" applyBorder="1" applyAlignment="1">
      <alignment horizontal="center"/>
      <protection/>
    </xf>
    <xf numFmtId="4" fontId="72" fillId="33" borderId="10" xfId="44" applyNumberFormat="1" applyFont="1" applyFill="1" applyBorder="1" applyAlignment="1">
      <alignment horizontal="center"/>
      <protection/>
    </xf>
    <xf numFmtId="4" fontId="70" fillId="34" borderId="10" xfId="44" applyNumberFormat="1" applyFont="1" applyFill="1" applyBorder="1" applyAlignment="1">
      <alignment horizontal="center"/>
      <protection/>
    </xf>
    <xf numFmtId="4" fontId="70" fillId="35" borderId="10" xfId="44" applyNumberFormat="1" applyFont="1" applyFill="1" applyBorder="1" applyAlignment="1">
      <alignment horizontal="center"/>
      <protection/>
    </xf>
    <xf numFmtId="4" fontId="84" fillId="33" borderId="10" xfId="44" applyNumberFormat="1" applyFont="1" applyFill="1" applyBorder="1" applyAlignment="1">
      <alignment horizontal="center"/>
      <protection/>
    </xf>
    <xf numFmtId="4" fontId="82" fillId="33" borderId="10" xfId="44" applyNumberFormat="1" applyFont="1" applyFill="1" applyBorder="1" applyAlignment="1">
      <alignment horizontal="center"/>
      <protection/>
    </xf>
    <xf numFmtId="4" fontId="70" fillId="0" borderId="10" xfId="44" applyNumberFormat="1" applyFont="1" applyFill="1" applyBorder="1" applyAlignment="1">
      <alignment horizontal="center"/>
      <protection/>
    </xf>
    <xf numFmtId="0" fontId="72" fillId="33" borderId="10" xfId="44" applyFont="1" applyFill="1" applyBorder="1" applyAlignment="1">
      <alignment horizontal="center"/>
      <protection/>
    </xf>
    <xf numFmtId="0" fontId="71" fillId="33" borderId="0" xfId="44" applyFont="1" applyFill="1" applyBorder="1" applyAlignment="1">
      <alignment horizontal="center"/>
      <protection/>
    </xf>
    <xf numFmtId="0" fontId="72" fillId="33" borderId="0" xfId="44" applyFont="1" applyFill="1" applyBorder="1" applyAlignment="1">
      <alignment horizontal="center"/>
      <protection/>
    </xf>
    <xf numFmtId="3" fontId="72" fillId="33" borderId="0" xfId="44" applyNumberFormat="1" applyFont="1" applyFill="1" applyBorder="1" applyAlignment="1">
      <alignment horizontal="center"/>
      <protection/>
    </xf>
    <xf numFmtId="3" fontId="70" fillId="33" borderId="0" xfId="44" applyNumberFormat="1" applyFont="1" applyFill="1" applyBorder="1" applyAlignment="1">
      <alignment horizontal="center"/>
      <protection/>
    </xf>
    <xf numFmtId="4" fontId="72" fillId="33" borderId="0" xfId="44" applyNumberFormat="1" applyFont="1" applyFill="1" applyBorder="1" applyAlignment="1">
      <alignment horizontal="center"/>
      <protection/>
    </xf>
    <xf numFmtId="4" fontId="70" fillId="33" borderId="0" xfId="44" applyNumberFormat="1" applyFont="1" applyFill="1" applyBorder="1" applyAlignment="1">
      <alignment horizontal="center"/>
      <protection/>
    </xf>
    <xf numFmtId="4" fontId="84" fillId="33" borderId="0" xfId="44" applyNumberFormat="1" applyFont="1" applyFill="1" applyBorder="1" applyAlignment="1">
      <alignment horizontal="center"/>
      <protection/>
    </xf>
    <xf numFmtId="4" fontId="70" fillId="0" borderId="0" xfId="44" applyNumberFormat="1" applyFont="1" applyFill="1" applyBorder="1" applyAlignment="1">
      <alignment horizontal="center"/>
      <protection/>
    </xf>
    <xf numFmtId="0" fontId="2" fillId="33" borderId="0" xfId="44" applyFont="1" applyFill="1" applyBorder="1">
      <alignment/>
      <protection/>
    </xf>
    <xf numFmtId="190" fontId="71" fillId="33" borderId="0" xfId="44" applyNumberFormat="1" applyFont="1" applyFill="1" applyBorder="1">
      <alignment/>
      <protection/>
    </xf>
    <xf numFmtId="190" fontId="73" fillId="33" borderId="0" xfId="44" applyNumberFormat="1" applyFont="1" applyFill="1" applyBorder="1">
      <alignment/>
      <protection/>
    </xf>
    <xf numFmtId="190" fontId="2" fillId="33" borderId="0" xfId="44" applyNumberFormat="1" applyFont="1" applyFill="1" applyBorder="1">
      <alignment/>
      <protection/>
    </xf>
    <xf numFmtId="190" fontId="83" fillId="33" borderId="0" xfId="44" applyNumberFormat="1" applyFont="1" applyFill="1" applyBorder="1">
      <alignment/>
      <protection/>
    </xf>
    <xf numFmtId="190" fontId="73" fillId="0" borderId="0" xfId="44" applyNumberFormat="1" applyFont="1" applyFill="1" applyBorder="1">
      <alignment/>
      <protection/>
    </xf>
    <xf numFmtId="0" fontId="71" fillId="33" borderId="0" xfId="44" applyFont="1" applyFill="1" applyBorder="1">
      <alignment/>
      <protection/>
    </xf>
    <xf numFmtId="0" fontId="73" fillId="33" borderId="0" xfId="44" applyFont="1" applyFill="1" applyBorder="1">
      <alignment/>
      <protection/>
    </xf>
    <xf numFmtId="0" fontId="83" fillId="33" borderId="0" xfId="44" applyFont="1" applyFill="1" applyBorder="1">
      <alignment/>
      <protection/>
    </xf>
    <xf numFmtId="0" fontId="73" fillId="0" borderId="0" xfId="44" applyFont="1" applyFill="1" applyBorder="1">
      <alignment/>
      <protection/>
    </xf>
    <xf numFmtId="0" fontId="83" fillId="33" borderId="0" xfId="44" applyFont="1" applyFill="1">
      <alignment/>
      <protection/>
    </xf>
    <xf numFmtId="0" fontId="2" fillId="33" borderId="0" xfId="44" applyFont="1" applyFill="1" applyAlignment="1">
      <alignment horizontal="centerContinuous"/>
      <protection/>
    </xf>
    <xf numFmtId="0" fontId="71" fillId="0" borderId="0" xfId="44" applyFont="1" applyFill="1">
      <alignment/>
      <protection/>
    </xf>
    <xf numFmtId="0" fontId="72" fillId="0" borderId="0" xfId="44" applyFont="1" applyFill="1" applyAlignment="1">
      <alignment horizontal="centerContinuous" vertical="center"/>
      <protection/>
    </xf>
    <xf numFmtId="0" fontId="72" fillId="0" borderId="10" xfId="44" applyFont="1" applyFill="1" applyBorder="1" applyAlignment="1">
      <alignment horizontal="center" vertical="center" wrapText="1"/>
      <protection/>
    </xf>
    <xf numFmtId="4" fontId="71" fillId="0" borderId="10" xfId="44" applyNumberFormat="1" applyFont="1" applyFill="1" applyBorder="1" applyAlignment="1">
      <alignment horizontal="center"/>
      <protection/>
    </xf>
    <xf numFmtId="4" fontId="72" fillId="0" borderId="10" xfId="44" applyNumberFormat="1" applyFont="1" applyFill="1" applyBorder="1" applyAlignment="1">
      <alignment horizontal="center"/>
      <protection/>
    </xf>
    <xf numFmtId="4" fontId="72" fillId="0" borderId="0" xfId="44" applyNumberFormat="1" applyFont="1" applyFill="1" applyBorder="1" applyAlignment="1">
      <alignment horizontal="center"/>
      <protection/>
    </xf>
    <xf numFmtId="190" fontId="71" fillId="0" borderId="0" xfId="44" applyNumberFormat="1" applyFont="1" applyFill="1" applyBorder="1">
      <alignment/>
      <protection/>
    </xf>
    <xf numFmtId="0" fontId="71" fillId="0" borderId="0" xfId="44" applyFont="1" applyFill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2561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85"/>
          <c:w val="0.97575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'ไฟฟ้า-สนม.2'!$H$4</c:f>
              <c:strCache>
                <c:ptCount val="1"/>
                <c:pt idx="0">
                  <c:v>ปริมาณการใช้ไฟฟ้าต่อจำนวนพนักงาน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'ไฟฟ้า-สนม.2'!$A$5:$A$16</c:f>
              <c:strCache/>
            </c:strRef>
          </c:cat>
          <c:val>
            <c:numRef>
              <c:f>'ไฟฟ้า-สนม.2'!$H$5:$H$16</c:f>
              <c:numCache/>
            </c:numRef>
          </c:val>
          <c:shape val="box"/>
        </c:ser>
        <c:shape val="box"/>
        <c:axId val="20601015"/>
        <c:axId val="51191408"/>
      </c:bar3DChart>
      <c:catAx>
        <c:axId val="206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91408"/>
        <c:crosses val="autoZero"/>
        <c:auto val="1"/>
        <c:lblOffset val="100"/>
        <c:tickLblSkip val="1"/>
        <c:noMultiLvlLbl val="0"/>
      </c:catAx>
      <c:valAx>
        <c:axId val="51191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010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 (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kWh)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2561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7"/>
          <c:w val="0.97575"/>
          <c:h val="0.80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'ไฟฟ้า-สนม.2'!$D$4</c:f>
              <c:strCache>
                <c:ptCount val="1"/>
                <c:pt idx="0">
                  <c:v>ปริมาณไฟฟ้าจากมิเตอร์/เดือน (kWh)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'ไฟฟ้า-สนม.2'!$A$5:$A$16</c:f>
              <c:strCache/>
            </c:strRef>
          </c:cat>
          <c:val>
            <c:numRef>
              <c:f>'ไฟฟ้า-สนม.2'!$D$5:$D$16</c:f>
              <c:numCache/>
            </c:numRef>
          </c:val>
          <c:shape val="box"/>
        </c:ser>
        <c:ser>
          <c:idx val="1"/>
          <c:order val="1"/>
          <c:tx>
            <c:strRef>
              <c:f>'ไฟฟ้า-สนม.2'!$E$4</c:f>
              <c:strCache>
                <c:ptCount val="1"/>
                <c:pt idx="0">
                  <c:v>ปริมาณไฟฟ้าจากโซล่าเซลล์ /เดือน (kWh)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'ไฟฟ้า-สนม.2'!$A$5:$A$16</c:f>
              <c:strCache/>
            </c:strRef>
          </c:cat>
          <c:val>
            <c:numRef>
              <c:f>'ไฟฟ้า-สนม.2'!$E$5:$E$16</c:f>
              <c:numCache/>
            </c:numRef>
          </c:val>
          <c:shape val="box"/>
        </c:ser>
        <c:overlap val="100"/>
        <c:shape val="box"/>
        <c:axId val="58069489"/>
        <c:axId val="52863354"/>
      </c:bar3DChart>
      <c:catAx>
        <c:axId val="5806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63354"/>
        <c:crosses val="autoZero"/>
        <c:auto val="1"/>
        <c:lblOffset val="100"/>
        <c:tickLblSkip val="1"/>
        <c:noMultiLvlLbl val="0"/>
      </c:catAx>
      <c:valAx>
        <c:axId val="52863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6948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0275"/>
          <c:y val="0.09275"/>
          <c:w val="0.5922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2561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085"/>
          <c:w val="0.97525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'ไฟฟ้า-สนม.'!$H$4</c:f>
              <c:strCache>
                <c:ptCount val="1"/>
                <c:pt idx="0">
                  <c:v>ปริมาณการใช้ไฟฟ้าต่อจำนวนพนักงาน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'ไฟฟ้า-สนม.'!$A$5:$A$16</c:f>
              <c:strCache/>
            </c:strRef>
          </c:cat>
          <c:val>
            <c:numRef>
              <c:f>'ไฟฟ้า-สนม.'!$H$5:$H$16</c:f>
              <c:numCache/>
            </c:numRef>
          </c:val>
          <c:shape val="box"/>
        </c:ser>
        <c:shape val="box"/>
        <c:axId val="6008139"/>
        <c:axId val="54073252"/>
      </c:bar3DChart>
      <c:catAx>
        <c:axId val="600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73252"/>
        <c:crosses val="autoZero"/>
        <c:auto val="1"/>
        <c:lblOffset val="100"/>
        <c:tickLblSkip val="1"/>
        <c:noMultiLvlLbl val="0"/>
      </c:catAx>
      <c:valAx>
        <c:axId val="540732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81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 (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kWh)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2561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0125"/>
          <c:y val="0.16925"/>
          <c:w val="0.98175"/>
          <c:h val="0.82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'ไฟฟ้า-สนม.'!$D$4</c:f>
              <c:strCache>
                <c:ptCount val="1"/>
                <c:pt idx="0">
                  <c:v>ปริมาณไฟฟ้าจากมิเตอร์/เดือน (kWh)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'ไฟฟ้า-สนม.'!$A$5:$A$16</c:f>
              <c:strCache/>
            </c:strRef>
          </c:cat>
          <c:val>
            <c:numRef>
              <c:f>'ไฟฟ้า-สนม.'!$D$5:$D$16</c:f>
              <c:numCache/>
            </c:numRef>
          </c:val>
          <c:shape val="box"/>
        </c:ser>
        <c:ser>
          <c:idx val="1"/>
          <c:order val="1"/>
          <c:tx>
            <c:strRef>
              <c:f>'ไฟฟ้า-สนม.'!$E$4</c:f>
              <c:strCache>
                <c:ptCount val="1"/>
                <c:pt idx="0">
                  <c:v>ปริมาณไฟฟ้าจากโซล่าเซลล์  (kWh)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'ไฟฟ้า-สนม.'!$A$5:$A$16</c:f>
              <c:strCache/>
            </c:strRef>
          </c:cat>
          <c:val>
            <c:numRef>
              <c:f>'ไฟฟ้า-สนม.'!$E$5:$E$16</c:f>
              <c:numCache/>
            </c:numRef>
          </c:val>
          <c:shape val="box"/>
        </c:ser>
        <c:overlap val="100"/>
        <c:shape val="box"/>
        <c:axId val="16897221"/>
        <c:axId val="17857262"/>
      </c:bar3DChart>
      <c:catAx>
        <c:axId val="1689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57262"/>
        <c:crosses val="autoZero"/>
        <c:auto val="1"/>
        <c:lblOffset val="100"/>
        <c:tickLblSkip val="1"/>
        <c:noMultiLvlLbl val="0"/>
      </c:catAx>
      <c:valAx>
        <c:axId val="17857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97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"/>
          <c:y val="0.07925"/>
          <c:w val="0.8255"/>
          <c:h val="0.0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เปรียบเทียบปริมาณการใช้ไฟฟ้าต่อจำนวนพนักงาน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2560-2561</a:t>
            </a:r>
          </a:p>
        </c:rich>
      </c:tx>
      <c:layout>
        <c:manualLayout>
          <c:xMode val="factor"/>
          <c:yMode val="factor"/>
          <c:x val="-0.03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095"/>
          <c:w val="0.981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'ไฟฟ้า-เปรียบเทียบ'!$G$4</c:f>
              <c:strCache>
                <c:ptCount val="1"/>
                <c:pt idx="0">
                  <c:v>2560  ปริมาณการใช้ไฟฟ้าต่อจำนวนพนักงาน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'ไฟฟ้า-เปรียบเทียบ'!$H$4</c:f>
              <c:strCache>
                <c:ptCount val="1"/>
                <c:pt idx="0">
                  <c:v>2561  ปริมาณการใช้ไฟฟ้าต่อจำนวนพนักงาน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'ไฟฟ้า-เปรียบเทียบ'!$I$4</c:f>
              <c:strCache>
                <c:ptCount val="1"/>
                <c:pt idx="0">
                  <c:v>2561  เป้าหมาย  ลด 10 %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'ไฟฟ้า-เปรียบเทียบ'!$I$5:$I$16</c:f>
              <c:numCache/>
            </c:numRef>
          </c:val>
          <c:smooth val="0"/>
        </c:ser>
        <c:marker val="1"/>
        <c:axId val="26497631"/>
        <c:axId val="37152088"/>
      </c:lineChart>
      <c:catAx>
        <c:axId val="26497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152088"/>
        <c:crosses val="autoZero"/>
        <c:auto val="1"/>
        <c:lblOffset val="100"/>
        <c:tickLblSkip val="1"/>
        <c:noMultiLvlLbl val="0"/>
      </c:catAx>
      <c:valAx>
        <c:axId val="37152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4976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2"/>
          <c:y val="0.12825"/>
          <c:w val="0.8245"/>
          <c:h val="0.1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เปรียบเทียบปริมาณการใช้ไฟฟ้า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(kWh)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2560-2561</a:t>
            </a:r>
          </a:p>
        </c:rich>
      </c:tx>
      <c:layout>
        <c:manualLayout>
          <c:xMode val="factor"/>
          <c:yMode val="factor"/>
          <c:x val="-0.028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075"/>
          <c:w val="0.981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'ไฟฟ้า-เปรียบเทียบ'!$B$4</c:f>
              <c:strCache>
                <c:ptCount val="1"/>
                <c:pt idx="0">
                  <c:v>2560  ปริมาณการใช้ไฟฟ้า/เดือน (kWh)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'ไฟฟ้า-เปรียบเทียบ'!$C$4</c:f>
              <c:strCache>
                <c:ptCount val="1"/>
                <c:pt idx="0">
                  <c:v>2561  ปริมาณการใช้ไฟฟ้า/เดือน (kWh)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'ไฟฟ้า-เปรียบเทียบ'!$D$4</c:f>
              <c:strCache>
                <c:ptCount val="1"/>
                <c:pt idx="0">
                  <c:v>2561  เป้าหมาย  ลด 10 %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'ไฟฟ้า-เปรียบเทียบ'!$D$5:$D$16</c:f>
              <c:numCache/>
            </c:numRef>
          </c:val>
          <c:smooth val="0"/>
        </c:ser>
        <c:marker val="1"/>
        <c:axId val="65933337"/>
        <c:axId val="56529122"/>
      </c:lineChart>
      <c:catAx>
        <c:axId val="65933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529122"/>
        <c:crosses val="autoZero"/>
        <c:auto val="1"/>
        <c:lblOffset val="100"/>
        <c:tickLblSkip val="1"/>
        <c:noMultiLvlLbl val="0"/>
      </c:catAx>
      <c:valAx>
        <c:axId val="56529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93333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75"/>
          <c:y val="0.125"/>
          <c:w val="0.87525"/>
          <c:h val="0.1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19050</xdr:rowOff>
    </xdr:from>
    <xdr:to>
      <xdr:col>7</xdr:col>
      <xdr:colOff>952500</xdr:colOff>
      <xdr:row>34</xdr:row>
      <xdr:rowOff>0</xdr:rowOff>
    </xdr:to>
    <xdr:graphicFrame>
      <xdr:nvGraphicFramePr>
        <xdr:cNvPr id="1" name="Chart 4"/>
        <xdr:cNvGraphicFramePr/>
      </xdr:nvGraphicFramePr>
      <xdr:xfrm>
        <a:off x="123825" y="7553325"/>
        <a:ext cx="7429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38</xdr:row>
      <xdr:rowOff>0</xdr:rowOff>
    </xdr:from>
    <xdr:to>
      <xdr:col>7</xdr:col>
      <xdr:colOff>914400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104775" y="10944225"/>
        <a:ext cx="74104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19050</xdr:rowOff>
    </xdr:from>
    <xdr:to>
      <xdr:col>7</xdr:col>
      <xdr:colOff>1066800</xdr:colOff>
      <xdr:row>34</xdr:row>
      <xdr:rowOff>0</xdr:rowOff>
    </xdr:to>
    <xdr:graphicFrame>
      <xdr:nvGraphicFramePr>
        <xdr:cNvPr id="1" name="Chart 4"/>
        <xdr:cNvGraphicFramePr/>
      </xdr:nvGraphicFramePr>
      <xdr:xfrm>
        <a:off x="123825" y="7553325"/>
        <a:ext cx="7229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38</xdr:row>
      <xdr:rowOff>0</xdr:rowOff>
    </xdr:from>
    <xdr:to>
      <xdr:col>7</xdr:col>
      <xdr:colOff>1038225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104775" y="10944225"/>
        <a:ext cx="72199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31</xdr:row>
      <xdr:rowOff>19050</xdr:rowOff>
    </xdr:from>
    <xdr:to>
      <xdr:col>8</xdr:col>
      <xdr:colOff>533400</xdr:colOff>
      <xdr:row>42</xdr:row>
      <xdr:rowOff>314325</xdr:rowOff>
    </xdr:to>
    <xdr:graphicFrame>
      <xdr:nvGraphicFramePr>
        <xdr:cNvPr id="1" name="แผนภูมิ 1"/>
        <xdr:cNvGraphicFramePr/>
      </xdr:nvGraphicFramePr>
      <xdr:xfrm>
        <a:off x="57150" y="10982325"/>
        <a:ext cx="66294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57150</xdr:rowOff>
    </xdr:from>
    <xdr:to>
      <xdr:col>8</xdr:col>
      <xdr:colOff>523875</xdr:colOff>
      <xdr:row>57</xdr:row>
      <xdr:rowOff>9525</xdr:rowOff>
    </xdr:to>
    <xdr:graphicFrame>
      <xdr:nvGraphicFramePr>
        <xdr:cNvPr id="2" name="แผนภูมิ 2"/>
        <xdr:cNvGraphicFramePr/>
      </xdr:nvGraphicFramePr>
      <xdr:xfrm>
        <a:off x="47625" y="15554325"/>
        <a:ext cx="66294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0%20(&#3627;&#3617;&#3623;&#3604;%203)\&#3627;&#3617;&#3623;&#3604;%203%20&#3586;&#3657;&#3629;%203.2(1)%20&#3610;&#3633;&#3609;&#3607;&#3638;&#3585;&#3585;&#3634;&#3619;&#3651;&#3594;&#3657;&#3652;&#3615;&#3615;&#3657;&#3634;%20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88;&#3656;&#3634;&#3652;&#3615;&#3615;&#3657;&#3634;&#3650;&#3595;&#3621;&#3656;&#3634;%2060-63xls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ไฟฟ้า-สนม.2"/>
      <sheetName val="ไฟฟ้า-สนม.1"/>
      <sheetName val="ไฟฟ้า-สนม.3-1"/>
      <sheetName val="ไฟฟ้า-สนม.3-2"/>
      <sheetName val="ไฟฟ้า-รวม 3 อาคาร"/>
    </sheetNames>
    <sheetDataSet>
      <sheetData sheetId="4">
        <row r="5">
          <cell r="E5">
            <v>16253.35</v>
          </cell>
          <cell r="G5">
            <v>81.26675</v>
          </cell>
        </row>
        <row r="6">
          <cell r="E6">
            <v>18402.09000000002</v>
          </cell>
          <cell r="G6">
            <v>92.01045000000009</v>
          </cell>
        </row>
        <row r="7">
          <cell r="E7">
            <v>25501.90999999998</v>
          </cell>
          <cell r="G7">
            <v>127.5095499999999</v>
          </cell>
        </row>
        <row r="8">
          <cell r="E8">
            <v>25103.39</v>
          </cell>
          <cell r="G8">
            <v>125.51695</v>
          </cell>
        </row>
        <row r="9">
          <cell r="E9">
            <v>28308.31</v>
          </cell>
          <cell r="G9">
            <v>141.54155</v>
          </cell>
        </row>
        <row r="10">
          <cell r="E10">
            <v>31085.78</v>
          </cell>
          <cell r="G10">
            <v>155.4289</v>
          </cell>
        </row>
        <row r="11">
          <cell r="E11">
            <v>23166.7</v>
          </cell>
          <cell r="G11">
            <v>115.8335</v>
          </cell>
        </row>
        <row r="12">
          <cell r="E12">
            <v>26284.309</v>
          </cell>
          <cell r="G12">
            <v>131.421545</v>
          </cell>
        </row>
        <row r="13">
          <cell r="E13">
            <v>29992.602000000003</v>
          </cell>
          <cell r="G13">
            <v>149.96301000000003</v>
          </cell>
        </row>
        <row r="14">
          <cell r="E14">
            <v>24073.713</v>
          </cell>
          <cell r="G14">
            <v>120.368565</v>
          </cell>
        </row>
        <row r="15">
          <cell r="E15">
            <v>23350.849000000002</v>
          </cell>
          <cell r="G15">
            <v>116.75424500000001</v>
          </cell>
        </row>
        <row r="16">
          <cell r="E16">
            <v>16867.841</v>
          </cell>
          <cell r="G16">
            <v>84.339205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ูลโซล่า สนม"/>
      <sheetName val="กราฟ"/>
    </sheetNames>
    <sheetDataSet>
      <sheetData sheetId="0">
        <row r="39">
          <cell r="C39">
            <v>1987.482</v>
          </cell>
          <cell r="E39">
            <v>2042.54</v>
          </cell>
          <cell r="G39">
            <v>2324.4580000000005</v>
          </cell>
          <cell r="I39">
            <v>2474.372</v>
          </cell>
          <cell r="K39">
            <v>2574.389</v>
          </cell>
          <cell r="M39">
            <v>2213.6020000000003</v>
          </cell>
          <cell r="O39">
            <v>2027.4480000000003</v>
          </cell>
          <cell r="Q39">
            <v>1962.322</v>
          </cell>
          <cell r="S39">
            <v>2135.3830000000007</v>
          </cell>
          <cell r="U39">
            <v>2077.781</v>
          </cell>
          <cell r="W39">
            <v>1956.3419999999999</v>
          </cell>
          <cell r="Y39">
            <v>1674.033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70" zoomScalePageLayoutView="0" workbookViewId="0" topLeftCell="A4">
      <selection activeCell="E16" sqref="E5:E16"/>
    </sheetView>
  </sheetViews>
  <sheetFormatPr defaultColWidth="9.140625" defaultRowHeight="12.75"/>
  <cols>
    <col min="1" max="1" width="10.7109375" style="4" customWidth="1"/>
    <col min="2" max="2" width="13.7109375" style="4" customWidth="1"/>
    <col min="3" max="3" width="9.57421875" style="4" customWidth="1"/>
    <col min="4" max="6" width="16.7109375" style="4" customWidth="1"/>
    <col min="7" max="7" width="14.8515625" style="4" customWidth="1"/>
    <col min="8" max="8" width="15.00390625" style="4" customWidth="1"/>
    <col min="9" max="16384" width="9.140625" style="4" customWidth="1"/>
  </cols>
  <sheetData>
    <row r="1" ht="25.5">
      <c r="H1" s="13" t="s">
        <v>19</v>
      </c>
    </row>
    <row r="2" spans="1:8" ht="26.25">
      <c r="A2" s="14" t="s">
        <v>22</v>
      </c>
      <c r="B2" s="14"/>
      <c r="C2" s="14"/>
      <c r="D2" s="14"/>
      <c r="E2" s="14"/>
      <c r="F2" s="14"/>
      <c r="G2" s="14"/>
      <c r="H2" s="14"/>
    </row>
    <row r="3" spans="1:8" ht="26.25">
      <c r="A3" s="2" t="s">
        <v>21</v>
      </c>
      <c r="B3" s="14"/>
      <c r="C3" s="14"/>
      <c r="D3" s="14"/>
      <c r="E3" s="14"/>
      <c r="F3" s="14"/>
      <c r="G3" s="14"/>
      <c r="H3" s="14"/>
    </row>
    <row r="4" spans="1:8" s="1" customFormat="1" ht="105" customHeight="1">
      <c r="A4" s="5" t="s">
        <v>5</v>
      </c>
      <c r="B4" s="9" t="s">
        <v>0</v>
      </c>
      <c r="C4" s="5" t="s">
        <v>2</v>
      </c>
      <c r="D4" s="60" t="s">
        <v>30</v>
      </c>
      <c r="E4" s="59" t="s">
        <v>31</v>
      </c>
      <c r="F4" s="58" t="s">
        <v>32</v>
      </c>
      <c r="G4" s="61" t="s">
        <v>29</v>
      </c>
      <c r="H4" s="5" t="s">
        <v>1</v>
      </c>
    </row>
    <row r="5" spans="1:8" ht="25.5">
      <c r="A5" s="6" t="s">
        <v>7</v>
      </c>
      <c r="B5" s="57">
        <v>22312</v>
      </c>
      <c r="C5" s="15">
        <v>200</v>
      </c>
      <c r="D5" s="19">
        <v>9842.47</v>
      </c>
      <c r="E5" s="55">
        <f>'[2]ข้อมูลโซล่า สนม'!$C$39</f>
        <v>1987.482</v>
      </c>
      <c r="F5" s="53">
        <f>D5+E5</f>
        <v>11829.952</v>
      </c>
      <c r="G5" s="18">
        <v>36840.008800566655</v>
      </c>
      <c r="H5" s="20">
        <f>F5/C5</f>
        <v>59.14975999999999</v>
      </c>
    </row>
    <row r="6" spans="1:8" ht="25.5">
      <c r="A6" s="6" t="s">
        <v>8</v>
      </c>
      <c r="B6" s="57">
        <v>22340</v>
      </c>
      <c r="C6" s="15">
        <v>200</v>
      </c>
      <c r="D6" s="19">
        <v>14206.15</v>
      </c>
      <c r="E6" s="55">
        <f>'[2]ข้อมูลโซล่า สนม'!$E$39</f>
        <v>2042.54</v>
      </c>
      <c r="F6" s="53">
        <f aca="true" t="shared" si="0" ref="F6:F16">D6+E6</f>
        <v>16248.689999999999</v>
      </c>
      <c r="G6" s="18">
        <v>53584.44004962554</v>
      </c>
      <c r="H6" s="20">
        <f aca="true" t="shared" si="1" ref="H6:H16">F6/C6</f>
        <v>81.24345</v>
      </c>
    </row>
    <row r="7" spans="1:8" ht="25.5">
      <c r="A7" s="6" t="s">
        <v>9</v>
      </c>
      <c r="B7" s="57">
        <v>22371</v>
      </c>
      <c r="C7" s="15">
        <v>200</v>
      </c>
      <c r="D7" s="19">
        <v>21704.95</v>
      </c>
      <c r="E7" s="55">
        <f>'[2]ข้อมูลโซล่า สนม'!$G$39</f>
        <v>2324.4580000000005</v>
      </c>
      <c r="F7" s="53">
        <f t="shared" si="0"/>
        <v>24029.408000000003</v>
      </c>
      <c r="G7" s="18">
        <v>82487.08423395536</v>
      </c>
      <c r="H7" s="20">
        <f t="shared" si="1"/>
        <v>120.14704000000002</v>
      </c>
    </row>
    <row r="8" spans="1:8" ht="25.5">
      <c r="A8" s="6" t="s">
        <v>10</v>
      </c>
      <c r="B8" s="57">
        <v>22401</v>
      </c>
      <c r="C8" s="15">
        <v>200</v>
      </c>
      <c r="D8" s="19">
        <v>20080.17</v>
      </c>
      <c r="E8" s="55">
        <f>'[2]ข้อมูลโซล่า สนม'!$I$39</f>
        <v>2474.372</v>
      </c>
      <c r="F8" s="53">
        <f t="shared" si="0"/>
        <v>22554.541999999998</v>
      </c>
      <c r="G8" s="18">
        <v>76246.19788879988</v>
      </c>
      <c r="H8" s="20">
        <f t="shared" si="1"/>
        <v>112.77270999999999</v>
      </c>
    </row>
    <row r="9" spans="1:8" ht="25.5">
      <c r="A9" s="6" t="s">
        <v>11</v>
      </c>
      <c r="B9" s="57">
        <v>22430</v>
      </c>
      <c r="C9" s="15">
        <v>200</v>
      </c>
      <c r="D9" s="19">
        <v>24646.35</v>
      </c>
      <c r="E9" s="55">
        <f>'[2]ข้อมูลโซล่า สนม'!$K$39</f>
        <v>2574.389</v>
      </c>
      <c r="F9" s="53">
        <f t="shared" si="0"/>
        <v>27220.738999999998</v>
      </c>
      <c r="G9" s="18">
        <v>93863.53891125922</v>
      </c>
      <c r="H9" s="20">
        <f t="shared" si="1"/>
        <v>136.103695</v>
      </c>
    </row>
    <row r="10" spans="1:8" ht="25.5">
      <c r="A10" s="6" t="s">
        <v>12</v>
      </c>
      <c r="B10" s="57">
        <v>22462</v>
      </c>
      <c r="C10" s="15">
        <v>200</v>
      </c>
      <c r="D10" s="19">
        <v>25293.63</v>
      </c>
      <c r="E10" s="55">
        <f>'[2]ข้อมูลโซล่า สนม'!$M$39</f>
        <v>2213.6020000000003</v>
      </c>
      <c r="F10" s="53">
        <f t="shared" si="0"/>
        <v>27507.232</v>
      </c>
      <c r="G10" s="18">
        <v>96083.80705804475</v>
      </c>
      <c r="H10" s="20">
        <f t="shared" si="1"/>
        <v>137.53616</v>
      </c>
    </row>
    <row r="11" spans="1:8" ht="25.5">
      <c r="A11" s="6" t="s">
        <v>13</v>
      </c>
      <c r="B11" s="57">
        <v>22493</v>
      </c>
      <c r="C11" s="15">
        <v>200</v>
      </c>
      <c r="D11" s="19">
        <v>22143.33</v>
      </c>
      <c r="E11" s="55">
        <f>'[2]ข้อมูลโซล่า สนม'!$O$39</f>
        <v>2027.4480000000003</v>
      </c>
      <c r="F11" s="53">
        <f t="shared" si="0"/>
        <v>24170.778000000002</v>
      </c>
      <c r="G11" s="18">
        <v>84689.09250488522</v>
      </c>
      <c r="H11" s="20">
        <f t="shared" si="1"/>
        <v>120.85389</v>
      </c>
    </row>
    <row r="12" spans="1:8" ht="25.5">
      <c r="A12" s="6" t="s">
        <v>14</v>
      </c>
      <c r="B12" s="57">
        <v>22524</v>
      </c>
      <c r="C12" s="15">
        <v>200</v>
      </c>
      <c r="D12" s="19">
        <v>21406.15</v>
      </c>
      <c r="E12" s="55">
        <f>'[2]ข้อมูลโซล่า สนม'!$Q$39</f>
        <v>1962.322</v>
      </c>
      <c r="F12" s="53">
        <f t="shared" si="0"/>
        <v>23368.472</v>
      </c>
      <c r="G12" s="18">
        <v>82207.8946365186</v>
      </c>
      <c r="H12" s="20">
        <f t="shared" si="1"/>
        <v>116.84236000000001</v>
      </c>
    </row>
    <row r="13" spans="1:8" ht="25.5">
      <c r="A13" s="6" t="s">
        <v>15</v>
      </c>
      <c r="B13" s="57">
        <v>22554</v>
      </c>
      <c r="C13" s="15">
        <v>200</v>
      </c>
      <c r="D13" s="19">
        <v>19414.16</v>
      </c>
      <c r="E13" s="55">
        <f>'[2]ข้อมูลโซล่า สนม'!$S$39</f>
        <v>2135.3830000000007</v>
      </c>
      <c r="F13" s="53">
        <f t="shared" si="0"/>
        <v>21549.543</v>
      </c>
      <c r="G13" s="18">
        <v>73813.61250076696</v>
      </c>
      <c r="H13" s="20">
        <f t="shared" si="1"/>
        <v>107.74771500000001</v>
      </c>
    </row>
    <row r="14" spans="1:8" ht="25.5">
      <c r="A14" s="6" t="s">
        <v>16</v>
      </c>
      <c r="B14" s="57">
        <v>22584</v>
      </c>
      <c r="C14" s="15">
        <v>200</v>
      </c>
      <c r="D14" s="19">
        <v>19454.62</v>
      </c>
      <c r="E14" s="55">
        <f>'[2]ข้อมูลโซล่า สนม'!$U$39</f>
        <v>2077.781</v>
      </c>
      <c r="F14" s="53">
        <f t="shared" si="0"/>
        <v>21532.400999999998</v>
      </c>
      <c r="G14" s="18">
        <v>73733.0098</v>
      </c>
      <c r="H14" s="20">
        <f t="shared" si="1"/>
        <v>107.662005</v>
      </c>
    </row>
    <row r="15" spans="1:8" ht="25.5">
      <c r="A15" s="6" t="s">
        <v>17</v>
      </c>
      <c r="B15" s="57">
        <v>22615</v>
      </c>
      <c r="C15" s="15">
        <v>200</v>
      </c>
      <c r="D15" s="19">
        <v>14416.16</v>
      </c>
      <c r="E15" s="55">
        <f>'[2]ข้อมูลโซล่า สนม'!$W$39</f>
        <v>1956.3419999999999</v>
      </c>
      <c r="F15" s="53">
        <f t="shared" si="0"/>
        <v>16372.502</v>
      </c>
      <c r="G15" s="18">
        <v>55358.0544</v>
      </c>
      <c r="H15" s="20">
        <f t="shared" si="1"/>
        <v>81.86251</v>
      </c>
    </row>
    <row r="16" spans="1:8" ht="25.5">
      <c r="A16" s="6" t="s">
        <v>18</v>
      </c>
      <c r="B16" s="57">
        <v>22646</v>
      </c>
      <c r="C16" s="15">
        <v>200</v>
      </c>
      <c r="D16" s="19">
        <v>11932.33</v>
      </c>
      <c r="E16" s="55">
        <f>'[2]ข้อมูลโซล่า สนม'!$Y$39</f>
        <v>1674.033</v>
      </c>
      <c r="F16" s="53">
        <f t="shared" si="0"/>
        <v>13606.363</v>
      </c>
      <c r="G16" s="18">
        <v>42837.064699999995</v>
      </c>
      <c r="H16" s="20">
        <f t="shared" si="1"/>
        <v>68.031815</v>
      </c>
    </row>
    <row r="17" spans="1:8" ht="26.25">
      <c r="A17" s="10" t="s">
        <v>3</v>
      </c>
      <c r="B17" s="10" t="s">
        <v>20</v>
      </c>
      <c r="C17" s="25" t="s">
        <v>20</v>
      </c>
      <c r="D17" s="17">
        <f>SUM(D5:D16)</f>
        <v>224540.46999999997</v>
      </c>
      <c r="E17" s="56">
        <f>SUM(E5:E16)</f>
        <v>25450.152000000002</v>
      </c>
      <c r="F17" s="54">
        <f>SUM(F5:F16)</f>
        <v>249990.62200000006</v>
      </c>
      <c r="G17" s="16">
        <f>SUM(G5:G16)</f>
        <v>851743.8054844222</v>
      </c>
      <c r="H17" s="26">
        <f>SUM(H5:H16)</f>
        <v>1249.95311</v>
      </c>
    </row>
    <row r="18" spans="1:8" ht="26.25">
      <c r="A18" s="11" t="s">
        <v>4</v>
      </c>
      <c r="B18" s="12" t="s">
        <v>20</v>
      </c>
      <c r="C18" s="25">
        <f aca="true" t="shared" si="2" ref="C18:H18">AVERAGE(C5:C16)</f>
        <v>200</v>
      </c>
      <c r="D18" s="17">
        <f t="shared" si="2"/>
        <v>18711.70583333333</v>
      </c>
      <c r="E18" s="56">
        <f t="shared" si="2"/>
        <v>2120.846</v>
      </c>
      <c r="F18" s="54">
        <f t="shared" si="2"/>
        <v>20832.55183333334</v>
      </c>
      <c r="G18" s="16">
        <f t="shared" si="2"/>
        <v>70978.65045703518</v>
      </c>
      <c r="H18" s="26">
        <f t="shared" si="2"/>
        <v>104.16275916666666</v>
      </c>
    </row>
    <row r="19" spans="1:8" ht="26.25">
      <c r="A19" s="21"/>
      <c r="B19" s="22"/>
      <c r="C19" s="23"/>
      <c r="D19" s="24"/>
      <c r="E19" s="24"/>
      <c r="F19" s="24"/>
      <c r="G19" s="24"/>
      <c r="H19" s="24"/>
    </row>
    <row r="20" spans="1:8" ht="25.5">
      <c r="A20" s="7"/>
      <c r="B20" s="7"/>
      <c r="C20" s="8"/>
      <c r="D20" s="8"/>
      <c r="E20" s="8"/>
      <c r="F20" s="8"/>
      <c r="G20" s="8"/>
      <c r="H20" s="8"/>
    </row>
    <row r="21" spans="1:8" ht="25.5">
      <c r="A21" s="7"/>
      <c r="B21" s="7"/>
      <c r="C21" s="8"/>
      <c r="D21" s="8"/>
      <c r="E21" s="8"/>
      <c r="F21" s="8"/>
      <c r="G21" s="8"/>
      <c r="H21" s="8"/>
    </row>
    <row r="22" spans="1:8" ht="26.25">
      <c r="A22" s="2"/>
      <c r="B22" s="3"/>
      <c r="C22" s="8"/>
      <c r="D22" s="8"/>
      <c r="E22" s="8"/>
      <c r="F22" s="8"/>
      <c r="G22" s="8"/>
      <c r="H22" s="8"/>
    </row>
    <row r="23" spans="1:8" ht="25.5">
      <c r="A23" s="7"/>
      <c r="B23" s="7"/>
      <c r="C23" s="7"/>
      <c r="D23" s="7"/>
      <c r="E23" s="7"/>
      <c r="F23" s="7"/>
      <c r="G23" s="7"/>
      <c r="H23" s="7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zoomScaleSheetLayoutView="70" zoomScalePageLayoutView="0" workbookViewId="0" topLeftCell="A1">
      <selection activeCell="R6" sqref="R6"/>
    </sheetView>
  </sheetViews>
  <sheetFormatPr defaultColWidth="9.140625" defaultRowHeight="12.75"/>
  <cols>
    <col min="1" max="1" width="19.140625" style="82" customWidth="1"/>
    <col min="2" max="2" width="13.7109375" style="82" customWidth="1"/>
    <col min="3" max="3" width="15.00390625" style="83" customWidth="1"/>
    <col min="4" max="4" width="15.00390625" style="84" hidden="1" customWidth="1"/>
    <col min="5" max="5" width="15.00390625" style="83" customWidth="1"/>
    <col min="6" max="8" width="15.00390625" style="84" hidden="1" customWidth="1"/>
    <col min="9" max="9" width="15.00390625" style="83" hidden="1" customWidth="1"/>
    <col min="10" max="10" width="15.00390625" style="84" hidden="1" customWidth="1"/>
    <col min="11" max="11" width="15.28125" style="82" customWidth="1"/>
    <col min="12" max="12" width="15.140625" style="84" hidden="1" customWidth="1"/>
    <col min="13" max="13" width="13.57421875" style="141" customWidth="1"/>
    <col min="14" max="14" width="15.7109375" style="139" customWidth="1"/>
    <col min="15" max="15" width="17.7109375" style="82" customWidth="1"/>
    <col min="16" max="16" width="13.57421875" style="86" customWidth="1"/>
    <col min="17" max="17" width="9.140625" style="82" customWidth="1"/>
    <col min="18" max="18" width="9.8515625" style="82" bestFit="1" customWidth="1"/>
    <col min="19" max="16384" width="9.140625" style="82" customWidth="1"/>
  </cols>
  <sheetData>
    <row r="1" ht="25.5">
      <c r="N1" s="85"/>
    </row>
    <row r="2" spans="1:16" ht="26.25">
      <c r="A2" s="30" t="s">
        <v>22</v>
      </c>
      <c r="B2" s="30"/>
      <c r="C2" s="87"/>
      <c r="D2" s="88"/>
      <c r="E2" s="87"/>
      <c r="F2" s="88"/>
      <c r="G2" s="88"/>
      <c r="H2" s="88"/>
      <c r="I2" s="87"/>
      <c r="J2" s="88"/>
      <c r="K2" s="30"/>
      <c r="L2" s="88"/>
      <c r="M2" s="142"/>
      <c r="N2" s="89"/>
      <c r="O2" s="140"/>
      <c r="P2" s="90"/>
    </row>
    <row r="3" spans="1:16" ht="26.25">
      <c r="A3" s="31" t="s">
        <v>37</v>
      </c>
      <c r="B3" s="30"/>
      <c r="C3" s="87"/>
      <c r="D3" s="88"/>
      <c r="E3" s="87"/>
      <c r="F3" s="88"/>
      <c r="G3" s="88"/>
      <c r="H3" s="88"/>
      <c r="I3" s="87"/>
      <c r="J3" s="88"/>
      <c r="K3" s="30"/>
      <c r="L3" s="88"/>
      <c r="M3" s="142"/>
      <c r="N3" s="89"/>
      <c r="P3" s="90"/>
    </row>
    <row r="4" spans="1:16" s="27" customFormat="1" ht="105">
      <c r="A4" s="91" t="s">
        <v>5</v>
      </c>
      <c r="B4" s="92" t="s">
        <v>0</v>
      </c>
      <c r="C4" s="93" t="s">
        <v>38</v>
      </c>
      <c r="D4" s="94" t="s">
        <v>39</v>
      </c>
      <c r="E4" s="93" t="s">
        <v>40</v>
      </c>
      <c r="F4" s="94" t="s">
        <v>41</v>
      </c>
      <c r="G4" s="95" t="s">
        <v>42</v>
      </c>
      <c r="H4" s="96" t="s">
        <v>43</v>
      </c>
      <c r="I4" s="95" t="s">
        <v>44</v>
      </c>
      <c r="J4" s="96" t="s">
        <v>45</v>
      </c>
      <c r="K4" s="93" t="s">
        <v>46</v>
      </c>
      <c r="L4" s="94" t="s">
        <v>47</v>
      </c>
      <c r="M4" s="143" t="s">
        <v>48</v>
      </c>
      <c r="N4" s="97" t="s">
        <v>49</v>
      </c>
      <c r="O4" s="98" t="s">
        <v>32</v>
      </c>
      <c r="P4" s="99" t="s">
        <v>50</v>
      </c>
    </row>
    <row r="5" spans="1:18" ht="25.5">
      <c r="A5" s="100" t="s">
        <v>7</v>
      </c>
      <c r="B5" s="57">
        <v>22312</v>
      </c>
      <c r="C5" s="101">
        <v>3080</v>
      </c>
      <c r="D5" s="102">
        <v>11528.328468945832</v>
      </c>
      <c r="E5" s="101">
        <v>9842.47</v>
      </c>
      <c r="F5" s="102">
        <v>36840.008800566655</v>
      </c>
      <c r="G5" s="103">
        <v>200</v>
      </c>
      <c r="H5" s="104">
        <v>748.5927577237554</v>
      </c>
      <c r="I5" s="103">
        <v>2100</v>
      </c>
      <c r="J5" s="104">
        <v>7860.223956099431</v>
      </c>
      <c r="K5" s="101">
        <f>G5+I5</f>
        <v>2300</v>
      </c>
      <c r="L5" s="102">
        <f>H5+J5</f>
        <v>8608.816713823187</v>
      </c>
      <c r="M5" s="144">
        <f>C5+E5+K5</f>
        <v>15222.47</v>
      </c>
      <c r="N5" s="105">
        <v>1987.482</v>
      </c>
      <c r="O5" s="106">
        <f>M5+N5</f>
        <v>17209.951999999997</v>
      </c>
      <c r="P5" s="107">
        <f aca="true" t="shared" si="0" ref="P5:P13">D5+F5+L5</f>
        <v>56977.15398333567</v>
      </c>
      <c r="R5" s="108"/>
    </row>
    <row r="6" spans="1:16" ht="25.5">
      <c r="A6" s="100" t="s">
        <v>8</v>
      </c>
      <c r="B6" s="57">
        <v>22340</v>
      </c>
      <c r="C6" s="101">
        <v>4040</v>
      </c>
      <c r="D6" s="102">
        <v>15238.550754461074</v>
      </c>
      <c r="E6" s="101">
        <v>14206.15</v>
      </c>
      <c r="F6" s="102">
        <v>53584.44004962554</v>
      </c>
      <c r="G6" s="103">
        <v>400</v>
      </c>
      <c r="H6" s="104">
        <v>1508.7674014317895</v>
      </c>
      <c r="I6" s="103">
        <v>2500</v>
      </c>
      <c r="J6" s="104">
        <v>9429.796258948683</v>
      </c>
      <c r="K6" s="101">
        <f aca="true" t="shared" si="1" ref="K6:L13">G6+I6</f>
        <v>2900</v>
      </c>
      <c r="L6" s="102">
        <f t="shared" si="1"/>
        <v>10938.563660380472</v>
      </c>
      <c r="M6" s="144">
        <f aca="true" t="shared" si="2" ref="M6:M13">C6+E6+K6</f>
        <v>21146.15</v>
      </c>
      <c r="N6" s="105">
        <v>2042.54</v>
      </c>
      <c r="O6" s="106">
        <f aca="true" t="shared" si="3" ref="O6:O13">M6+N6</f>
        <v>23188.690000000002</v>
      </c>
      <c r="P6" s="107">
        <f t="shared" si="0"/>
        <v>79761.55446446709</v>
      </c>
    </row>
    <row r="7" spans="1:16" ht="25.5">
      <c r="A7" s="100" t="s">
        <v>9</v>
      </c>
      <c r="B7" s="57">
        <v>22371</v>
      </c>
      <c r="C7" s="101">
        <v>3880</v>
      </c>
      <c r="D7" s="102">
        <v>14745.479110882392</v>
      </c>
      <c r="E7" s="101">
        <v>21704.95</v>
      </c>
      <c r="F7" s="102">
        <v>82487.08423395536</v>
      </c>
      <c r="G7" s="103">
        <v>450</v>
      </c>
      <c r="H7" s="104">
        <v>1710.1715463652258</v>
      </c>
      <c r="I7" s="103">
        <v>2400</v>
      </c>
      <c r="J7" s="104">
        <v>9120.914913947872</v>
      </c>
      <c r="K7" s="101">
        <f t="shared" si="1"/>
        <v>2850</v>
      </c>
      <c r="L7" s="102">
        <f t="shared" si="1"/>
        <v>10831.086460313098</v>
      </c>
      <c r="M7" s="144">
        <f t="shared" si="2"/>
        <v>28434.95</v>
      </c>
      <c r="N7" s="105">
        <v>2324.4580000000005</v>
      </c>
      <c r="O7" s="106">
        <f t="shared" si="3"/>
        <v>30759.408000000003</v>
      </c>
      <c r="P7" s="107">
        <f t="shared" si="0"/>
        <v>108063.64980515084</v>
      </c>
    </row>
    <row r="8" spans="1:16" ht="25.5">
      <c r="A8" s="100" t="s">
        <v>10</v>
      </c>
      <c r="B8" s="57">
        <v>22401</v>
      </c>
      <c r="C8" s="101">
        <v>4040</v>
      </c>
      <c r="D8" s="102">
        <v>15340.240619016253</v>
      </c>
      <c r="E8" s="101">
        <v>20080.17</v>
      </c>
      <c r="F8" s="102">
        <v>76246.19788879988</v>
      </c>
      <c r="G8" s="103">
        <v>1450</v>
      </c>
      <c r="H8" s="104">
        <v>5505.779430092467</v>
      </c>
      <c r="I8" s="103">
        <v>2700</v>
      </c>
      <c r="J8" s="104">
        <v>10252.141007758386</v>
      </c>
      <c r="K8" s="101">
        <f t="shared" si="1"/>
        <v>4150</v>
      </c>
      <c r="L8" s="102">
        <f t="shared" si="1"/>
        <v>15757.920437850853</v>
      </c>
      <c r="M8" s="144">
        <f t="shared" si="2"/>
        <v>28270.17</v>
      </c>
      <c r="N8" s="105">
        <v>2474.372</v>
      </c>
      <c r="O8" s="106">
        <f t="shared" si="3"/>
        <v>30744.541999999998</v>
      </c>
      <c r="P8" s="107">
        <f t="shared" si="0"/>
        <v>107344.358945667</v>
      </c>
    </row>
    <row r="9" spans="1:16" ht="25.5">
      <c r="A9" s="100" t="s">
        <v>11</v>
      </c>
      <c r="B9" s="57">
        <v>22430</v>
      </c>
      <c r="C9" s="101">
        <v>5400</v>
      </c>
      <c r="D9" s="102">
        <v>20565.443163827495</v>
      </c>
      <c r="E9" s="101">
        <v>24646.35</v>
      </c>
      <c r="F9" s="102">
        <v>93863.53891125922</v>
      </c>
      <c r="G9" s="103">
        <v>1650</v>
      </c>
      <c r="H9" s="104">
        <v>6283.885411169513</v>
      </c>
      <c r="I9" s="103">
        <v>3600</v>
      </c>
      <c r="J9" s="104">
        <v>13710.295442551664</v>
      </c>
      <c r="K9" s="101">
        <f t="shared" si="1"/>
        <v>5250</v>
      </c>
      <c r="L9" s="102">
        <f t="shared" si="1"/>
        <v>19994.180853721176</v>
      </c>
      <c r="M9" s="144">
        <f t="shared" si="2"/>
        <v>35296.35</v>
      </c>
      <c r="N9" s="105">
        <v>2574.389</v>
      </c>
      <c r="O9" s="106">
        <f t="shared" si="3"/>
        <v>37870.739</v>
      </c>
      <c r="P9" s="107">
        <f t="shared" si="0"/>
        <v>134423.1629288079</v>
      </c>
    </row>
    <row r="10" spans="1:16" ht="25.5">
      <c r="A10" s="100" t="s">
        <v>12</v>
      </c>
      <c r="B10" s="57">
        <v>22462</v>
      </c>
      <c r="C10" s="101">
        <v>5160</v>
      </c>
      <c r="D10" s="102">
        <v>19601.474538036295</v>
      </c>
      <c r="E10" s="101">
        <v>25293.63</v>
      </c>
      <c r="F10" s="102">
        <v>96083.80705804475</v>
      </c>
      <c r="G10" s="103">
        <v>1350</v>
      </c>
      <c r="H10" s="104">
        <v>5128.292757044379</v>
      </c>
      <c r="I10" s="103">
        <v>3600</v>
      </c>
      <c r="J10" s="104">
        <v>13675.447352118344</v>
      </c>
      <c r="K10" s="101">
        <f t="shared" si="1"/>
        <v>4950</v>
      </c>
      <c r="L10" s="102">
        <f t="shared" si="1"/>
        <v>18803.740109162725</v>
      </c>
      <c r="M10" s="144">
        <f t="shared" si="2"/>
        <v>35403.630000000005</v>
      </c>
      <c r="N10" s="105">
        <v>2213.6020000000003</v>
      </c>
      <c r="O10" s="106">
        <f t="shared" si="3"/>
        <v>37617.232</v>
      </c>
      <c r="P10" s="107">
        <f t="shared" si="0"/>
        <v>134489.02170524377</v>
      </c>
    </row>
    <row r="11" spans="1:16" ht="25.5">
      <c r="A11" s="100" t="s">
        <v>13</v>
      </c>
      <c r="B11" s="57">
        <v>22493</v>
      </c>
      <c r="C11" s="101">
        <v>3800</v>
      </c>
      <c r="D11" s="102">
        <v>14533.430677254226</v>
      </c>
      <c r="E11" s="101">
        <v>22143.33</v>
      </c>
      <c r="F11" s="102">
        <v>84689.09250488522</v>
      </c>
      <c r="G11" s="103">
        <v>1000</v>
      </c>
      <c r="H11" s="104">
        <v>3824.5870203300597</v>
      </c>
      <c r="I11" s="103">
        <v>2400</v>
      </c>
      <c r="J11" s="104">
        <v>9179.008848792144</v>
      </c>
      <c r="K11" s="101">
        <f t="shared" si="1"/>
        <v>3400</v>
      </c>
      <c r="L11" s="102">
        <f t="shared" si="1"/>
        <v>13003.595869122204</v>
      </c>
      <c r="M11" s="144">
        <f t="shared" si="2"/>
        <v>29343.33</v>
      </c>
      <c r="N11" s="105">
        <v>2027.4480000000003</v>
      </c>
      <c r="O11" s="106">
        <f t="shared" si="3"/>
        <v>31370.778000000002</v>
      </c>
      <c r="P11" s="107">
        <f t="shared" si="0"/>
        <v>112226.11905126164</v>
      </c>
    </row>
    <row r="12" spans="1:16" ht="25.5">
      <c r="A12" s="100" t="s">
        <v>14</v>
      </c>
      <c r="B12" s="57">
        <v>22524</v>
      </c>
      <c r="C12" s="101">
        <v>4680</v>
      </c>
      <c r="D12" s="102">
        <v>17973.00994802461</v>
      </c>
      <c r="E12" s="101">
        <v>21406.15</v>
      </c>
      <c r="F12" s="102">
        <v>82207.8946365186</v>
      </c>
      <c r="G12" s="103">
        <v>1150</v>
      </c>
      <c r="H12" s="104">
        <v>4416.4447521855345</v>
      </c>
      <c r="I12" s="103">
        <v>2700</v>
      </c>
      <c r="J12" s="104">
        <v>10369.044200783428</v>
      </c>
      <c r="K12" s="101">
        <f t="shared" si="1"/>
        <v>3850</v>
      </c>
      <c r="L12" s="102">
        <f t="shared" si="1"/>
        <v>14785.488952968963</v>
      </c>
      <c r="M12" s="144">
        <f t="shared" si="2"/>
        <v>29936.15</v>
      </c>
      <c r="N12" s="105">
        <v>1962.322</v>
      </c>
      <c r="O12" s="106">
        <f t="shared" si="3"/>
        <v>31898.472</v>
      </c>
      <c r="P12" s="107">
        <f t="shared" si="0"/>
        <v>114966.39353751218</v>
      </c>
    </row>
    <row r="13" spans="1:16" ht="25.5">
      <c r="A13" s="100" t="s">
        <v>15</v>
      </c>
      <c r="B13" s="57">
        <v>22554</v>
      </c>
      <c r="C13" s="101">
        <v>3840</v>
      </c>
      <c r="D13" s="102">
        <v>14599.87308247924</v>
      </c>
      <c r="E13" s="101">
        <v>19414.16</v>
      </c>
      <c r="F13" s="102">
        <v>73813.61250076696</v>
      </c>
      <c r="G13" s="103">
        <v>1300</v>
      </c>
      <c r="H13" s="104">
        <v>4942.665366464325</v>
      </c>
      <c r="I13" s="103">
        <v>2500</v>
      </c>
      <c r="J13" s="104">
        <v>9505.125704739088</v>
      </c>
      <c r="K13" s="101">
        <f t="shared" si="1"/>
        <v>3800</v>
      </c>
      <c r="L13" s="102">
        <f t="shared" si="1"/>
        <v>14447.791071203414</v>
      </c>
      <c r="M13" s="144">
        <f t="shared" si="2"/>
        <v>27054.16</v>
      </c>
      <c r="N13" s="105">
        <v>2135.3830000000007</v>
      </c>
      <c r="O13" s="106">
        <f t="shared" si="3"/>
        <v>29189.543</v>
      </c>
      <c r="P13" s="107">
        <f t="shared" si="0"/>
        <v>102861.27665444961</v>
      </c>
    </row>
    <row r="14" spans="1:16" ht="25.5">
      <c r="A14" s="100" t="s">
        <v>16</v>
      </c>
      <c r="B14" s="57">
        <v>22584</v>
      </c>
      <c r="C14" s="109">
        <v>4080</v>
      </c>
      <c r="D14" s="110">
        <v>15463.2</v>
      </c>
      <c r="E14" s="101">
        <v>19454.62</v>
      </c>
      <c r="F14" s="110">
        <v>73733.0098</v>
      </c>
      <c r="G14" s="103">
        <v>1200</v>
      </c>
      <c r="H14" s="104">
        <v>4548</v>
      </c>
      <c r="I14" s="111">
        <v>2300</v>
      </c>
      <c r="J14" s="112">
        <v>8717</v>
      </c>
      <c r="K14" s="101">
        <f aca="true" t="shared" si="4" ref="K14:L16">G14+I14</f>
        <v>3500</v>
      </c>
      <c r="L14" s="102">
        <f t="shared" si="4"/>
        <v>13265</v>
      </c>
      <c r="M14" s="144">
        <f>C14+E14+K14</f>
        <v>27034.62</v>
      </c>
      <c r="N14" s="105">
        <v>2077.781</v>
      </c>
      <c r="O14" s="106">
        <f>M14+N14</f>
        <v>29112.400999999998</v>
      </c>
      <c r="P14" s="107">
        <f>D14+F14+L14</f>
        <v>102461.2098</v>
      </c>
    </row>
    <row r="15" spans="1:16" ht="25.5">
      <c r="A15" s="100" t="s">
        <v>17</v>
      </c>
      <c r="B15" s="57">
        <v>22615</v>
      </c>
      <c r="C15" s="109">
        <v>3160</v>
      </c>
      <c r="D15" s="110">
        <v>12134.4</v>
      </c>
      <c r="E15" s="101">
        <v>14416.16</v>
      </c>
      <c r="F15" s="110">
        <v>55358.0544</v>
      </c>
      <c r="G15" s="103">
        <v>600</v>
      </c>
      <c r="H15" s="104">
        <v>2304</v>
      </c>
      <c r="I15" s="111">
        <v>1500</v>
      </c>
      <c r="J15" s="112">
        <v>5760</v>
      </c>
      <c r="K15" s="101">
        <f t="shared" si="4"/>
        <v>2100</v>
      </c>
      <c r="L15" s="102">
        <f t="shared" si="4"/>
        <v>8064</v>
      </c>
      <c r="M15" s="144">
        <f>C15+E15+K15</f>
        <v>19676.16</v>
      </c>
      <c r="N15" s="105">
        <v>1956.3419999999999</v>
      </c>
      <c r="O15" s="106">
        <f>M15+N15</f>
        <v>21632.502</v>
      </c>
      <c r="P15" s="107">
        <f>D15+F15+L15</f>
        <v>75556.4544</v>
      </c>
    </row>
    <row r="16" spans="1:16" ht="25.5">
      <c r="A16" s="100" t="s">
        <v>18</v>
      </c>
      <c r="B16" s="57">
        <v>22646</v>
      </c>
      <c r="C16" s="109">
        <v>3640</v>
      </c>
      <c r="D16" s="110">
        <v>13067.6</v>
      </c>
      <c r="E16" s="101">
        <v>11932.33</v>
      </c>
      <c r="F16" s="110">
        <v>42837.064699999995</v>
      </c>
      <c r="G16" s="103">
        <v>300</v>
      </c>
      <c r="H16" s="104">
        <v>1077</v>
      </c>
      <c r="I16" s="111">
        <v>1900</v>
      </c>
      <c r="J16" s="112">
        <v>6821</v>
      </c>
      <c r="K16" s="101">
        <f t="shared" si="4"/>
        <v>2200</v>
      </c>
      <c r="L16" s="102">
        <f t="shared" si="4"/>
        <v>7898</v>
      </c>
      <c r="M16" s="144">
        <f>C16+E16+K16</f>
        <v>17772.33</v>
      </c>
      <c r="N16" s="105">
        <v>1674.033</v>
      </c>
      <c r="O16" s="106">
        <f>M16+N16</f>
        <v>19446.363</v>
      </c>
      <c r="P16" s="107">
        <f>D16+F16+L16</f>
        <v>63802.664699999994</v>
      </c>
    </row>
    <row r="17" spans="1:16" ht="26.25">
      <c r="A17" s="113" t="s">
        <v>3</v>
      </c>
      <c r="B17" s="113" t="s">
        <v>20</v>
      </c>
      <c r="C17" s="114">
        <f>SUM(C5:C16)</f>
        <v>48800</v>
      </c>
      <c r="D17" s="115">
        <f aca="true" t="shared" si="5" ref="D17:L17">SUM(D5:D16)</f>
        <v>184791.0303629274</v>
      </c>
      <c r="E17" s="114">
        <f t="shared" si="5"/>
        <v>224540.46999999997</v>
      </c>
      <c r="F17" s="115">
        <f t="shared" si="5"/>
        <v>851743.8054844222</v>
      </c>
      <c r="G17" s="116">
        <f>SUM(G5:G16)</f>
        <v>11050</v>
      </c>
      <c r="H17" s="116">
        <f>SUM(H5:H16)</f>
        <v>41998.18644280705</v>
      </c>
      <c r="I17" s="116">
        <f>SUM(I5:I16)</f>
        <v>30200</v>
      </c>
      <c r="J17" s="116">
        <f>SUM(J5:J16)</f>
        <v>114399.99768573903</v>
      </c>
      <c r="K17" s="114">
        <f t="shared" si="5"/>
        <v>41250</v>
      </c>
      <c r="L17" s="115">
        <f t="shared" si="5"/>
        <v>156398.1841285461</v>
      </c>
      <c r="M17" s="145">
        <f>SUM(M5:M16)</f>
        <v>314590.47</v>
      </c>
      <c r="N17" s="117">
        <f>SUM(N5:N16)</f>
        <v>25450.152000000002</v>
      </c>
      <c r="O17" s="118">
        <f>SUM(O5:O16)</f>
        <v>340040.62200000003</v>
      </c>
      <c r="P17" s="119">
        <f>SUM(P5:P16)</f>
        <v>1192933.0199758958</v>
      </c>
    </row>
    <row r="18" spans="1:16" ht="26.25">
      <c r="A18" s="109" t="s">
        <v>4</v>
      </c>
      <c r="B18" s="120" t="s">
        <v>20</v>
      </c>
      <c r="C18" s="114">
        <f>AVERAGE(C5:C16)</f>
        <v>4066.6666666666665</v>
      </c>
      <c r="D18" s="115">
        <f aca="true" t="shared" si="6" ref="D18:L18">AVERAGE(D5:D16)</f>
        <v>15399.252530243952</v>
      </c>
      <c r="E18" s="114">
        <f t="shared" si="6"/>
        <v>18711.70583333333</v>
      </c>
      <c r="F18" s="115">
        <f t="shared" si="6"/>
        <v>70978.65045703518</v>
      </c>
      <c r="G18" s="116">
        <f>AVERAGE(G5:G16)</f>
        <v>920.8333333333334</v>
      </c>
      <c r="H18" s="116">
        <f>AVERAGE(H5:H16)</f>
        <v>3499.8488702339205</v>
      </c>
      <c r="I18" s="116">
        <f>AVERAGE(I5:I16)</f>
        <v>2516.6666666666665</v>
      </c>
      <c r="J18" s="116">
        <f>AVERAGE(J5:J16)</f>
        <v>9533.333140478253</v>
      </c>
      <c r="K18" s="114">
        <f t="shared" si="6"/>
        <v>3437.5</v>
      </c>
      <c r="L18" s="115">
        <f t="shared" si="6"/>
        <v>13033.182010712175</v>
      </c>
      <c r="M18" s="145">
        <f>AVERAGE(M5:M16)</f>
        <v>26215.872499999998</v>
      </c>
      <c r="N18" s="117">
        <f>AVERAGE(N5:N16)</f>
        <v>2120.846</v>
      </c>
      <c r="O18" s="118">
        <f>AVERAGE(O5:O16)</f>
        <v>28336.718500000003</v>
      </c>
      <c r="P18" s="119">
        <f>AVERAGE(P5:P16)</f>
        <v>99411.08499799132</v>
      </c>
    </row>
    <row r="19" spans="1:16" ht="26.25">
      <c r="A19" s="121"/>
      <c r="B19" s="122"/>
      <c r="C19" s="123"/>
      <c r="D19" s="124"/>
      <c r="E19" s="123"/>
      <c r="F19" s="124"/>
      <c r="G19" s="124"/>
      <c r="H19" s="124"/>
      <c r="I19" s="123"/>
      <c r="J19" s="124"/>
      <c r="K19" s="125"/>
      <c r="L19" s="126"/>
      <c r="M19" s="146"/>
      <c r="N19" s="127"/>
      <c r="P19" s="128"/>
    </row>
    <row r="20" spans="1:16" ht="25.5">
      <c r="A20" s="129"/>
      <c r="B20" s="129"/>
      <c r="C20" s="130"/>
      <c r="D20" s="131"/>
      <c r="E20" s="130"/>
      <c r="F20" s="131"/>
      <c r="G20" s="131"/>
      <c r="H20" s="131"/>
      <c r="I20" s="130"/>
      <c r="J20" s="131"/>
      <c r="K20" s="132"/>
      <c r="L20" s="131"/>
      <c r="M20" s="147"/>
      <c r="N20" s="133"/>
      <c r="P20" s="134"/>
    </row>
    <row r="21" spans="1:16" ht="25.5">
      <c r="A21" s="129"/>
      <c r="B21" s="129"/>
      <c r="C21" s="130"/>
      <c r="D21" s="131"/>
      <c r="E21" s="130"/>
      <c r="F21" s="131"/>
      <c r="G21" s="131"/>
      <c r="H21" s="131"/>
      <c r="I21" s="130"/>
      <c r="J21" s="131"/>
      <c r="K21" s="132"/>
      <c r="L21" s="131"/>
      <c r="M21" s="147"/>
      <c r="N21" s="133"/>
      <c r="P21" s="134"/>
    </row>
    <row r="22" spans="1:16" ht="26.25">
      <c r="A22" s="31"/>
      <c r="B22" s="32"/>
      <c r="C22" s="130"/>
      <c r="D22" s="131"/>
      <c r="E22" s="130"/>
      <c r="F22" s="131"/>
      <c r="G22" s="131"/>
      <c r="H22" s="131"/>
      <c r="I22" s="130"/>
      <c r="J22" s="131"/>
      <c r="K22" s="132"/>
      <c r="L22" s="131"/>
      <c r="M22" s="147"/>
      <c r="N22" s="133"/>
      <c r="P22" s="134"/>
    </row>
    <row r="23" spans="1:16" ht="25.5">
      <c r="A23" s="129"/>
      <c r="B23" s="129"/>
      <c r="C23" s="135"/>
      <c r="D23" s="136"/>
      <c r="E23" s="135"/>
      <c r="F23" s="136"/>
      <c r="G23" s="136"/>
      <c r="H23" s="136"/>
      <c r="I23" s="135"/>
      <c r="J23" s="136"/>
      <c r="K23" s="129"/>
      <c r="L23" s="136"/>
      <c r="M23" s="148"/>
      <c r="N23" s="137"/>
      <c r="P23" s="138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70" zoomScalePageLayoutView="0" workbookViewId="0" topLeftCell="A1">
      <selection activeCell="J10" sqref="J10"/>
    </sheetView>
  </sheetViews>
  <sheetFormatPr defaultColWidth="9.140625" defaultRowHeight="12.75"/>
  <cols>
    <col min="1" max="1" width="15.7109375" style="4" customWidth="1"/>
    <col min="2" max="2" width="13.7109375" style="4" hidden="1" customWidth="1"/>
    <col min="3" max="3" width="11.7109375" style="4" customWidth="1"/>
    <col min="4" max="7" width="16.7109375" style="4" customWidth="1"/>
    <col min="8" max="8" width="17.28125" style="4" customWidth="1"/>
    <col min="9" max="16384" width="9.140625" style="4" customWidth="1"/>
  </cols>
  <sheetData>
    <row r="1" ht="25.5">
      <c r="H1" s="13" t="s">
        <v>19</v>
      </c>
    </row>
    <row r="2" spans="1:8" ht="26.25">
      <c r="A2" s="14" t="s">
        <v>22</v>
      </c>
      <c r="B2" s="14"/>
      <c r="C2" s="14"/>
      <c r="D2" s="14"/>
      <c r="E2" s="14"/>
      <c r="F2" s="14"/>
      <c r="G2" s="14"/>
      <c r="H2" s="14"/>
    </row>
    <row r="3" spans="1:8" ht="26.25">
      <c r="A3" s="31" t="s">
        <v>37</v>
      </c>
      <c r="B3" s="14"/>
      <c r="C3" s="14"/>
      <c r="D3" s="14"/>
      <c r="E3" s="14"/>
      <c r="F3" s="14"/>
      <c r="G3" s="14"/>
      <c r="H3" s="14"/>
    </row>
    <row r="4" spans="1:8" s="1" customFormat="1" ht="105">
      <c r="A4" s="5" t="s">
        <v>5</v>
      </c>
      <c r="B4" s="9" t="s">
        <v>0</v>
      </c>
      <c r="C4" s="5" t="s">
        <v>2</v>
      </c>
      <c r="D4" s="60" t="s">
        <v>30</v>
      </c>
      <c r="E4" s="97" t="s">
        <v>49</v>
      </c>
      <c r="F4" s="58" t="s">
        <v>32</v>
      </c>
      <c r="G4" s="62" t="s">
        <v>6</v>
      </c>
      <c r="H4" s="5" t="s">
        <v>1</v>
      </c>
    </row>
    <row r="5" spans="1:8" ht="25.5">
      <c r="A5" s="6" t="s">
        <v>7</v>
      </c>
      <c r="B5" s="6"/>
      <c r="C5" s="15">
        <v>200</v>
      </c>
      <c r="D5" s="19">
        <f>'จดบันทึกไฟฟ้า-สนม.'!M5</f>
        <v>15222.47</v>
      </c>
      <c r="E5" s="105">
        <f>'จดบันทึกไฟฟ้า-สนม.'!N5</f>
        <v>1987.482</v>
      </c>
      <c r="F5" s="53">
        <f>D5+E5</f>
        <v>17209.951999999997</v>
      </c>
      <c r="G5" s="18">
        <f>'จดบันทึกไฟฟ้า-สนม.'!P5</f>
        <v>56977.15398333567</v>
      </c>
      <c r="H5" s="20">
        <f>F5/C5</f>
        <v>86.04975999999999</v>
      </c>
    </row>
    <row r="6" spans="1:8" ht="25.5">
      <c r="A6" s="6" t="s">
        <v>8</v>
      </c>
      <c r="B6" s="6"/>
      <c r="C6" s="15">
        <v>200</v>
      </c>
      <c r="D6" s="19">
        <f>'จดบันทึกไฟฟ้า-สนม.'!M6</f>
        <v>21146.15</v>
      </c>
      <c r="E6" s="105">
        <f>'จดบันทึกไฟฟ้า-สนม.'!N6</f>
        <v>2042.54</v>
      </c>
      <c r="F6" s="53">
        <f aca="true" t="shared" si="0" ref="F6:F16">D6+E6</f>
        <v>23188.690000000002</v>
      </c>
      <c r="G6" s="18">
        <f>'จดบันทึกไฟฟ้า-สนม.'!P6</f>
        <v>79761.55446446709</v>
      </c>
      <c r="H6" s="20">
        <f aca="true" t="shared" si="1" ref="H6:H16">F6/C6</f>
        <v>115.94345000000001</v>
      </c>
    </row>
    <row r="7" spans="1:8" ht="25.5">
      <c r="A7" s="6" t="s">
        <v>9</v>
      </c>
      <c r="B7" s="6"/>
      <c r="C7" s="15">
        <v>200</v>
      </c>
      <c r="D7" s="19">
        <f>'จดบันทึกไฟฟ้า-สนม.'!M7</f>
        <v>28434.95</v>
      </c>
      <c r="E7" s="105">
        <f>'จดบันทึกไฟฟ้า-สนม.'!N7</f>
        <v>2324.4580000000005</v>
      </c>
      <c r="F7" s="53">
        <f t="shared" si="0"/>
        <v>30759.408000000003</v>
      </c>
      <c r="G7" s="18">
        <f>'จดบันทึกไฟฟ้า-สนม.'!P7</f>
        <v>108063.64980515084</v>
      </c>
      <c r="H7" s="20">
        <f t="shared" si="1"/>
        <v>153.79704</v>
      </c>
    </row>
    <row r="8" spans="1:8" ht="25.5">
      <c r="A8" s="6" t="s">
        <v>10</v>
      </c>
      <c r="B8" s="6"/>
      <c r="C8" s="15">
        <v>200</v>
      </c>
      <c r="D8" s="19">
        <f>'จดบันทึกไฟฟ้า-สนม.'!M8</f>
        <v>28270.17</v>
      </c>
      <c r="E8" s="105">
        <f>'จดบันทึกไฟฟ้า-สนม.'!N8</f>
        <v>2474.372</v>
      </c>
      <c r="F8" s="53">
        <f t="shared" si="0"/>
        <v>30744.541999999998</v>
      </c>
      <c r="G8" s="18">
        <f>'จดบันทึกไฟฟ้า-สนม.'!P8</f>
        <v>107344.358945667</v>
      </c>
      <c r="H8" s="20">
        <f t="shared" si="1"/>
        <v>153.72270999999998</v>
      </c>
    </row>
    <row r="9" spans="1:8" ht="25.5">
      <c r="A9" s="6" t="s">
        <v>11</v>
      </c>
      <c r="B9" s="6"/>
      <c r="C9" s="15">
        <v>200</v>
      </c>
      <c r="D9" s="19">
        <f>'จดบันทึกไฟฟ้า-สนม.'!M9</f>
        <v>35296.35</v>
      </c>
      <c r="E9" s="105">
        <f>'จดบันทึกไฟฟ้า-สนม.'!N9</f>
        <v>2574.389</v>
      </c>
      <c r="F9" s="53">
        <f t="shared" si="0"/>
        <v>37870.739</v>
      </c>
      <c r="G9" s="18">
        <f>'จดบันทึกไฟฟ้า-สนม.'!P9</f>
        <v>134423.1629288079</v>
      </c>
      <c r="H9" s="20">
        <f t="shared" si="1"/>
        <v>189.35369500000002</v>
      </c>
    </row>
    <row r="10" spans="1:8" ht="25.5">
      <c r="A10" s="6" t="s">
        <v>12</v>
      </c>
      <c r="B10" s="6"/>
      <c r="C10" s="15">
        <v>200</v>
      </c>
      <c r="D10" s="19">
        <f>'จดบันทึกไฟฟ้า-สนม.'!M10</f>
        <v>35403.630000000005</v>
      </c>
      <c r="E10" s="105">
        <f>'จดบันทึกไฟฟ้า-สนม.'!N10</f>
        <v>2213.6020000000003</v>
      </c>
      <c r="F10" s="53">
        <f t="shared" si="0"/>
        <v>37617.232</v>
      </c>
      <c r="G10" s="18">
        <f>'จดบันทึกไฟฟ้า-สนม.'!P10</f>
        <v>134489.02170524377</v>
      </c>
      <c r="H10" s="20">
        <f t="shared" si="1"/>
        <v>188.08616</v>
      </c>
    </row>
    <row r="11" spans="1:8" ht="25.5">
      <c r="A11" s="6" t="s">
        <v>13</v>
      </c>
      <c r="B11" s="6"/>
      <c r="C11" s="15">
        <v>200</v>
      </c>
      <c r="D11" s="19">
        <f>'จดบันทึกไฟฟ้า-สนม.'!M11</f>
        <v>29343.33</v>
      </c>
      <c r="E11" s="105">
        <f>'จดบันทึกไฟฟ้า-สนม.'!N11</f>
        <v>2027.4480000000003</v>
      </c>
      <c r="F11" s="53">
        <f t="shared" si="0"/>
        <v>31370.778000000002</v>
      </c>
      <c r="G11" s="18">
        <f>'จดบันทึกไฟฟ้า-สนม.'!P11</f>
        <v>112226.11905126164</v>
      </c>
      <c r="H11" s="20">
        <f t="shared" si="1"/>
        <v>156.85389</v>
      </c>
    </row>
    <row r="12" spans="1:8" ht="25.5">
      <c r="A12" s="6" t="s">
        <v>14</v>
      </c>
      <c r="B12" s="6"/>
      <c r="C12" s="15">
        <v>200</v>
      </c>
      <c r="D12" s="19">
        <f>'จดบันทึกไฟฟ้า-สนม.'!M12</f>
        <v>29936.15</v>
      </c>
      <c r="E12" s="105">
        <f>'จดบันทึกไฟฟ้า-สนม.'!N12</f>
        <v>1962.322</v>
      </c>
      <c r="F12" s="53">
        <f t="shared" si="0"/>
        <v>31898.472</v>
      </c>
      <c r="G12" s="18">
        <f>'จดบันทึกไฟฟ้า-สนม.'!P12</f>
        <v>114966.39353751218</v>
      </c>
      <c r="H12" s="20">
        <f t="shared" si="1"/>
        <v>159.49236000000002</v>
      </c>
    </row>
    <row r="13" spans="1:8" ht="25.5">
      <c r="A13" s="6" t="s">
        <v>15</v>
      </c>
      <c r="B13" s="6"/>
      <c r="C13" s="15">
        <v>200</v>
      </c>
      <c r="D13" s="19">
        <f>'จดบันทึกไฟฟ้า-สนม.'!M13</f>
        <v>27054.16</v>
      </c>
      <c r="E13" s="105">
        <f>'จดบันทึกไฟฟ้า-สนม.'!N13</f>
        <v>2135.3830000000007</v>
      </c>
      <c r="F13" s="53">
        <f t="shared" si="0"/>
        <v>29189.543</v>
      </c>
      <c r="G13" s="18">
        <f>'จดบันทึกไฟฟ้า-สนม.'!P13</f>
        <v>102861.27665444961</v>
      </c>
      <c r="H13" s="20">
        <f t="shared" si="1"/>
        <v>145.94771500000002</v>
      </c>
    </row>
    <row r="14" spans="1:8" ht="25.5">
      <c r="A14" s="6" t="s">
        <v>16</v>
      </c>
      <c r="B14" s="6"/>
      <c r="C14" s="15">
        <v>200</v>
      </c>
      <c r="D14" s="19">
        <f>'จดบันทึกไฟฟ้า-สนม.'!M14</f>
        <v>27034.62</v>
      </c>
      <c r="E14" s="105">
        <f>'จดบันทึกไฟฟ้า-สนม.'!N14</f>
        <v>2077.781</v>
      </c>
      <c r="F14" s="53">
        <f t="shared" si="0"/>
        <v>29112.400999999998</v>
      </c>
      <c r="G14" s="18">
        <f>'จดบันทึกไฟฟ้า-สนม.'!P14</f>
        <v>102461.2098</v>
      </c>
      <c r="H14" s="20">
        <f t="shared" si="1"/>
        <v>145.562005</v>
      </c>
    </row>
    <row r="15" spans="1:8" ht="25.5">
      <c r="A15" s="6" t="s">
        <v>17</v>
      </c>
      <c r="B15" s="6"/>
      <c r="C15" s="15">
        <v>200</v>
      </c>
      <c r="D15" s="19">
        <f>'จดบันทึกไฟฟ้า-สนม.'!M15</f>
        <v>19676.16</v>
      </c>
      <c r="E15" s="105">
        <f>'จดบันทึกไฟฟ้า-สนม.'!N15</f>
        <v>1956.3419999999999</v>
      </c>
      <c r="F15" s="53">
        <f t="shared" si="0"/>
        <v>21632.502</v>
      </c>
      <c r="G15" s="18">
        <f>'จดบันทึกไฟฟ้า-สนม.'!P15</f>
        <v>75556.4544</v>
      </c>
      <c r="H15" s="20">
        <f t="shared" si="1"/>
        <v>108.16251</v>
      </c>
    </row>
    <row r="16" spans="1:8" ht="25.5">
      <c r="A16" s="6" t="s">
        <v>18</v>
      </c>
      <c r="B16" s="6"/>
      <c r="C16" s="15">
        <v>200</v>
      </c>
      <c r="D16" s="19">
        <f>'จดบันทึกไฟฟ้า-สนม.'!M16</f>
        <v>17772.33</v>
      </c>
      <c r="E16" s="105">
        <f>'จดบันทึกไฟฟ้า-สนม.'!N16</f>
        <v>1674.033</v>
      </c>
      <c r="F16" s="53">
        <f t="shared" si="0"/>
        <v>19446.363</v>
      </c>
      <c r="G16" s="18">
        <f>'จดบันทึกไฟฟ้า-สนม.'!P16</f>
        <v>63802.664699999994</v>
      </c>
      <c r="H16" s="20">
        <f t="shared" si="1"/>
        <v>97.23181500000001</v>
      </c>
    </row>
    <row r="17" spans="1:8" ht="26.25">
      <c r="A17" s="10" t="s">
        <v>3</v>
      </c>
      <c r="B17" s="10" t="s">
        <v>20</v>
      </c>
      <c r="C17" s="25" t="s">
        <v>20</v>
      </c>
      <c r="D17" s="17">
        <f>SUM(D5:D16)</f>
        <v>314590.47</v>
      </c>
      <c r="E17" s="56">
        <f>SUM(E5:E16)</f>
        <v>25450.152000000002</v>
      </c>
      <c r="F17" s="54">
        <f>SUM(F5:F16)</f>
        <v>340040.62200000003</v>
      </c>
      <c r="G17" s="16">
        <f>SUM(G5:G16)</f>
        <v>1192933.0199758958</v>
      </c>
      <c r="H17" s="26">
        <f>SUM(H5:H16)</f>
        <v>1700.2031100000004</v>
      </c>
    </row>
    <row r="18" spans="1:8" ht="26.25">
      <c r="A18" s="11" t="s">
        <v>4</v>
      </c>
      <c r="B18" s="12" t="s">
        <v>20</v>
      </c>
      <c r="C18" s="25">
        <f aca="true" t="shared" si="2" ref="C18:H18">AVERAGE(C5:C16)</f>
        <v>200</v>
      </c>
      <c r="D18" s="17">
        <f t="shared" si="2"/>
        <v>26215.872499999998</v>
      </c>
      <c r="E18" s="56">
        <f t="shared" si="2"/>
        <v>2120.846</v>
      </c>
      <c r="F18" s="54">
        <f t="shared" si="2"/>
        <v>28336.718500000003</v>
      </c>
      <c r="G18" s="16">
        <f t="shared" si="2"/>
        <v>99411.08499799132</v>
      </c>
      <c r="H18" s="26">
        <f t="shared" si="2"/>
        <v>141.68359250000003</v>
      </c>
    </row>
    <row r="19" spans="1:8" ht="26.25">
      <c r="A19" s="21"/>
      <c r="B19" s="22"/>
      <c r="C19" s="23"/>
      <c r="D19" s="24"/>
      <c r="E19" s="24"/>
      <c r="F19" s="24"/>
      <c r="G19" s="24"/>
      <c r="H19" s="24"/>
    </row>
    <row r="20" spans="1:8" ht="25.5">
      <c r="A20" s="7"/>
      <c r="B20" s="7"/>
      <c r="C20" s="8"/>
      <c r="D20" s="8"/>
      <c r="E20" s="8"/>
      <c r="F20" s="8"/>
      <c r="G20" s="8"/>
      <c r="H20" s="8"/>
    </row>
    <row r="21" spans="1:8" ht="25.5">
      <c r="A21" s="7"/>
      <c r="B21" s="7"/>
      <c r="C21" s="8"/>
      <c r="D21" s="8"/>
      <c r="E21" s="8"/>
      <c r="F21" s="8"/>
      <c r="G21" s="8"/>
      <c r="H21" s="8"/>
    </row>
    <row r="22" spans="1:8" ht="26.25">
      <c r="A22" s="2"/>
      <c r="B22" s="3"/>
      <c r="C22" s="8"/>
      <c r="D22" s="8"/>
      <c r="E22" s="8"/>
      <c r="F22" s="8"/>
      <c r="G22" s="8"/>
      <c r="H22" s="8"/>
    </row>
    <row r="23" spans="1:8" ht="25.5">
      <c r="A23" s="7"/>
      <c r="B23" s="7"/>
      <c r="C23" s="7"/>
      <c r="D23" s="7"/>
      <c r="E23" s="7"/>
      <c r="F23" s="7"/>
      <c r="G23" s="7"/>
      <c r="H23" s="7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">
      <selection activeCell="O7" sqref="N7:O7"/>
    </sheetView>
  </sheetViews>
  <sheetFormatPr defaultColWidth="9.140625" defaultRowHeight="21.75" customHeight="1"/>
  <cols>
    <col min="1" max="1" width="10.00390625" style="29" customWidth="1"/>
    <col min="2" max="3" width="13.28125" style="29" customWidth="1"/>
    <col min="4" max="4" width="9.57421875" style="29" customWidth="1"/>
    <col min="5" max="5" width="7.7109375" style="80" customWidth="1"/>
    <col min="6" max="6" width="9.7109375" style="80" customWidth="1"/>
    <col min="7" max="7" width="14.140625" style="80" customWidth="1"/>
    <col min="8" max="8" width="14.57421875" style="29" customWidth="1"/>
    <col min="9" max="9" width="9.28125" style="29" customWidth="1"/>
    <col min="10" max="10" width="12.28125" style="80" hidden="1" customWidth="1"/>
    <col min="11" max="11" width="14.8515625" style="80" hidden="1" customWidth="1"/>
    <col min="12" max="16384" width="9.140625" style="29" customWidth="1"/>
  </cols>
  <sheetData>
    <row r="1" spans="1:11" ht="21.75" customHeight="1">
      <c r="A1" s="27"/>
      <c r="B1" s="27"/>
      <c r="C1" s="27"/>
      <c r="D1" s="27"/>
      <c r="E1" s="67"/>
      <c r="F1" s="67"/>
      <c r="G1" s="67"/>
      <c r="H1" s="28"/>
      <c r="I1" s="28" t="s">
        <v>19</v>
      </c>
      <c r="J1" s="67"/>
      <c r="K1" s="67"/>
    </row>
    <row r="2" spans="1:11" ht="21.75" customHeight="1">
      <c r="A2" s="30" t="s">
        <v>23</v>
      </c>
      <c r="B2" s="30"/>
      <c r="C2" s="30"/>
      <c r="D2" s="30"/>
      <c r="E2" s="68"/>
      <c r="F2" s="68"/>
      <c r="G2" s="68"/>
      <c r="H2" s="30"/>
      <c r="I2" s="30"/>
      <c r="J2" s="68"/>
      <c r="K2" s="68"/>
    </row>
    <row r="3" spans="1:11" ht="21.75" customHeight="1">
      <c r="A3" s="31"/>
      <c r="B3" s="32"/>
      <c r="C3" s="32"/>
      <c r="D3" s="32"/>
      <c r="E3" s="69"/>
      <c r="F3" s="69"/>
      <c r="G3" s="69"/>
      <c r="H3" s="32"/>
      <c r="I3" s="32"/>
      <c r="J3" s="69"/>
      <c r="K3" s="69"/>
    </row>
    <row r="4" spans="1:11" s="37" customFormat="1" ht="109.5" customHeight="1">
      <c r="A4" s="33" t="s">
        <v>5</v>
      </c>
      <c r="B4" s="34" t="s">
        <v>24</v>
      </c>
      <c r="C4" s="35" t="s">
        <v>25</v>
      </c>
      <c r="D4" s="36" t="s">
        <v>26</v>
      </c>
      <c r="E4" s="70" t="s">
        <v>33</v>
      </c>
      <c r="F4" s="70" t="s">
        <v>34</v>
      </c>
      <c r="G4" s="71" t="s">
        <v>27</v>
      </c>
      <c r="H4" s="35" t="s">
        <v>28</v>
      </c>
      <c r="I4" s="36" t="s">
        <v>26</v>
      </c>
      <c r="J4" s="63" t="s">
        <v>35</v>
      </c>
      <c r="K4" s="63" t="s">
        <v>36</v>
      </c>
    </row>
    <row r="5" spans="1:11" ht="25.5" customHeight="1">
      <c r="A5" s="38" t="s">
        <v>7</v>
      </c>
      <c r="B5" s="39">
        <f>'[1]ไฟฟ้า-รวม 3 อาคาร'!E5</f>
        <v>16253.35</v>
      </c>
      <c r="C5" s="40">
        <f>'ไฟฟ้า-สนม.'!F5</f>
        <v>17209.951999999997</v>
      </c>
      <c r="D5" s="41">
        <f>B5-(B5*10%)</f>
        <v>14628.015</v>
      </c>
      <c r="E5" s="72">
        <f>(C5-D5)*100/D5</f>
        <v>17.650631339932303</v>
      </c>
      <c r="F5" s="73">
        <f>C5-D5</f>
        <v>2581.936999999998</v>
      </c>
      <c r="G5" s="74">
        <f>'[1]ไฟฟ้า-รวม 3 อาคาร'!G5</f>
        <v>81.26675</v>
      </c>
      <c r="H5" s="40">
        <f>'ไฟฟ้า-สนม.'!H5</f>
        <v>86.04975999999999</v>
      </c>
      <c r="I5" s="41">
        <f>G5-(G5*10%)</f>
        <v>73.140075</v>
      </c>
      <c r="J5" s="81">
        <f>(H5-I5)*100/I5</f>
        <v>17.65063133993231</v>
      </c>
      <c r="K5" s="65">
        <f>H5-I5</f>
        <v>12.909684999999996</v>
      </c>
    </row>
    <row r="6" spans="1:11" ht="25.5" customHeight="1">
      <c r="A6" s="38" t="s">
        <v>8</v>
      </c>
      <c r="B6" s="39">
        <f>'[1]ไฟฟ้า-รวม 3 อาคาร'!E6</f>
        <v>18402.09000000002</v>
      </c>
      <c r="C6" s="40">
        <f>'ไฟฟ้า-สนม.'!F6</f>
        <v>23188.690000000002</v>
      </c>
      <c r="D6" s="41">
        <f aca="true" t="shared" si="0" ref="D6:D16">B6-(B6*10%)</f>
        <v>16561.881000000016</v>
      </c>
      <c r="E6" s="72">
        <f aca="true" t="shared" si="1" ref="E6:E16">(C6-D6)*100/D6</f>
        <v>40.01241767163995</v>
      </c>
      <c r="F6" s="73">
        <f aca="true" t="shared" si="2" ref="F6:F17">C6-D6</f>
        <v>6626.808999999987</v>
      </c>
      <c r="G6" s="74">
        <f>'[1]ไฟฟ้า-รวม 3 อาคาร'!G6</f>
        <v>92.01045000000009</v>
      </c>
      <c r="H6" s="40">
        <f>'ไฟฟ้า-สนม.'!H6</f>
        <v>115.94345000000001</v>
      </c>
      <c r="I6" s="41">
        <f aca="true" t="shared" si="3" ref="I6:I17">G6-(G6*10%)</f>
        <v>82.80940500000008</v>
      </c>
      <c r="J6" s="81">
        <f aca="true" t="shared" si="4" ref="J6:J16">(H6-I6)*100/I6</f>
        <v>40.012417671639945</v>
      </c>
      <c r="K6" s="65">
        <f aca="true" t="shared" si="5" ref="K6:K17">H6-I6</f>
        <v>33.13404499999993</v>
      </c>
    </row>
    <row r="7" spans="1:11" ht="25.5" customHeight="1">
      <c r="A7" s="38" t="s">
        <v>9</v>
      </c>
      <c r="B7" s="39">
        <f>'[1]ไฟฟ้า-รวม 3 อาคาร'!E7</f>
        <v>25501.90999999998</v>
      </c>
      <c r="C7" s="40">
        <f>'ไฟฟ้า-สนม.'!F7</f>
        <v>30759.408000000003</v>
      </c>
      <c r="D7" s="41">
        <f t="shared" si="0"/>
        <v>22951.718999999983</v>
      </c>
      <c r="E7" s="72">
        <f t="shared" si="1"/>
        <v>34.01788336638326</v>
      </c>
      <c r="F7" s="73">
        <f t="shared" si="2"/>
        <v>7807.68900000002</v>
      </c>
      <c r="G7" s="74">
        <f>'[1]ไฟฟ้า-รวม 3 อาคาร'!G7</f>
        <v>127.5095499999999</v>
      </c>
      <c r="H7" s="40">
        <f>'ไฟฟ้า-สนม.'!H7</f>
        <v>153.79704</v>
      </c>
      <c r="I7" s="41">
        <f t="shared" si="3"/>
        <v>114.75859499999991</v>
      </c>
      <c r="J7" s="81">
        <f t="shared" si="4"/>
        <v>34.01788336638325</v>
      </c>
      <c r="K7" s="65">
        <f t="shared" si="5"/>
        <v>39.038445000000095</v>
      </c>
    </row>
    <row r="8" spans="1:11" ht="25.5" customHeight="1">
      <c r="A8" s="38" t="s">
        <v>10</v>
      </c>
      <c r="B8" s="39">
        <f>'[1]ไฟฟ้า-รวม 3 อาคาร'!E8</f>
        <v>25103.39</v>
      </c>
      <c r="C8" s="40">
        <f>'ไฟฟ้า-สนม.'!F8</f>
        <v>30744.541999999998</v>
      </c>
      <c r="D8" s="41">
        <f t="shared" si="0"/>
        <v>22593.051</v>
      </c>
      <c r="E8" s="72">
        <f t="shared" si="1"/>
        <v>36.079637938231535</v>
      </c>
      <c r="F8" s="73">
        <f t="shared" si="2"/>
        <v>8151.490999999998</v>
      </c>
      <c r="G8" s="74">
        <f>'[1]ไฟฟ้า-รวม 3 อาคาร'!G8</f>
        <v>125.51695</v>
      </c>
      <c r="H8" s="40">
        <f>'ไฟฟ้า-สนม.'!H8</f>
        <v>153.72270999999998</v>
      </c>
      <c r="I8" s="41">
        <f t="shared" si="3"/>
        <v>112.965255</v>
      </c>
      <c r="J8" s="81">
        <f t="shared" si="4"/>
        <v>36.07963793823152</v>
      </c>
      <c r="K8" s="65">
        <f t="shared" si="5"/>
        <v>40.75745499999998</v>
      </c>
    </row>
    <row r="9" spans="1:11" ht="25.5" customHeight="1">
      <c r="A9" s="38" t="s">
        <v>11</v>
      </c>
      <c r="B9" s="39">
        <f>'[1]ไฟฟ้า-รวม 3 อาคาร'!E9</f>
        <v>28308.31</v>
      </c>
      <c r="C9" s="40">
        <f>'ไฟฟ้า-สนม.'!F9</f>
        <v>37870.739</v>
      </c>
      <c r="D9" s="41">
        <f t="shared" si="0"/>
        <v>25477.479</v>
      </c>
      <c r="E9" s="72">
        <f t="shared" si="1"/>
        <v>48.64398082714543</v>
      </c>
      <c r="F9" s="73">
        <f t="shared" si="2"/>
        <v>12393.260000000002</v>
      </c>
      <c r="G9" s="74">
        <f>'[1]ไฟฟ้า-รวม 3 อาคาร'!G9</f>
        <v>141.54155</v>
      </c>
      <c r="H9" s="40">
        <f>'ไฟฟ้า-สนม.'!H9</f>
        <v>189.35369500000002</v>
      </c>
      <c r="I9" s="41">
        <f t="shared" si="3"/>
        <v>127.387395</v>
      </c>
      <c r="J9" s="81">
        <f t="shared" si="4"/>
        <v>48.643980827145434</v>
      </c>
      <c r="K9" s="65">
        <f t="shared" si="5"/>
        <v>61.96630000000002</v>
      </c>
    </row>
    <row r="10" spans="1:11" ht="25.5" customHeight="1">
      <c r="A10" s="38" t="s">
        <v>12</v>
      </c>
      <c r="B10" s="39">
        <f>'[1]ไฟฟ้า-รวม 3 อาคาร'!E10</f>
        <v>31085.78</v>
      </c>
      <c r="C10" s="40">
        <f>'ไฟฟ้า-สนม.'!F10</f>
        <v>37617.232</v>
      </c>
      <c r="D10" s="41">
        <f t="shared" si="0"/>
        <v>27977.201999999997</v>
      </c>
      <c r="E10" s="72">
        <f t="shared" si="1"/>
        <v>34.45673373627572</v>
      </c>
      <c r="F10" s="73">
        <f t="shared" si="2"/>
        <v>9640.030000000006</v>
      </c>
      <c r="G10" s="74">
        <f>'[1]ไฟฟ้า-รวม 3 อาคาร'!G10</f>
        <v>155.4289</v>
      </c>
      <c r="H10" s="40">
        <f>'ไฟฟ้า-สนม.'!H10</f>
        <v>188.08616</v>
      </c>
      <c r="I10" s="41">
        <f t="shared" si="3"/>
        <v>139.88601</v>
      </c>
      <c r="J10" s="81">
        <f t="shared" si="4"/>
        <v>34.45673373627571</v>
      </c>
      <c r="K10" s="65">
        <f t="shared" si="5"/>
        <v>48.20015000000001</v>
      </c>
    </row>
    <row r="11" spans="1:11" ht="25.5" customHeight="1">
      <c r="A11" s="38" t="s">
        <v>13</v>
      </c>
      <c r="B11" s="39">
        <f>'[1]ไฟฟ้า-รวม 3 อาคาร'!E11</f>
        <v>23166.7</v>
      </c>
      <c r="C11" s="40">
        <f>'ไฟฟ้า-สนม.'!F11</f>
        <v>31370.778000000002</v>
      </c>
      <c r="D11" s="41">
        <f t="shared" si="0"/>
        <v>20850.03</v>
      </c>
      <c r="E11" s="72">
        <f t="shared" si="1"/>
        <v>50.459150418488626</v>
      </c>
      <c r="F11" s="73">
        <f t="shared" si="2"/>
        <v>10520.748000000003</v>
      </c>
      <c r="G11" s="74">
        <f>'[1]ไฟฟ้า-รวม 3 อาคาร'!G11</f>
        <v>115.8335</v>
      </c>
      <c r="H11" s="40">
        <f>'ไฟฟ้า-สนม.'!H11</f>
        <v>156.85389</v>
      </c>
      <c r="I11" s="41">
        <f t="shared" si="3"/>
        <v>104.25015</v>
      </c>
      <c r="J11" s="81">
        <f t="shared" si="4"/>
        <v>50.459150418488605</v>
      </c>
      <c r="K11" s="65">
        <f t="shared" si="5"/>
        <v>52.60374</v>
      </c>
    </row>
    <row r="12" spans="1:11" ht="25.5" customHeight="1">
      <c r="A12" s="38" t="s">
        <v>14</v>
      </c>
      <c r="B12" s="39">
        <f>'[1]ไฟฟ้า-รวม 3 อาคาร'!E12</f>
        <v>26284.309</v>
      </c>
      <c r="C12" s="40">
        <f>'ไฟฟ้า-สนม.'!F12</f>
        <v>31898.472</v>
      </c>
      <c r="D12" s="41">
        <f t="shared" si="0"/>
        <v>23655.8781</v>
      </c>
      <c r="E12" s="72">
        <f t="shared" si="1"/>
        <v>34.84374524232943</v>
      </c>
      <c r="F12" s="73">
        <f t="shared" si="2"/>
        <v>8242.5939</v>
      </c>
      <c r="G12" s="74">
        <f>'[1]ไฟฟ้า-รวม 3 อาคาร'!G12</f>
        <v>131.421545</v>
      </c>
      <c r="H12" s="40">
        <f>'ไฟฟ้า-สนม.'!H12</f>
        <v>159.49236000000002</v>
      </c>
      <c r="I12" s="41">
        <f t="shared" si="3"/>
        <v>118.2793905</v>
      </c>
      <c r="J12" s="81">
        <f t="shared" si="4"/>
        <v>34.84374524232945</v>
      </c>
      <c r="K12" s="65">
        <f t="shared" si="5"/>
        <v>41.212969500000014</v>
      </c>
    </row>
    <row r="13" spans="1:11" ht="25.5" customHeight="1">
      <c r="A13" s="38" t="s">
        <v>15</v>
      </c>
      <c r="B13" s="39">
        <f>'[1]ไฟฟ้า-รวม 3 อาคาร'!E13</f>
        <v>29992.602000000003</v>
      </c>
      <c r="C13" s="40">
        <f>'ไฟฟ้า-สนม.'!F13</f>
        <v>29189.543</v>
      </c>
      <c r="D13" s="41">
        <f t="shared" si="0"/>
        <v>26993.341800000002</v>
      </c>
      <c r="E13" s="72">
        <f t="shared" si="1"/>
        <v>8.136084877049196</v>
      </c>
      <c r="F13" s="73">
        <f t="shared" si="2"/>
        <v>2196.2011999999995</v>
      </c>
      <c r="G13" s="74">
        <f>'[1]ไฟฟ้า-รวม 3 อาคาร'!G13</f>
        <v>149.96301000000003</v>
      </c>
      <c r="H13" s="40">
        <f>'ไฟฟ้า-สนม.'!H13</f>
        <v>145.94771500000002</v>
      </c>
      <c r="I13" s="41">
        <f t="shared" si="3"/>
        <v>134.96670900000004</v>
      </c>
      <c r="J13" s="81">
        <f t="shared" si="4"/>
        <v>8.136084877049182</v>
      </c>
      <c r="K13" s="65">
        <f t="shared" si="5"/>
        <v>10.98100599999998</v>
      </c>
    </row>
    <row r="14" spans="1:11" ht="25.5" customHeight="1">
      <c r="A14" s="38" t="s">
        <v>16</v>
      </c>
      <c r="B14" s="39">
        <f>'[1]ไฟฟ้า-รวม 3 อาคาร'!E14</f>
        <v>24073.713</v>
      </c>
      <c r="C14" s="40">
        <f>'ไฟฟ้า-สนม.'!F14</f>
        <v>29112.400999999998</v>
      </c>
      <c r="D14" s="41">
        <f t="shared" si="0"/>
        <v>21666.3417</v>
      </c>
      <c r="E14" s="72">
        <f t="shared" si="1"/>
        <v>34.36694298973415</v>
      </c>
      <c r="F14" s="73">
        <f t="shared" si="2"/>
        <v>7446.059299999997</v>
      </c>
      <c r="G14" s="74">
        <f>'[1]ไฟฟ้า-รวม 3 อาคาร'!G14</f>
        <v>120.368565</v>
      </c>
      <c r="H14" s="40">
        <f>'ไฟฟ้า-สนม.'!H14</f>
        <v>145.562005</v>
      </c>
      <c r="I14" s="41">
        <f t="shared" si="3"/>
        <v>108.3317085</v>
      </c>
      <c r="J14" s="81">
        <f t="shared" si="4"/>
        <v>34.366942989734156</v>
      </c>
      <c r="K14" s="65">
        <f t="shared" si="5"/>
        <v>37.230296499999994</v>
      </c>
    </row>
    <row r="15" spans="1:11" ht="25.5" customHeight="1">
      <c r="A15" s="38" t="s">
        <v>17</v>
      </c>
      <c r="B15" s="39">
        <f>'[1]ไฟฟ้า-รวม 3 อาคาร'!E15</f>
        <v>23350.849000000002</v>
      </c>
      <c r="C15" s="40">
        <f>'ไฟฟ้า-สนม.'!F15</f>
        <v>21632.502</v>
      </c>
      <c r="D15" s="41">
        <f t="shared" si="0"/>
        <v>21015.7641</v>
      </c>
      <c r="E15" s="72">
        <f t="shared" si="1"/>
        <v>2.934644189311204</v>
      </c>
      <c r="F15" s="73">
        <f t="shared" si="2"/>
        <v>616.7379000000001</v>
      </c>
      <c r="G15" s="74">
        <f>'[1]ไฟฟ้า-รวม 3 อาคาร'!G15</f>
        <v>116.75424500000001</v>
      </c>
      <c r="H15" s="40">
        <f>'ไฟฟ้า-สนม.'!H15</f>
        <v>108.16251</v>
      </c>
      <c r="I15" s="41">
        <f t="shared" si="3"/>
        <v>105.0788205</v>
      </c>
      <c r="J15" s="81">
        <f t="shared" si="4"/>
        <v>2.934644189311195</v>
      </c>
      <c r="K15" s="65">
        <f t="shared" si="5"/>
        <v>3.0836894999999913</v>
      </c>
    </row>
    <row r="16" spans="1:11" ht="25.5" customHeight="1">
      <c r="A16" s="38" t="s">
        <v>18</v>
      </c>
      <c r="B16" s="39">
        <f>'[1]ไฟฟ้า-รวม 3 อาคาร'!E16</f>
        <v>16867.841</v>
      </c>
      <c r="C16" s="40">
        <f>'ไฟฟ้า-สนม.'!F16</f>
        <v>19446.363</v>
      </c>
      <c r="D16" s="41">
        <f t="shared" si="0"/>
        <v>15181.0569</v>
      </c>
      <c r="E16" s="72">
        <f t="shared" si="1"/>
        <v>28.096239465382688</v>
      </c>
      <c r="F16" s="73">
        <f t="shared" si="2"/>
        <v>4265.306100000002</v>
      </c>
      <c r="G16" s="74">
        <f>'[1]ไฟฟ้า-รวม 3 อาคาร'!G16</f>
        <v>84.339205</v>
      </c>
      <c r="H16" s="40">
        <f>'ไฟฟ้า-สนม.'!H16</f>
        <v>97.23181500000001</v>
      </c>
      <c r="I16" s="41">
        <f t="shared" si="3"/>
        <v>75.90528450000001</v>
      </c>
      <c r="J16" s="81">
        <f t="shared" si="4"/>
        <v>28.096239465382677</v>
      </c>
      <c r="K16" s="65">
        <f t="shared" si="5"/>
        <v>21.326530500000004</v>
      </c>
    </row>
    <row r="17" spans="1:11" ht="25.5" customHeight="1">
      <c r="A17" s="42" t="s">
        <v>3</v>
      </c>
      <c r="B17" s="46">
        <f>SUM(B5:B16)</f>
        <v>288390.84400000004</v>
      </c>
      <c r="C17" s="44">
        <f>SUM(C5:C16)</f>
        <v>340040.62200000003</v>
      </c>
      <c r="D17" s="66">
        <f>B17-(B17*10%)</f>
        <v>259551.75960000005</v>
      </c>
      <c r="E17" s="72">
        <f>(C17-D17)*100/D17</f>
        <v>31.01071729355364</v>
      </c>
      <c r="F17" s="73">
        <f t="shared" si="2"/>
        <v>80488.86239999998</v>
      </c>
      <c r="G17" s="75">
        <f>SUM(G5:G16)</f>
        <v>1441.95422</v>
      </c>
      <c r="H17" s="44">
        <f>SUM(H5:H16)</f>
        <v>1700.2031100000004</v>
      </c>
      <c r="I17" s="41">
        <f t="shared" si="3"/>
        <v>1297.758798</v>
      </c>
      <c r="J17" s="81">
        <f>(H17-I17)*100/I17</f>
        <v>31.01071729355367</v>
      </c>
      <c r="K17" s="65">
        <f t="shared" si="5"/>
        <v>402.4443120000003</v>
      </c>
    </row>
    <row r="18" spans="1:11" ht="25.5" customHeight="1">
      <c r="A18" s="47" t="s">
        <v>4</v>
      </c>
      <c r="B18" s="43">
        <f>AVERAGE(B5:B16)</f>
        <v>24032.570333333337</v>
      </c>
      <c r="C18" s="44">
        <f>AVERAGE(C5:C16)</f>
        <v>28336.718500000003</v>
      </c>
      <c r="D18" s="45" t="s">
        <v>20</v>
      </c>
      <c r="E18" s="76" t="s">
        <v>20</v>
      </c>
      <c r="F18" s="76" t="s">
        <v>20</v>
      </c>
      <c r="G18" s="75">
        <f>AVERAGE(G5:G16)</f>
        <v>120.16285166666667</v>
      </c>
      <c r="H18" s="44">
        <f>AVERAGE(H5:H16)</f>
        <v>141.68359250000003</v>
      </c>
      <c r="I18" s="45" t="s">
        <v>20</v>
      </c>
      <c r="J18" s="64" t="s">
        <v>20</v>
      </c>
      <c r="K18" s="64" t="s">
        <v>20</v>
      </c>
    </row>
    <row r="19" spans="1:11" ht="25.5" customHeight="1">
      <c r="A19" s="48"/>
      <c r="B19" s="49"/>
      <c r="C19" s="50"/>
      <c r="D19" s="50"/>
      <c r="E19" s="77"/>
      <c r="F19" s="77"/>
      <c r="G19" s="77"/>
      <c r="H19" s="50"/>
      <c r="I19" s="50"/>
      <c r="J19" s="77"/>
      <c r="K19" s="77"/>
    </row>
    <row r="20" spans="1:11" ht="25.5" customHeight="1">
      <c r="A20" s="51"/>
      <c r="B20" s="52"/>
      <c r="C20" s="52"/>
      <c r="D20" s="52"/>
      <c r="E20" s="78"/>
      <c r="F20" s="78"/>
      <c r="G20" s="78"/>
      <c r="H20" s="51"/>
      <c r="I20" s="52"/>
      <c r="J20" s="78"/>
      <c r="K20" s="78"/>
    </row>
    <row r="21" spans="1:11" ht="25.5" customHeight="1">
      <c r="A21" s="51"/>
      <c r="B21" s="52"/>
      <c r="C21" s="52"/>
      <c r="D21" s="52"/>
      <c r="E21" s="78"/>
      <c r="F21" s="78"/>
      <c r="G21" s="78"/>
      <c r="H21" s="51"/>
      <c r="I21" s="52"/>
      <c r="J21" s="78"/>
      <c r="K21" s="78"/>
    </row>
    <row r="22" spans="1:11" ht="25.5" customHeight="1">
      <c r="A22" s="51"/>
      <c r="B22" s="52"/>
      <c r="C22" s="52"/>
      <c r="D22" s="52"/>
      <c r="E22" s="78"/>
      <c r="F22" s="78"/>
      <c r="G22" s="78"/>
      <c r="H22" s="51"/>
      <c r="I22" s="52"/>
      <c r="J22" s="78"/>
      <c r="K22" s="78"/>
    </row>
    <row r="23" spans="1:11" ht="25.5" customHeight="1">
      <c r="A23" s="51"/>
      <c r="B23" s="52"/>
      <c r="C23" s="52"/>
      <c r="D23" s="52"/>
      <c r="E23" s="78"/>
      <c r="F23" s="78"/>
      <c r="G23" s="78"/>
      <c r="H23" s="51"/>
      <c r="I23" s="52"/>
      <c r="J23" s="78"/>
      <c r="K23" s="78"/>
    </row>
    <row r="24" spans="1:11" ht="25.5" customHeight="1">
      <c r="A24" s="51"/>
      <c r="B24" s="52"/>
      <c r="C24" s="52"/>
      <c r="D24" s="52"/>
      <c r="E24" s="78"/>
      <c r="F24" s="78"/>
      <c r="G24" s="78"/>
      <c r="H24" s="51"/>
      <c r="I24" s="52"/>
      <c r="J24" s="78"/>
      <c r="K24" s="78"/>
    </row>
    <row r="25" spans="1:11" ht="25.5" customHeight="1">
      <c r="A25" s="51"/>
      <c r="B25" s="52"/>
      <c r="C25" s="52"/>
      <c r="D25" s="52"/>
      <c r="E25" s="78"/>
      <c r="F25" s="78"/>
      <c r="G25" s="78"/>
      <c r="H25" s="51"/>
      <c r="I25" s="52"/>
      <c r="J25" s="78"/>
      <c r="K25" s="78"/>
    </row>
    <row r="26" spans="1:11" ht="25.5" customHeight="1">
      <c r="A26" s="51"/>
      <c r="B26" s="52"/>
      <c r="C26" s="52"/>
      <c r="D26" s="52"/>
      <c r="E26" s="78"/>
      <c r="F26" s="78"/>
      <c r="G26" s="78"/>
      <c r="H26" s="51"/>
      <c r="I26" s="52"/>
      <c r="J26" s="78"/>
      <c r="K26" s="78"/>
    </row>
    <row r="27" spans="1:11" ht="25.5" customHeight="1">
      <c r="A27" s="51"/>
      <c r="B27" s="52"/>
      <c r="C27" s="52"/>
      <c r="D27" s="52"/>
      <c r="E27" s="78"/>
      <c r="F27" s="78"/>
      <c r="G27" s="78"/>
      <c r="H27" s="51"/>
      <c r="I27" s="52"/>
      <c r="J27" s="78"/>
      <c r="K27" s="78"/>
    </row>
    <row r="28" spans="1:11" ht="25.5" customHeight="1">
      <c r="A28" s="51"/>
      <c r="B28" s="52"/>
      <c r="C28" s="52"/>
      <c r="D28" s="52"/>
      <c r="E28" s="78"/>
      <c r="F28" s="78"/>
      <c r="G28" s="78"/>
      <c r="H28" s="51"/>
      <c r="I28" s="52"/>
      <c r="J28" s="78"/>
      <c r="K28" s="78"/>
    </row>
    <row r="29" spans="1:11" ht="25.5" customHeight="1">
      <c r="A29" s="51"/>
      <c r="B29" s="52"/>
      <c r="C29" s="52"/>
      <c r="D29" s="52"/>
      <c r="E29" s="78"/>
      <c r="F29" s="78"/>
      <c r="G29" s="78"/>
      <c r="H29" s="51"/>
      <c r="I29" s="52"/>
      <c r="J29" s="78"/>
      <c r="K29" s="78"/>
    </row>
    <row r="30" spans="1:11" ht="25.5" customHeight="1">
      <c r="A30" s="51"/>
      <c r="B30" s="52"/>
      <c r="C30" s="52"/>
      <c r="D30" s="52"/>
      <c r="E30" s="78"/>
      <c r="F30" s="78"/>
      <c r="G30" s="78"/>
      <c r="H30" s="51"/>
      <c r="I30" s="52"/>
      <c r="J30" s="78"/>
      <c r="K30" s="78"/>
    </row>
    <row r="31" spans="1:11" ht="25.5" customHeight="1">
      <c r="A31" s="51"/>
      <c r="B31" s="52"/>
      <c r="C31" s="52"/>
      <c r="D31" s="52"/>
      <c r="E31" s="78"/>
      <c r="F31" s="78"/>
      <c r="G31" s="78"/>
      <c r="H31" s="51"/>
      <c r="I31" s="52"/>
      <c r="J31" s="78"/>
      <c r="K31" s="78"/>
    </row>
    <row r="32" spans="1:11" ht="25.5" customHeight="1">
      <c r="A32" s="32"/>
      <c r="B32" s="52"/>
      <c r="C32" s="52"/>
      <c r="D32" s="52"/>
      <c r="E32" s="78"/>
      <c r="F32" s="78"/>
      <c r="G32" s="78"/>
      <c r="H32" s="51"/>
      <c r="I32" s="52"/>
      <c r="J32" s="78"/>
      <c r="K32" s="78"/>
    </row>
    <row r="33" spans="1:11" ht="25.5" customHeight="1">
      <c r="A33" s="51"/>
      <c r="B33" s="51"/>
      <c r="C33" s="51"/>
      <c r="D33" s="51"/>
      <c r="E33" s="79"/>
      <c r="F33" s="79"/>
      <c r="G33" s="79"/>
      <c r="H33" s="51"/>
      <c r="I33" s="51"/>
      <c r="J33" s="79"/>
      <c r="K33" s="79"/>
    </row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2020-10-30T08:05:19Z</cp:lastPrinted>
  <dcterms:created xsi:type="dcterms:W3CDTF">2011-12-16T04:29:53Z</dcterms:created>
  <dcterms:modified xsi:type="dcterms:W3CDTF">2020-11-06T19:41:39Z</dcterms:modified>
  <cp:category/>
  <cp:version/>
  <cp:contentType/>
  <cp:contentStatus/>
</cp:coreProperties>
</file>