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5192" windowHeight="7068" activeTab="1"/>
  </bookViews>
  <sheets>
    <sheet name="น้ำมันเชื้อเพลิง" sheetId="1" r:id="rId1"/>
    <sheet name="น้ำมันเชื้อเพลิง-เปรียบเทียบ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<sst xmlns="http://schemas.openxmlformats.org/spreadsheetml/2006/main" count="74" uniqueCount="49">
  <si>
    <t>บันทึกประจำเดือน</t>
  </si>
  <si>
    <t>วันที่ทำการบันทึก</t>
  </si>
  <si>
    <t>รวม</t>
  </si>
  <si>
    <t>เฉลี่ย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</si>
  <si>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</si>
  <si>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</si>
  <si>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</si>
  <si>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</si>
  <si>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</si>
  <si>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</si>
  <si>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</si>
  <si>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</si>
  <si>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</si>
  <si>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</si>
  <si>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</si>
  <si>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</si>
  <si>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ค่าใช้จ่าย/เดือน (บาท)</t>
  </si>
  <si>
    <t>แบบฟอร์ม 3.2(2)</t>
  </si>
  <si>
    <t>-</t>
  </si>
  <si>
    <r>
      <t xml:space="preserve">บันทึกการใช้เชื้อเพลิง </t>
    </r>
    <r>
      <rPr>
        <b/>
        <sz val="18"/>
        <color indexed="10"/>
        <rFont val="Angsana New"/>
        <family val="1"/>
      </rPr>
      <t>2562</t>
    </r>
  </si>
  <si>
    <r>
      <t>ปริมาณการใช้น้ำมัน</t>
    </r>
    <r>
      <rPr>
        <b/>
        <sz val="18"/>
        <color indexed="10"/>
        <rFont val="Angsana New"/>
        <family val="1"/>
      </rPr>
      <t>Diesel</t>
    </r>
    <r>
      <rPr>
        <b/>
        <sz val="18"/>
        <rFont val="Angsana New"/>
        <family val="1"/>
      </rPr>
      <t xml:space="preserve"> /เดือน (ลิตร)</t>
    </r>
  </si>
  <si>
    <r>
      <t>ปริมาณการใช้น้ำมัน</t>
    </r>
    <r>
      <rPr>
        <b/>
        <sz val="18"/>
        <color indexed="10"/>
        <rFont val="Angsana New"/>
        <family val="1"/>
      </rPr>
      <t>Gasohol 91</t>
    </r>
    <r>
      <rPr>
        <b/>
        <sz val="18"/>
        <rFont val="Angsana New"/>
        <family val="1"/>
      </rPr>
      <t xml:space="preserve"> /เดือน (ลิตร)</t>
    </r>
  </si>
  <si>
    <r>
      <t>ปริมาณการใช้น้ำมัน</t>
    </r>
    <r>
      <rPr>
        <b/>
        <sz val="18"/>
        <color indexed="10"/>
        <rFont val="Angsana New"/>
        <family val="1"/>
      </rPr>
      <t xml:space="preserve">Gasohol 95 </t>
    </r>
    <r>
      <rPr>
        <b/>
        <sz val="18"/>
        <rFont val="Angsana New"/>
        <family val="1"/>
      </rPr>
      <t>/เดือน (ลิตร)</t>
    </r>
  </si>
  <si>
    <t>สำนักงานมหาวิทยาลัย</t>
  </si>
  <si>
    <t>ปริมาณการใช้น้ำมัน /เดือน (ลิตร)</t>
  </si>
  <si>
    <t>แบบฟอร์ม 3.2(1)</t>
  </si>
  <si>
    <t>บันทึกประจำ
เดือน</t>
  </si>
  <si>
    <t>2562  ปริมาณการใช้น้ำมันDiesel /เดือน (ลิตร)</t>
  </si>
  <si>
    <t>2562  ปริมาณการใช้น้ำมันGasohol 91 /เดือน (ลิตร)</t>
  </si>
  <si>
    <r>
      <t xml:space="preserve">เปรียบเทียบการใช้เชื้อเพลิง ประจำปี </t>
    </r>
    <r>
      <rPr>
        <b/>
        <sz val="18"/>
        <color indexed="10"/>
        <rFont val="Angsana New"/>
        <family val="1"/>
      </rPr>
      <t>2561 - 2562</t>
    </r>
  </si>
  <si>
    <t>2561  ปริมาณการใช้น้ำมันDiesel /เดือน (ลิตร)</t>
  </si>
  <si>
    <t>2561  ปริมาณการใช้น้ำมันGasohol 91 /เดือน (ลิตร)</t>
  </si>
  <si>
    <t>2561  ปริมาณการใช้น้ำมันGasohol 95 /เดือน (ลิตร)</t>
  </si>
  <si>
    <t>2562  เป้าหมาย  ลด 5 %</t>
  </si>
  <si>
    <r>
      <t xml:space="preserve">2562 Diesel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</si>
  <si>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 xml:space="preserve">2562 Diesel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(ลิตร)</t>
    </r>
  </si>
  <si>
    <r>
      <t xml:space="preserve">2562 Gasohol 91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</si>
  <si>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t>2562 Gasohol 91 เพิ่ม-ลด (ลิตร)</t>
  </si>
  <si>
    <r>
      <t xml:space="preserve">2562 Gasohol 95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</si>
  <si>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t>2562 Gasohol 95 เพิ่ม-ลด (ลิตร)</t>
  </si>
  <si>
    <t>2562  ปริมาณการใช้น้ำมันเชื้อเพลิงต่อจำนวนพนักงาน</t>
  </si>
  <si>
    <t>2561  ปริมาณการใช้น้ำมันเชื้อเพลิงต่อจำนวนพนักงาน</t>
  </si>
  <si>
    <t>2562  ปริมาณการใช้น้ำมันGasohol 95 /เดือน (ลิตร)</t>
  </si>
  <si>
    <t>จำนวนพนักงาน</t>
  </si>
  <si>
    <t>ปริมาณการใช้เชื้อเพลิงต่อจำนวนพนักงาน</t>
  </si>
  <si>
    <r>
      <t>2562 ปริมาณการใช้น้ำมันเชื้อเพลิงต่อจำนวนพนักงาน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</si>
  <si>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>2562 ริมาณการใช้น้ำมันเชื้อเพลิงต่อจำนวนพนักงาน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</t>
    </r>
  </si>
  <si>
    <t>สรุปผลการใช้เชื้องเพลิง</t>
  </si>
  <si>
    <t>5%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</si>
</sst>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0.0"/>
    <numFmt numFmtId="191" formatCode="0.00000000"/>
    <numFmt numFmtId="192" formatCode="0.0000000"/>
    <numFmt numFmtId="193" formatCode="0.000000"/>
  </numFmts>
  <fonts count="83">
    <font>
      <sz val="10"/>
      <name val="Arial"/>
      <family val="0"/>
    </font>
    <font>
      <sz val="18"/>
      <name val="Angsana New"/>
      <family val="1"/>
    </font>
    <font>
      <b/>
      <sz val="18"/>
      <name val="Angsana New"/>
      <family val="1"/>
    </font>
    <font>
      <b/>
      <sz val="18"/>
      <color indexed="10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b/>
      <sz val="16"/>
      <name val="Angsana New"/>
      <family val="1"/>
    </font>
    <font>
      <b/>
      <sz val="10"/>
      <name val="Angsana New"/>
      <family val="1"/>
    </font>
    <font>
      <sz val="16"/>
      <name val="Angsana New"/>
      <family val="1"/>
    </font>
    <font>
      <b/>
      <sz val="16"/>
      <color indexed="10"/>
      <name val="Angsana New"/>
      <family val="1"/>
    </font>
    <font>
      <sz val="10"/>
      <color indexed="8"/>
      <name val="Tahoma"/>
      <family val="2"/>
    </font>
    <font>
      <sz val="9"/>
      <color indexed="63"/>
      <name val="Tahoma"/>
      <family val="2"/>
    </font>
    <font>
      <sz val="6.9"/>
      <color indexed="63"/>
      <name val="Tahoma"/>
      <family val="2"/>
    </font>
    <font>
      <sz val="6.3"/>
      <color indexed="63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30"/>
      <name val="Angsana New"/>
      <family val="1"/>
    </font>
    <font>
      <sz val="18"/>
      <color indexed="10"/>
      <name val="Angsana New"/>
      <family val="1"/>
    </font>
    <font>
      <sz val="18"/>
      <color indexed="30"/>
      <name val="Angsana New"/>
      <family val="1"/>
    </font>
    <font>
      <b/>
      <sz val="16"/>
      <color indexed="30"/>
      <name val="Angsana New"/>
      <family val="1"/>
    </font>
    <font>
      <b/>
      <sz val="16"/>
      <color indexed="17"/>
      <name val="Angsana New"/>
      <family val="1"/>
    </font>
    <font>
      <sz val="16"/>
      <color indexed="30"/>
      <name val="Angsana New"/>
      <family val="1"/>
    </font>
    <font>
      <sz val="16"/>
      <color indexed="10"/>
      <name val="Angsana New"/>
      <family val="1"/>
    </font>
    <font>
      <sz val="16"/>
      <color indexed="17"/>
      <name val="Angsana New"/>
      <family val="1"/>
    </font>
    <font>
      <sz val="16"/>
      <color indexed="8"/>
      <name val="Angsana New"/>
      <family val="1"/>
    </font>
    <font>
      <b/>
      <sz val="18"/>
      <color indexed="8"/>
      <name val="Angsana New"/>
      <family val="1"/>
    </font>
    <font>
      <b/>
      <sz val="16"/>
      <color indexed="8"/>
      <name val="Angsana New"/>
      <family val="1"/>
    </font>
    <font>
      <b/>
      <sz val="18"/>
      <color indexed="8"/>
      <name val="Cordia New"/>
      <family val="2"/>
    </font>
    <font>
      <b/>
      <sz val="18"/>
      <color indexed="10"/>
      <name val="Cordia New"/>
      <family val="2"/>
    </font>
    <font>
      <sz val="14"/>
      <color indexed="63"/>
      <name val="Tahoma"/>
      <family val="2"/>
    </font>
    <font>
      <sz val="14"/>
      <color indexed="63"/>
      <name val="Calibri"/>
      <family val="2"/>
    </font>
    <font>
      <sz val="16"/>
      <color indexed="10"/>
      <name val="Tahoma"/>
      <family val="2"/>
    </font>
    <font>
      <sz val="18"/>
      <color indexed="10"/>
      <name val="Tahoma"/>
      <family val="2"/>
    </font>
    <font>
      <sz val="14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Angsana New"/>
      <family val="1"/>
    </font>
    <font>
      <b/>
      <sz val="18"/>
      <color rgb="FF0070C0"/>
      <name val="Angsana New"/>
      <family val="1"/>
    </font>
    <font>
      <sz val="18"/>
      <color rgb="FFFF0000"/>
      <name val="Angsana New"/>
      <family val="1"/>
    </font>
    <font>
      <sz val="18"/>
      <color rgb="FF0070C0"/>
      <name val="Angsana New"/>
      <family val="1"/>
    </font>
    <font>
      <b/>
      <sz val="16"/>
      <color rgb="FF0070C0"/>
      <name val="Angsana New"/>
      <family val="1"/>
    </font>
    <font>
      <b/>
      <sz val="16"/>
      <color rgb="FFFF0000"/>
      <name val="Angsana New"/>
      <family val="1"/>
    </font>
    <font>
      <b/>
      <sz val="16"/>
      <color rgb="FF00B050"/>
      <name val="Angsana New"/>
      <family val="1"/>
    </font>
    <font>
      <sz val="16"/>
      <color rgb="FF0070C0"/>
      <name val="Angsana New"/>
      <family val="1"/>
    </font>
    <font>
      <sz val="16"/>
      <color rgb="FFFF0000"/>
      <name val="Angsana New"/>
      <family val="1"/>
    </font>
    <font>
      <sz val="16"/>
      <color rgb="FF00B050"/>
      <name val="Angsana New"/>
      <family val="1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sz val="16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62" fillId="23" borderId="1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70" fillId="33" borderId="10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Continuous" vertical="center"/>
    </xf>
    <xf numFmtId="0" fontId="70" fillId="34" borderId="10" xfId="0" applyFont="1" applyFill="1" applyBorder="1" applyAlignment="1">
      <alignment horizontal="center" vertical="center" wrapText="1"/>
    </xf>
    <xf numFmtId="4" fontId="72" fillId="33" borderId="10" xfId="0" applyNumberFormat="1" applyFont="1" applyFill="1" applyBorder="1" applyAlignment="1">
      <alignment horizontal="center"/>
    </xf>
    <xf numFmtId="4" fontId="70" fillId="33" borderId="10" xfId="0" applyNumberFormat="1" applyFont="1" applyFill="1" applyBorder="1" applyAlignment="1">
      <alignment horizontal="center"/>
    </xf>
    <xf numFmtId="4" fontId="71" fillId="33" borderId="10" xfId="0" applyNumberFormat="1" applyFont="1" applyFill="1" applyBorder="1" applyAlignment="1">
      <alignment horizontal="center"/>
    </xf>
    <xf numFmtId="0" fontId="70" fillId="33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4" fontId="73" fillId="33" borderId="10" xfId="0" applyNumberFormat="1" applyFont="1" applyFill="1" applyBorder="1" applyAlignment="1">
      <alignment horizontal="center"/>
    </xf>
    <xf numFmtId="4" fontId="72" fillId="34" borderId="10" xfId="0" applyNumberFormat="1" applyFont="1" applyFill="1" applyBorder="1" applyAlignment="1">
      <alignment horizontal="center"/>
    </xf>
    <xf numFmtId="4" fontId="70" fillId="34" borderId="10" xfId="0" applyNumberFormat="1" applyFont="1" applyFill="1" applyBorder="1" applyAlignment="1">
      <alignment horizontal="center"/>
    </xf>
    <xf numFmtId="0" fontId="2" fillId="33" borderId="0" xfId="44" applyFont="1" applyFill="1" applyAlignment="1">
      <alignment vertical="center"/>
      <protection/>
    </xf>
    <xf numFmtId="0" fontId="5" fillId="33" borderId="0" xfId="44" applyFont="1" applyFill="1">
      <alignment/>
      <protection/>
    </xf>
    <xf numFmtId="0" fontId="2" fillId="33" borderId="0" xfId="44" applyFont="1" applyFill="1" applyAlignment="1">
      <alignment horizontal="centerContinuous" vertical="center"/>
      <protection/>
    </xf>
    <xf numFmtId="0" fontId="2" fillId="33" borderId="0" xfId="44" applyFont="1" applyFill="1" applyAlignment="1">
      <alignment horizontal="left" vertical="center"/>
      <protection/>
    </xf>
    <xf numFmtId="0" fontId="2" fillId="33" borderId="0" xfId="44" applyFont="1" applyFill="1" applyAlignment="1">
      <alignment horizontal="center" vertical="center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74" fillId="33" borderId="10" xfId="44" applyFont="1" applyFill="1" applyBorder="1" applyAlignment="1">
      <alignment horizontal="center" vertical="center" wrapText="1"/>
      <protection/>
    </xf>
    <xf numFmtId="0" fontId="75" fillId="33" borderId="10" xfId="44" applyFont="1" applyFill="1" applyBorder="1" applyAlignment="1">
      <alignment horizontal="center" vertical="center" wrapText="1"/>
      <protection/>
    </xf>
    <xf numFmtId="0" fontId="76" fillId="33" borderId="10" xfId="44" applyFont="1" applyFill="1" applyBorder="1" applyAlignment="1">
      <alignment horizontal="center" vertical="center" wrapText="1"/>
      <protection/>
    </xf>
    <xf numFmtId="0" fontId="7" fillId="33" borderId="0" xfId="44" applyFont="1" applyFill="1" applyAlignment="1">
      <alignment vertical="center"/>
      <protection/>
    </xf>
    <xf numFmtId="0" fontId="8" fillId="33" borderId="10" xfId="44" applyFont="1" applyFill="1" applyBorder="1">
      <alignment/>
      <protection/>
    </xf>
    <xf numFmtId="4" fontId="77" fillId="33" borderId="10" xfId="44" applyNumberFormat="1" applyFont="1" applyFill="1" applyBorder="1" applyAlignment="1">
      <alignment horizontal="center"/>
      <protection/>
    </xf>
    <xf numFmtId="4" fontId="78" fillId="33" borderId="10" xfId="44" applyNumberFormat="1" applyFont="1" applyFill="1" applyBorder="1" applyAlignment="1">
      <alignment horizontal="center"/>
      <protection/>
    </xf>
    <xf numFmtId="4" fontId="79" fillId="33" borderId="10" xfId="44" applyNumberFormat="1" applyFont="1" applyFill="1" applyBorder="1" applyAlignment="1">
      <alignment horizontal="center"/>
      <protection/>
    </xf>
    <xf numFmtId="0" fontId="75" fillId="33" borderId="10" xfId="44" applyFont="1" applyFill="1" applyBorder="1" applyAlignment="1">
      <alignment horizontal="center"/>
      <protection/>
    </xf>
    <xf numFmtId="2" fontId="74" fillId="33" borderId="10" xfId="44" applyNumberFormat="1" applyFont="1" applyFill="1" applyBorder="1" applyAlignment="1">
      <alignment horizontal="center"/>
      <protection/>
    </xf>
    <xf numFmtId="4" fontId="75" fillId="33" borderId="10" xfId="44" applyNumberFormat="1" applyFont="1" applyFill="1" applyBorder="1" applyAlignment="1">
      <alignment horizontal="center"/>
      <protection/>
    </xf>
    <xf numFmtId="4" fontId="74" fillId="33" borderId="10" xfId="44" applyNumberFormat="1" applyFont="1" applyFill="1" applyBorder="1" applyAlignment="1">
      <alignment horizontal="center"/>
      <protection/>
    </xf>
    <xf numFmtId="0" fontId="74" fillId="33" borderId="0" xfId="44" applyFont="1" applyFill="1" applyBorder="1" applyAlignment="1">
      <alignment horizontal="center"/>
      <protection/>
    </xf>
    <xf numFmtId="1" fontId="74" fillId="33" borderId="0" xfId="44" applyNumberFormat="1" applyFont="1" applyFill="1" applyBorder="1" applyAlignment="1">
      <alignment horizontal="center"/>
      <protection/>
    </xf>
    <xf numFmtId="4" fontId="74" fillId="33" borderId="0" xfId="44" applyNumberFormat="1" applyFont="1" applyFill="1" applyBorder="1" applyAlignment="1">
      <alignment horizontal="center"/>
      <protection/>
    </xf>
    <xf numFmtId="190" fontId="8" fillId="33" borderId="0" xfId="44" applyNumberFormat="1" applyFont="1" applyFill="1" applyBorder="1">
      <alignment/>
      <protection/>
    </xf>
    <xf numFmtId="0" fontId="8" fillId="33" borderId="0" xfId="44" applyFont="1" applyFill="1" applyBorder="1">
      <alignment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78" fillId="33" borderId="10" xfId="47" applyNumberFormat="1" applyFont="1" applyFill="1" applyBorder="1" applyAlignment="1">
      <alignment horizontal="center"/>
    </xf>
    <xf numFmtId="4" fontId="78" fillId="34" borderId="10" xfId="47" applyNumberFormat="1" applyFont="1" applyFill="1" applyBorder="1" applyAlignment="1">
      <alignment horizontal="center"/>
    </xf>
    <xf numFmtId="2" fontId="80" fillId="33" borderId="10" xfId="47" applyNumberFormat="1" applyFont="1" applyFill="1" applyBorder="1" applyAlignment="1">
      <alignment horizontal="center"/>
    </xf>
    <xf numFmtId="15" fontId="8" fillId="33" borderId="10" xfId="0" applyNumberFormat="1" applyFont="1" applyFill="1" applyBorder="1" applyAlignment="1">
      <alignment horizontal="center"/>
    </xf>
    <xf numFmtId="0" fontId="2" fillId="0" borderId="0" xfId="44" applyFont="1" applyFill="1" applyAlignment="1">
      <alignment vertical="center"/>
      <protection/>
    </xf>
    <xf numFmtId="0" fontId="4" fillId="0" borderId="0" xfId="44" applyFont="1" applyFill="1" applyAlignment="1">
      <alignment horizontal="right" vertical="center"/>
      <protection/>
    </xf>
    <xf numFmtId="0" fontId="5" fillId="0" borderId="0" xfId="44" applyFont="1" applyFill="1">
      <alignment/>
      <protection/>
    </xf>
    <xf numFmtId="0" fontId="2" fillId="0" borderId="0" xfId="44" applyFont="1" applyFill="1" applyAlignment="1">
      <alignment horizontal="centerContinuous" vertical="center"/>
      <protection/>
    </xf>
    <xf numFmtId="0" fontId="2" fillId="0" borderId="0" xfId="44" applyFont="1" applyFill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74" fillId="0" borderId="10" xfId="44" applyFont="1" applyFill="1" applyBorder="1" applyAlignment="1">
      <alignment horizontal="center" vertical="center" wrapText="1"/>
      <protection/>
    </xf>
    <xf numFmtId="0" fontId="75" fillId="0" borderId="10" xfId="44" applyFont="1" applyFill="1" applyBorder="1" applyAlignment="1">
      <alignment horizontal="center" vertical="center" wrapText="1"/>
      <protection/>
    </xf>
    <xf numFmtId="0" fontId="76" fillId="0" borderId="10" xfId="44" applyFont="1" applyFill="1" applyBorder="1" applyAlignment="1">
      <alignment horizontal="center" vertical="center" wrapText="1"/>
      <protection/>
    </xf>
    <xf numFmtId="4" fontId="78" fillId="0" borderId="10" xfId="47" applyNumberFormat="1" applyFont="1" applyFill="1" applyBorder="1" applyAlignment="1">
      <alignment horizontal="center"/>
    </xf>
    <xf numFmtId="4" fontId="77" fillId="0" borderId="10" xfId="44" applyNumberFormat="1" applyFont="1" applyFill="1" applyBorder="1" applyAlignment="1">
      <alignment horizontal="center"/>
      <protection/>
    </xf>
    <xf numFmtId="4" fontId="78" fillId="0" borderId="10" xfId="44" applyNumberFormat="1" applyFont="1" applyFill="1" applyBorder="1" applyAlignment="1">
      <alignment horizontal="center"/>
      <protection/>
    </xf>
    <xf numFmtId="4" fontId="79" fillId="0" borderId="10" xfId="44" applyNumberFormat="1" applyFont="1" applyFill="1" applyBorder="1" applyAlignment="1">
      <alignment horizontal="center"/>
      <protection/>
    </xf>
    <xf numFmtId="2" fontId="80" fillId="0" borderId="10" xfId="47" applyNumberFormat="1" applyFont="1" applyFill="1" applyBorder="1" applyAlignment="1">
      <alignment horizontal="center"/>
    </xf>
    <xf numFmtId="4" fontId="80" fillId="0" borderId="10" xfId="47" applyNumberFormat="1" applyFont="1" applyFill="1" applyBorder="1" applyAlignment="1">
      <alignment horizontal="center"/>
    </xf>
    <xf numFmtId="2" fontId="78" fillId="0" borderId="10" xfId="47" applyNumberFormat="1" applyFont="1" applyFill="1" applyBorder="1" applyAlignment="1">
      <alignment horizontal="center"/>
    </xf>
    <xf numFmtId="4" fontId="74" fillId="0" borderId="10" xfId="44" applyNumberFormat="1" applyFont="1" applyFill="1" applyBorder="1" applyAlignment="1">
      <alignment horizontal="center"/>
      <protection/>
    </xf>
    <xf numFmtId="4" fontId="74" fillId="0" borderId="0" xfId="44" applyNumberFormat="1" applyFont="1" applyFill="1" applyBorder="1" applyAlignment="1">
      <alignment horizontal="center"/>
      <protection/>
    </xf>
    <xf numFmtId="190" fontId="8" fillId="0" borderId="0" xfId="44" applyNumberFormat="1" applyFont="1" applyFill="1" applyBorder="1">
      <alignment/>
      <protection/>
    </xf>
    <xf numFmtId="0" fontId="8" fillId="0" borderId="0" xfId="44" applyFont="1" applyFill="1" applyBorder="1">
      <alignment/>
      <protection/>
    </xf>
    <xf numFmtId="0" fontId="5" fillId="33" borderId="0" xfId="44" applyFont="1" applyFill="1" applyAlignment="1">
      <alignment horizontal="centerContinuous"/>
      <protection/>
    </xf>
    <xf numFmtId="2" fontId="78" fillId="34" borderId="10" xfId="47" applyNumberFormat="1" applyFont="1" applyFill="1" applyBorder="1" applyAlignment="1">
      <alignment horizontal="center"/>
    </xf>
    <xf numFmtId="4" fontId="6" fillId="34" borderId="10" xfId="44" applyNumberFormat="1" applyFont="1" applyFill="1" applyBorder="1" applyAlignment="1">
      <alignment horizontal="center"/>
      <protection/>
    </xf>
    <xf numFmtId="4" fontId="75" fillId="34" borderId="10" xfId="44" applyNumberFormat="1" applyFont="1" applyFill="1" applyBorder="1" applyAlignment="1">
      <alignment horizontal="center"/>
      <protection/>
    </xf>
    <xf numFmtId="0" fontId="81" fillId="0" borderId="10" xfId="0" applyFont="1" applyFill="1" applyBorder="1" applyAlignment="1">
      <alignment horizontal="center" vertical="center" wrapText="1"/>
    </xf>
    <xf numFmtId="4" fontId="73" fillId="0" borderId="10" xfId="0" applyNumberFormat="1" applyFont="1" applyFill="1" applyBorder="1" applyAlignment="1">
      <alignment horizontal="center"/>
    </xf>
    <xf numFmtId="4" fontId="71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3" fontId="8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81" fillId="33" borderId="10" xfId="0" applyNumberFormat="1" applyFont="1" applyFill="1" applyBorder="1" applyAlignment="1">
      <alignment horizontal="center"/>
    </xf>
    <xf numFmtId="0" fontId="71" fillId="33" borderId="0" xfId="0" applyFont="1" applyFill="1" applyBorder="1" applyAlignment="1">
      <alignment horizontal="center"/>
    </xf>
    <xf numFmtId="3" fontId="81" fillId="33" borderId="0" xfId="0" applyNumberFormat="1" applyFont="1" applyFill="1" applyBorder="1" applyAlignment="1">
      <alignment horizontal="center"/>
    </xf>
    <xf numFmtId="4" fontId="71" fillId="33" borderId="0" xfId="0" applyNumberFormat="1" applyFont="1" applyFill="1" applyBorder="1" applyAlignment="1">
      <alignment horizontal="center"/>
    </xf>
    <xf numFmtId="4" fontId="70" fillId="34" borderId="0" xfId="0" applyNumberFormat="1" applyFont="1" applyFill="1" applyBorder="1" applyAlignment="1">
      <alignment horizontal="center"/>
    </xf>
    <xf numFmtId="4" fontId="71" fillId="0" borderId="0" xfId="0" applyNumberFormat="1" applyFont="1" applyFill="1" applyBorder="1" applyAlignment="1">
      <alignment horizontal="center"/>
    </xf>
    <xf numFmtId="4" fontId="81" fillId="33" borderId="0" xfId="0" applyNumberFormat="1" applyFont="1" applyFill="1" applyBorder="1" applyAlignment="1">
      <alignment horizontal="center"/>
    </xf>
    <xf numFmtId="2" fontId="74" fillId="33" borderId="0" xfId="44" applyNumberFormat="1" applyFont="1" applyFill="1" applyBorder="1" applyAlignment="1">
      <alignment horizontal="center"/>
      <protection/>
    </xf>
    <xf numFmtId="4" fontId="75" fillId="33" borderId="0" xfId="44" applyNumberFormat="1" applyFont="1" applyFill="1" applyBorder="1" applyAlignment="1">
      <alignment horizontal="center"/>
      <protection/>
    </xf>
    <xf numFmtId="4" fontId="76" fillId="33" borderId="0" xfId="44" applyNumberFormat="1" applyFont="1" applyFill="1" applyBorder="1" applyAlignment="1">
      <alignment horizontal="center"/>
      <protection/>
    </xf>
    <xf numFmtId="4" fontId="76" fillId="0" borderId="0" xfId="44" applyNumberFormat="1" applyFont="1" applyFill="1" applyBorder="1" applyAlignment="1">
      <alignment horizontal="center"/>
      <protection/>
    </xf>
    <xf numFmtId="4" fontId="75" fillId="0" borderId="0" xfId="44" applyNumberFormat="1" applyFont="1" applyFill="1" applyBorder="1" applyAlignment="1">
      <alignment horizontal="center"/>
      <protection/>
    </xf>
    <xf numFmtId="4" fontId="6" fillId="34" borderId="0" xfId="44" applyNumberFormat="1" applyFont="1" applyFill="1" applyBorder="1" applyAlignment="1">
      <alignment horizontal="center"/>
      <protection/>
    </xf>
    <xf numFmtId="4" fontId="75" fillId="34" borderId="0" xfId="44" applyNumberFormat="1" applyFont="1" applyFill="1" applyBorder="1" applyAlignment="1">
      <alignment horizontal="center"/>
      <protection/>
    </xf>
    <xf numFmtId="9" fontId="75" fillId="33" borderId="0" xfId="47" applyFont="1" applyFill="1" applyBorder="1" applyAlignment="1">
      <alignment horizontal="center"/>
    </xf>
    <xf numFmtId="9" fontId="75" fillId="0" borderId="0" xfId="47" applyFont="1" applyFill="1" applyBorder="1" applyAlignment="1">
      <alignment horizontal="center"/>
    </xf>
    <xf numFmtId="0" fontId="74" fillId="33" borderId="11" xfId="44" applyFont="1" applyFill="1" applyBorder="1" applyAlignment="1">
      <alignment horizontal="center"/>
      <protection/>
    </xf>
    <xf numFmtId="0" fontId="74" fillId="33" borderId="12" xfId="44" applyFont="1" applyFill="1" applyBorder="1" applyAlignment="1">
      <alignment horizontal="center"/>
      <protection/>
    </xf>
    <xf numFmtId="4" fontId="76" fillId="33" borderId="10" xfId="44" applyNumberFormat="1" applyFont="1" applyFill="1" applyBorder="1" applyAlignment="1" quotePrefix="1">
      <alignment horizontal="center"/>
      <protection/>
    </xf>
    <xf numFmtId="4" fontId="76" fillId="33" borderId="11" xfId="44" applyNumberFormat="1" applyFont="1" applyFill="1" applyBorder="1" applyAlignment="1">
      <alignment horizontal="center"/>
      <protection/>
    </xf>
    <xf numFmtId="4" fontId="76" fillId="33" borderId="13" xfId="44" applyNumberFormat="1" applyFont="1" applyFill="1" applyBorder="1" applyAlignment="1">
      <alignment horizontal="center"/>
      <protection/>
    </xf>
    <xf numFmtId="4" fontId="76" fillId="33" borderId="12" xfId="44" applyNumberFormat="1" applyFont="1" applyFill="1" applyBorder="1" applyAlignment="1">
      <alignment horizontal="center"/>
      <protection/>
    </xf>
    <xf numFmtId="4" fontId="76" fillId="0" borderId="11" xfId="44" applyNumberFormat="1" applyFont="1" applyFill="1" applyBorder="1" applyAlignment="1">
      <alignment horizontal="center"/>
      <protection/>
    </xf>
    <xf numFmtId="4" fontId="76" fillId="0" borderId="13" xfId="44" applyNumberFormat="1" applyFont="1" applyFill="1" applyBorder="1" applyAlignment="1">
      <alignment horizontal="center"/>
      <protection/>
    </xf>
    <xf numFmtId="4" fontId="76" fillId="0" borderId="12" xfId="44" applyNumberFormat="1" applyFont="1" applyFill="1" applyBorder="1" applyAlignment="1">
      <alignment horizontal="center"/>
      <protection/>
    </xf>
    <xf numFmtId="4" fontId="82" fillId="33" borderId="10" xfId="44" applyNumberFormat="1" applyFont="1" applyFill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ปริมาณการใช้น้ำมัน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Diesel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(ลิตร)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2562</a:t>
            </a:r>
          </a:p>
        </c:rich>
      </c:tx>
      <c:layout>
        <c:manualLayout>
          <c:xMode val="factor"/>
          <c:yMode val="factor"/>
          <c:x val="-0.00075"/>
          <c:y val="-0.012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525"/>
          <c:w val="0.9815"/>
          <c:h val="0.8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น้ำมันเชื้อเพลิง!$D$4</c:f>
              <c:strCache>
                <c:ptCount val="1"/>
                <c:pt idx="0">
                  <c:v>ปริมาณการใช้น้ำมันDiesel /เดือน (ลิตร)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น้ำมันเชื้อเพลิง!$A$5:$A$16</c:f>
              <c:strCache/>
            </c:strRef>
          </c:cat>
          <c:val>
            <c:numRef>
              <c:f>น้ำมันเชื้อเพลิง!$D$5:$D$16</c:f>
              <c:numCache/>
            </c:numRef>
          </c:val>
          <c:shape val="box"/>
        </c:ser>
        <c:shape val="box"/>
        <c:axId val="45137429"/>
        <c:axId val="3583678"/>
      </c:bar3DChart>
      <c:catAx>
        <c:axId val="45137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83678"/>
        <c:crosses val="autoZero"/>
        <c:auto val="1"/>
        <c:lblOffset val="100"/>
        <c:tickLblSkip val="1"/>
        <c:noMultiLvlLbl val="0"/>
      </c:catAx>
      <c:valAx>
        <c:axId val="3583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374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ปริมาณการใช้น้ำมัน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Gasohol 91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(ลิตร)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2562</a:t>
            </a:r>
          </a:p>
        </c:rich>
      </c:tx>
      <c:layout>
        <c:manualLayout>
          <c:xMode val="factor"/>
          <c:yMode val="factor"/>
          <c:x val="-0.00075"/>
          <c:y val="-0.012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525"/>
          <c:w val="0.9815"/>
          <c:h val="0.8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น้ำมันเชื้อเพลิง!$H$4</c:f>
              <c:strCache>
                <c:ptCount val="1"/>
                <c:pt idx="0">
                  <c:v>ปริมาณการใช้น้ำมันGasohol 95 /เดือน (ลิตร)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น้ำมันเชื้อเพลิง!$A$5:$A$16</c:f>
              <c:strCache/>
            </c:strRef>
          </c:cat>
          <c:val>
            <c:numRef>
              <c:f>น้ำมันเชื้อเพลิง!$H$5:$H$16</c:f>
              <c:numCache/>
            </c:numRef>
          </c:val>
          <c:shape val="box"/>
        </c:ser>
        <c:shape val="box"/>
        <c:axId val="32253103"/>
        <c:axId val="21842472"/>
      </c:bar3DChart>
      <c:catAx>
        <c:axId val="32253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842472"/>
        <c:crosses val="autoZero"/>
        <c:auto val="1"/>
        <c:lblOffset val="100"/>
        <c:tickLblSkip val="1"/>
        <c:noMultiLvlLbl val="0"/>
      </c:catAx>
      <c:valAx>
        <c:axId val="21842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531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ปริมาณการใช้น้ำมัน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Gasohol 95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(ลิตร)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2562</a:t>
            </a:r>
          </a:p>
        </c:rich>
      </c:tx>
      <c:layout>
        <c:manualLayout>
          <c:xMode val="factor"/>
          <c:yMode val="factor"/>
          <c:x val="-0.00075"/>
          <c:y val="-0.01225"/>
        </c:manualLayout>
      </c:layout>
      <c:spPr>
        <a:noFill/>
        <a:ln w="3175">
          <a:noFill/>
        </a:ln>
      </c:sp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56"/>
          <c:w val="0.9815"/>
          <c:h val="0.8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น้ำมันเชื้อเพลิง!$F$4</c:f>
              <c:strCache>
                <c:ptCount val="1"/>
                <c:pt idx="0">
                  <c:v>ปริมาณการใช้น้ำมันGasohol 91 /เดือน (ลิตร)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น้ำมันเชื้อเพลิง!$A$5:$A$16</c:f>
              <c:strCache/>
            </c:strRef>
          </c:cat>
          <c:val>
            <c:numRef>
              <c:f>น้ำมันเชื้อเพลิง!$F$5:$F$16</c:f>
              <c:numCache/>
            </c:numRef>
          </c:val>
          <c:shape val="box"/>
        </c:ser>
        <c:shape val="box"/>
        <c:axId val="62364521"/>
        <c:axId val="24409778"/>
      </c:bar3DChart>
      <c:catAx>
        <c:axId val="62364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09778"/>
        <c:crosses val="autoZero"/>
        <c:auto val="1"/>
        <c:lblOffset val="100"/>
        <c:tickLblSkip val="1"/>
        <c:noMultiLvlLbl val="0"/>
      </c:catAx>
      <c:valAx>
        <c:axId val="244097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645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ปริมาณการใช้น้ำมันเชื้อเพลิงต่อจำนวนพนักงาน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2562</a:t>
            </a:r>
          </a:p>
        </c:rich>
      </c:tx>
      <c:layout>
        <c:manualLayout>
          <c:xMode val="factor"/>
          <c:yMode val="factor"/>
          <c:x val="-0.00075"/>
          <c:y val="-0.012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5225"/>
          <c:w val="0.98075"/>
          <c:h val="0.81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น้ำมันเชื้อเพลิง!$L$4</c:f>
              <c:strCache>
                <c:ptCount val="1"/>
                <c:pt idx="0">
                  <c:v>ปริมาณการใช้เชื้อเพลิงต่อจำนวนพนักงาน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น้ำมันเชื้อเพลิง!$A$5:$A$16</c:f>
              <c:strCache/>
            </c:strRef>
          </c:cat>
          <c:val>
            <c:numRef>
              <c:f>น้ำมันเชื้อเพลิง!$L$5:$L$16</c:f>
              <c:numCache/>
            </c:numRef>
          </c:val>
          <c:shape val="box"/>
        </c:ser>
        <c:shape val="box"/>
        <c:axId val="18361411"/>
        <c:axId val="31034972"/>
      </c:bar3DChart>
      <c:catAx>
        <c:axId val="1836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034972"/>
        <c:crosses val="autoZero"/>
        <c:auto val="1"/>
        <c:lblOffset val="100"/>
        <c:tickLblSkip val="1"/>
        <c:noMultiLvlLbl val="0"/>
      </c:catAx>
      <c:valAx>
        <c:axId val="310349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614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เปรียบเทียบปริมาณการใช้น้ำมัน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Diesel /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เดือน (ลิตร)
</a:t>
            </a:r>
            <a:r>
              <a:rPr lang="en-US" cap="none" sz="1600" b="0" i="0" u="none" baseline="0">
                <a:solidFill>
                  <a:srgbClr val="FF0000"/>
                </a:solidFill>
              </a:rPr>
              <a:t>2561-2562</a:t>
            </a:r>
          </a:p>
        </c:rich>
      </c:tx>
      <c:layout>
        <c:manualLayout>
          <c:xMode val="factor"/>
          <c:yMode val="factor"/>
          <c:x val="0.014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2185"/>
          <c:w val="0.9912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'น้ำมันเชื้อเพลิง-เปรียบเทียบ'!$B$4</c:f>
              <c:strCache>
                <c:ptCount val="1"/>
                <c:pt idx="0">
                  <c:v>2561  ปริมาณการใช้น้ำมันDiesel /เดือน (ลิตร)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'น้ำมันเชื้อเพลิง-เปรียบเทียบ'!$B$5:$B$16</c:f>
              <c:numCache/>
            </c:numRef>
          </c:val>
          <c:smooth val="0"/>
        </c:ser>
        <c:ser>
          <c:idx val="1"/>
          <c:order val="1"/>
          <c:tx>
            <c:strRef>
              <c:f>'น้ำมันเชื้อเพลิง-เปรียบเทียบ'!$C$4</c:f>
              <c:strCache>
                <c:ptCount val="1"/>
                <c:pt idx="0">
                  <c:v>2562  ปริมาณการใช้น้ำมันDiesel /เดือน (ลิตร)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'น้ำมันเชื้อเพลิง-เปรียบเทียบ'!$C$5:$C$16</c:f>
              <c:numCache/>
            </c:numRef>
          </c:val>
          <c:smooth val="0"/>
        </c:ser>
        <c:ser>
          <c:idx val="2"/>
          <c:order val="2"/>
          <c:tx>
            <c:strRef>
              <c:f>'น้ำมันเชื้อเพลิง-เปรียบเทียบ'!$D$4</c:f>
              <c:strCache>
                <c:ptCount val="1"/>
                <c:pt idx="0">
                  <c:v>2562  เป้าหมาย  ลด 5 %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7"/>
            <c:spPr>
              <a:solidFill>
                <a:srgbClr val="9BBB59"/>
              </a:solidFill>
              <a:ln w="25400">
                <a:solidFill>
                  <a:srgbClr val="99CC00"/>
                </a:solidFill>
                <a:prstDash val="sysDot"/>
              </a:ln>
            </c:spPr>
            <c:marker>
              <c:size val="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'น้ำมันเชื้อเพลิง-เปรียบเทียบ'!$D$5:$D$16</c:f>
              <c:numCache/>
            </c:numRef>
          </c:val>
          <c:smooth val="0"/>
        </c:ser>
        <c:marker val="1"/>
        <c:axId val="10879293"/>
        <c:axId val="30804774"/>
      </c:lineChart>
      <c:catAx>
        <c:axId val="108792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804774"/>
        <c:crosses val="autoZero"/>
        <c:auto val="1"/>
        <c:lblOffset val="100"/>
        <c:tickLblSkip val="1"/>
        <c:noMultiLvlLbl val="0"/>
      </c:catAx>
      <c:valAx>
        <c:axId val="308047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87929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575"/>
          <c:y val="0.1365"/>
          <c:w val="0.81875"/>
          <c:h val="0.1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Gasohol 91 /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เดือน (ลิตร)
</a:t>
            </a:r>
            <a:r>
              <a:rPr lang="en-US" cap="none" sz="1800" b="0" i="0" u="none" baseline="0">
                <a:solidFill>
                  <a:srgbClr val="FF0000"/>
                </a:solidFill>
              </a:rPr>
              <a:t>2561-2562</a:t>
            </a:r>
          </a:p>
        </c:rich>
      </c:tx>
      <c:layout>
        <c:manualLayout>
          <c:xMode val="factor"/>
          <c:yMode val="factor"/>
          <c:x val="0.0072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229"/>
          <c:w val="0.991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'น้ำมันเชื้อเพลิง-เปรียบเทียบ'!$G$4</c:f>
              <c:strCache>
                <c:ptCount val="1"/>
                <c:pt idx="0">
                  <c:v>2561  ปริมาณการใช้น้ำมันGasohol 91 /เดือน (ลิตร)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'น้ำมันเชื้อเพลิง-เปรียบเทียบ'!$G$5:$G$16</c:f>
              <c:numCache/>
            </c:numRef>
          </c:val>
          <c:smooth val="0"/>
        </c:ser>
        <c:ser>
          <c:idx val="1"/>
          <c:order val="1"/>
          <c:tx>
            <c:strRef>
              <c:f>'น้ำมันเชื้อเพลิง-เปรียบเทียบ'!$H$4</c:f>
              <c:strCache>
                <c:ptCount val="1"/>
                <c:pt idx="0">
                  <c:v>2562  ปริมาณการใช้น้ำมันGasohol 91 /เดือน (ลิตร)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'น้ำมันเชื้อเพลิง-เปรียบเทียบ'!$H$5:$H$16</c:f>
              <c:numCache/>
            </c:numRef>
          </c:val>
          <c:smooth val="0"/>
        </c:ser>
        <c:ser>
          <c:idx val="2"/>
          <c:order val="2"/>
          <c:tx>
            <c:strRef>
              <c:f>'น้ำมันเชื้อเพลิง-เปรียบเทียบ'!$I$4</c:f>
              <c:strCache>
                <c:ptCount val="1"/>
                <c:pt idx="0">
                  <c:v>2562  เป้าหมาย  ลด 5 %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'น้ำมันเชื้อเพลิง-เปรียบเทียบ'!$I$5:$I$16</c:f>
              <c:numCache/>
            </c:numRef>
          </c:val>
          <c:smooth val="0"/>
        </c:ser>
        <c:marker val="1"/>
        <c:axId val="8807511"/>
        <c:axId val="12158736"/>
      </c:lineChart>
      <c:catAx>
        <c:axId val="88075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158736"/>
        <c:crosses val="autoZero"/>
        <c:auto val="1"/>
        <c:lblOffset val="100"/>
        <c:tickLblSkip val="1"/>
        <c:noMultiLvlLbl val="0"/>
      </c:catAx>
      <c:valAx>
        <c:axId val="121587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80751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245"/>
          <c:y val="0.1295"/>
          <c:w val="0.93825"/>
          <c:h val="0.1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Gasohol 95 /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เดือน (ลิตร)
</a:t>
            </a:r>
            <a:r>
              <a:rPr lang="en-US" cap="none" sz="1800" b="0" i="0" u="none" baseline="0">
                <a:solidFill>
                  <a:srgbClr val="FF0000"/>
                </a:solidFill>
              </a:rPr>
              <a:t>2561-2562</a:t>
            </a:r>
          </a:p>
        </c:rich>
      </c:tx>
      <c:layout>
        <c:manualLayout>
          <c:xMode val="factor"/>
          <c:yMode val="factor"/>
          <c:x val="0.001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22925"/>
          <c:w val="0.99125"/>
          <c:h val="0.76975"/>
        </c:manualLayout>
      </c:layout>
      <c:lineChart>
        <c:grouping val="standard"/>
        <c:varyColors val="0"/>
        <c:ser>
          <c:idx val="0"/>
          <c:order val="0"/>
          <c:tx>
            <c:strRef>
              <c:f>'น้ำมันเชื้อเพลิง-เปรียบเทียบ'!$L$4</c:f>
              <c:strCache>
                <c:ptCount val="1"/>
                <c:pt idx="0">
                  <c:v>2561  ปริมาณการใช้น้ำมันGasohol 95 /เดือน (ลิตร)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'น้ำมันเชื้อเพลิง-เปรียบเทียบ'!$L$5:$L$16</c:f>
              <c:numCache/>
            </c:numRef>
          </c:val>
          <c:smooth val="0"/>
        </c:ser>
        <c:ser>
          <c:idx val="1"/>
          <c:order val="1"/>
          <c:tx>
            <c:strRef>
              <c:f>'น้ำมันเชื้อเพลิง-เปรียบเทียบ'!$M$4</c:f>
              <c:strCache>
                <c:ptCount val="1"/>
                <c:pt idx="0">
                  <c:v>2562  ปริมาณการใช้น้ำมันGasohol 95 /เดือน (ลิตร)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'น้ำมันเชื้อเพลิง-เปรียบเทียบ'!$M$5:$M$16</c:f>
              <c:numCache/>
            </c:numRef>
          </c:val>
          <c:smooth val="0"/>
        </c:ser>
        <c:ser>
          <c:idx val="2"/>
          <c:order val="2"/>
          <c:tx>
            <c:strRef>
              <c:f>'น้ำมันเชื้อเพลิง-เปรียบเทียบ'!$N$4</c:f>
              <c:strCache>
                <c:ptCount val="1"/>
                <c:pt idx="0">
                  <c:v>2562  เป้าหมาย  ลด 5 %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'น้ำมันเชื้อเพลิง-เปรียบเทียบ'!$N$5:$N$16</c:f>
              <c:numCache/>
            </c:numRef>
          </c:val>
          <c:smooth val="0"/>
        </c:ser>
        <c:marker val="1"/>
        <c:axId val="42319761"/>
        <c:axId val="45333530"/>
      </c:lineChart>
      <c:catAx>
        <c:axId val="423197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333530"/>
        <c:crosses val="autoZero"/>
        <c:auto val="1"/>
        <c:lblOffset val="100"/>
        <c:tickLblSkip val="1"/>
        <c:noMultiLvlLbl val="0"/>
      </c:catAx>
      <c:valAx>
        <c:axId val="453335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31976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245"/>
          <c:y val="0.1505"/>
          <c:w val="0.90525"/>
          <c:h val="0.0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เปรียบเทียบปริมาณการใช้น้ำมันเชื้อเพลิงต่อจำนวนพลังงาน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2561-2562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20875"/>
          <c:w val="0.9912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'น้ำมันเชื้อเพลิง-เปรียบเทียบ'!$Q$4</c:f>
              <c:strCache>
                <c:ptCount val="1"/>
                <c:pt idx="0">
                  <c:v>2561  ปริมาณการใช้น้ำมันเชื้อเพลิงต่อจำนวนพนักงาน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'น้ำมันเชื้อเพลิง-เปรียบเทียบ'!$Q$5:$Q$16</c:f>
              <c:numCache/>
            </c:numRef>
          </c:val>
          <c:smooth val="0"/>
        </c:ser>
        <c:ser>
          <c:idx val="1"/>
          <c:order val="1"/>
          <c:tx>
            <c:strRef>
              <c:f>'น้ำมันเชื้อเพลิง-เปรียบเทียบ'!$R$4</c:f>
              <c:strCache>
                <c:ptCount val="1"/>
                <c:pt idx="0">
                  <c:v>2562  ปริมาณการใช้น้ำมันเชื้อเพลิงต่อจำนวนพนักงาน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'น้ำมันเชื้อเพลิง-เปรียบเทียบ'!$R$5:$R$16</c:f>
              <c:numCache/>
            </c:numRef>
          </c:val>
          <c:smooth val="0"/>
        </c:ser>
        <c:ser>
          <c:idx val="2"/>
          <c:order val="2"/>
          <c:tx>
            <c:strRef>
              <c:f>'น้ำมันเชื้อเพลิง-เปรียบเทียบ'!$S$4</c:f>
              <c:strCache>
                <c:ptCount val="1"/>
                <c:pt idx="0">
                  <c:v>2562  เป้าหมาย  ลด 5 %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'น้ำมันเชื้อเพลิง-เปรียบเทียบ'!$S$5:$S$16</c:f>
              <c:numCache/>
            </c:numRef>
          </c:val>
          <c:smooth val="0"/>
        </c:ser>
        <c:marker val="1"/>
        <c:axId val="5348587"/>
        <c:axId val="48137284"/>
      </c:lineChart>
      <c:catAx>
        <c:axId val="53485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137284"/>
        <c:crosses val="autoZero"/>
        <c:auto val="1"/>
        <c:lblOffset val="100"/>
        <c:tickLblSkip val="1"/>
        <c:noMultiLvlLbl val="0"/>
      </c:catAx>
      <c:valAx>
        <c:axId val="481372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4858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2825"/>
          <c:y val="0.13575"/>
          <c:w val="0.966"/>
          <c:h val="0.0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34</xdr:row>
      <xdr:rowOff>19050</xdr:rowOff>
    </xdr:from>
    <xdr:to>
      <xdr:col>11</xdr:col>
      <xdr:colOff>704850</xdr:colOff>
      <xdr:row>44</xdr:row>
      <xdr:rowOff>19050</xdr:rowOff>
    </xdr:to>
    <xdr:graphicFrame>
      <xdr:nvGraphicFramePr>
        <xdr:cNvPr id="1" name="Chart 1"/>
        <xdr:cNvGraphicFramePr/>
      </xdr:nvGraphicFramePr>
      <xdr:xfrm>
        <a:off x="85725" y="12458700"/>
        <a:ext cx="94583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45</xdr:row>
      <xdr:rowOff>152400</xdr:rowOff>
    </xdr:from>
    <xdr:to>
      <xdr:col>11</xdr:col>
      <xdr:colOff>723900</xdr:colOff>
      <xdr:row>55</xdr:row>
      <xdr:rowOff>152400</xdr:rowOff>
    </xdr:to>
    <xdr:graphicFrame>
      <xdr:nvGraphicFramePr>
        <xdr:cNvPr id="2" name="Chart 1"/>
        <xdr:cNvGraphicFramePr/>
      </xdr:nvGraphicFramePr>
      <xdr:xfrm>
        <a:off x="104775" y="14373225"/>
        <a:ext cx="945832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57</xdr:row>
      <xdr:rowOff>152400</xdr:rowOff>
    </xdr:from>
    <xdr:to>
      <xdr:col>11</xdr:col>
      <xdr:colOff>695325</xdr:colOff>
      <xdr:row>67</xdr:row>
      <xdr:rowOff>123825</xdr:rowOff>
    </xdr:to>
    <xdr:graphicFrame>
      <xdr:nvGraphicFramePr>
        <xdr:cNvPr id="3" name="Chart 1"/>
        <xdr:cNvGraphicFramePr/>
      </xdr:nvGraphicFramePr>
      <xdr:xfrm>
        <a:off x="123825" y="16316325"/>
        <a:ext cx="9410700" cy="1590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21</xdr:row>
      <xdr:rowOff>9525</xdr:rowOff>
    </xdr:from>
    <xdr:to>
      <xdr:col>11</xdr:col>
      <xdr:colOff>762000</xdr:colOff>
      <xdr:row>30</xdr:row>
      <xdr:rowOff>276225</xdr:rowOff>
    </xdr:to>
    <xdr:graphicFrame>
      <xdr:nvGraphicFramePr>
        <xdr:cNvPr id="4" name="Chart 1"/>
        <xdr:cNvGraphicFramePr/>
      </xdr:nvGraphicFramePr>
      <xdr:xfrm>
        <a:off x="104775" y="8286750"/>
        <a:ext cx="9496425" cy="3267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37</xdr:row>
      <xdr:rowOff>38100</xdr:rowOff>
    </xdr:from>
    <xdr:to>
      <xdr:col>18</xdr:col>
      <xdr:colOff>523875</xdr:colOff>
      <xdr:row>49</xdr:row>
      <xdr:rowOff>9525</xdr:rowOff>
    </xdr:to>
    <xdr:graphicFrame>
      <xdr:nvGraphicFramePr>
        <xdr:cNvPr id="1" name="แผนภูมิ 1"/>
        <xdr:cNvGraphicFramePr/>
      </xdr:nvGraphicFramePr>
      <xdr:xfrm>
        <a:off x="114300" y="12877800"/>
        <a:ext cx="142684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52</xdr:row>
      <xdr:rowOff>19050</xdr:rowOff>
    </xdr:from>
    <xdr:to>
      <xdr:col>18</xdr:col>
      <xdr:colOff>504825</xdr:colOff>
      <xdr:row>64</xdr:row>
      <xdr:rowOff>19050</xdr:rowOff>
    </xdr:to>
    <xdr:graphicFrame>
      <xdr:nvGraphicFramePr>
        <xdr:cNvPr id="2" name="แผนภูมิ 2"/>
        <xdr:cNvGraphicFramePr/>
      </xdr:nvGraphicFramePr>
      <xdr:xfrm>
        <a:off x="95250" y="17716500"/>
        <a:ext cx="1426845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73</xdr:row>
      <xdr:rowOff>47625</xdr:rowOff>
    </xdr:from>
    <xdr:to>
      <xdr:col>18</xdr:col>
      <xdr:colOff>504825</xdr:colOff>
      <xdr:row>87</xdr:row>
      <xdr:rowOff>85725</xdr:rowOff>
    </xdr:to>
    <xdr:graphicFrame>
      <xdr:nvGraphicFramePr>
        <xdr:cNvPr id="3" name="แผนภูมิ 3"/>
        <xdr:cNvGraphicFramePr/>
      </xdr:nvGraphicFramePr>
      <xdr:xfrm>
        <a:off x="123825" y="24069675"/>
        <a:ext cx="14239875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20</xdr:row>
      <xdr:rowOff>38100</xdr:rowOff>
    </xdr:from>
    <xdr:to>
      <xdr:col>18</xdr:col>
      <xdr:colOff>514350</xdr:colOff>
      <xdr:row>31</xdr:row>
      <xdr:rowOff>304800</xdr:rowOff>
    </xdr:to>
    <xdr:graphicFrame>
      <xdr:nvGraphicFramePr>
        <xdr:cNvPr id="4" name="แผนภูมิ 3"/>
        <xdr:cNvGraphicFramePr/>
      </xdr:nvGraphicFramePr>
      <xdr:xfrm>
        <a:off x="114300" y="7372350"/>
        <a:ext cx="14258925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1%20(&#3627;&#3617;&#3623;&#3604;%203)\&#3627;&#3617;&#3623;&#3604;%203%20&#3586;&#3657;&#3629;%203.2(2)%20&#3610;&#3633;&#3609;&#3607;&#3638;&#3585;&#3585;&#3634;&#3619;&#3651;&#3594;&#3657;&#3648;&#3594;&#3639;&#3657;&#3629;&#3648;&#3614;&#3621;&#3636;&#3591;%20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น้ำมันเชื้อเพลิง"/>
      <sheetName val="น้ำมันเชื้อเพลิง-เปรียบเทียบ"/>
    </sheetNames>
    <sheetDataSet>
      <sheetData sheetId="0">
        <row r="5">
          <cell r="D5">
            <v>677.565</v>
          </cell>
          <cell r="F5">
            <v>26.136</v>
          </cell>
          <cell r="H5">
            <v>15.705</v>
          </cell>
          <cell r="L5">
            <v>3.59703</v>
          </cell>
        </row>
        <row r="6">
          <cell r="D6">
            <v>421.677</v>
          </cell>
          <cell r="F6">
            <v>40.506</v>
          </cell>
          <cell r="H6">
            <v>25.002</v>
          </cell>
          <cell r="L6">
            <v>2.435925</v>
          </cell>
        </row>
        <row r="7">
          <cell r="D7">
            <v>624.713</v>
          </cell>
          <cell r="F7">
            <v>22.233</v>
          </cell>
          <cell r="H7">
            <v>12.467</v>
          </cell>
          <cell r="L7">
            <v>3.2970649999999995</v>
          </cell>
        </row>
        <row r="8">
          <cell r="D8">
            <v>354.715</v>
          </cell>
          <cell r="F8">
            <v>20.163</v>
          </cell>
          <cell r="H8">
            <v>15.578</v>
          </cell>
          <cell r="L8">
            <v>1.9522799999999998</v>
          </cell>
        </row>
        <row r="9">
          <cell r="D9">
            <v>364.725</v>
          </cell>
          <cell r="F9">
            <v>34.351</v>
          </cell>
          <cell r="H9">
            <v>26.72</v>
          </cell>
          <cell r="L9">
            <v>2.1289800000000003</v>
          </cell>
        </row>
        <row r="10">
          <cell r="D10">
            <v>1145.091</v>
          </cell>
          <cell r="F10">
            <v>64.565</v>
          </cell>
          <cell r="H10">
            <v>13.164</v>
          </cell>
          <cell r="L10">
            <v>6.1141</v>
          </cell>
        </row>
        <row r="11">
          <cell r="D11">
            <v>280.007</v>
          </cell>
          <cell r="F11">
            <v>23.827</v>
          </cell>
          <cell r="H11">
            <v>27.404</v>
          </cell>
          <cell r="L11">
            <v>1.65619</v>
          </cell>
        </row>
        <row r="12">
          <cell r="D12">
            <v>574.796</v>
          </cell>
          <cell r="F12">
            <v>22.012</v>
          </cell>
          <cell r="H12">
            <v>17.151</v>
          </cell>
          <cell r="L12">
            <v>3.0697949999999996</v>
          </cell>
        </row>
        <row r="13">
          <cell r="D13">
            <v>872.603</v>
          </cell>
          <cell r="F13">
            <v>37.444</v>
          </cell>
          <cell r="H13">
            <v>15.805</v>
          </cell>
          <cell r="L13">
            <v>4.6292599999999995</v>
          </cell>
        </row>
        <row r="14">
          <cell r="D14">
            <v>673.91</v>
          </cell>
          <cell r="F14">
            <v>23.571</v>
          </cell>
          <cell r="H14">
            <v>32.515</v>
          </cell>
          <cell r="L14">
            <v>3.64998</v>
          </cell>
        </row>
        <row r="15">
          <cell r="D15">
            <v>397.727</v>
          </cell>
          <cell r="F15">
            <v>23.358</v>
          </cell>
          <cell r="H15">
            <v>28.106</v>
          </cell>
          <cell r="L15">
            <v>2.245955</v>
          </cell>
        </row>
        <row r="16">
          <cell r="D16">
            <v>761.68</v>
          </cell>
          <cell r="F16">
            <v>40.467</v>
          </cell>
          <cell r="H16">
            <v>19.799</v>
          </cell>
          <cell r="L16">
            <v>4.10973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SheetLayoutView="100" workbookViewId="0" topLeftCell="A10">
      <selection activeCell="E19" sqref="E19"/>
    </sheetView>
  </sheetViews>
  <sheetFormatPr defaultColWidth="9.140625" defaultRowHeight="12.75"/>
  <cols>
    <col min="1" max="1" width="11.421875" style="1" customWidth="1"/>
    <col min="2" max="2" width="11.00390625" style="1" customWidth="1"/>
    <col min="3" max="3" width="8.8515625" style="1" customWidth="1"/>
    <col min="4" max="4" width="12.140625" style="1" customWidth="1"/>
    <col min="5" max="5" width="12.28125" style="1" customWidth="1"/>
    <col min="6" max="6" width="12.7109375" style="1" customWidth="1"/>
    <col min="7" max="7" width="13.421875" style="1" customWidth="1"/>
    <col min="8" max="8" width="14.140625" style="1" customWidth="1"/>
    <col min="9" max="9" width="12.8515625" style="1" customWidth="1"/>
    <col min="10" max="10" width="11.421875" style="13" customWidth="1"/>
    <col min="11" max="12" width="12.28125" style="1" customWidth="1"/>
    <col min="13" max="16384" width="9.140625" style="1" customWidth="1"/>
  </cols>
  <sheetData>
    <row r="1" spans="11:12" ht="30" customHeight="1">
      <c r="K1" s="4"/>
      <c r="L1" s="4" t="s">
        <v>17</v>
      </c>
    </row>
    <row r="2" spans="1:11" ht="26.25">
      <c r="A2" s="7" t="s">
        <v>19</v>
      </c>
      <c r="B2" s="7"/>
      <c r="C2" s="7"/>
      <c r="D2" s="7"/>
      <c r="E2" s="7"/>
      <c r="F2" s="7"/>
      <c r="G2" s="7"/>
      <c r="H2" s="7"/>
      <c r="I2" s="7"/>
      <c r="J2" s="14"/>
      <c r="K2" s="7"/>
    </row>
    <row r="3" spans="1:11" ht="26.25">
      <c r="A3" s="12" t="s">
        <v>23</v>
      </c>
      <c r="B3" s="7"/>
      <c r="C3" s="7"/>
      <c r="D3" s="7"/>
      <c r="E3" s="7"/>
      <c r="F3" s="7"/>
      <c r="G3" s="7"/>
      <c r="H3" s="7"/>
      <c r="I3" s="7"/>
      <c r="J3" s="14"/>
      <c r="K3" s="7"/>
    </row>
    <row r="4" spans="1:12" ht="132">
      <c r="A4" s="2" t="s">
        <v>0</v>
      </c>
      <c r="B4" s="2" t="s">
        <v>1</v>
      </c>
      <c r="C4" s="2" t="s">
        <v>43</v>
      </c>
      <c r="D4" s="2" t="s">
        <v>20</v>
      </c>
      <c r="E4" s="8" t="s">
        <v>16</v>
      </c>
      <c r="F4" s="2" t="s">
        <v>21</v>
      </c>
      <c r="G4" s="8" t="s">
        <v>16</v>
      </c>
      <c r="H4" s="2" t="s">
        <v>22</v>
      </c>
      <c r="I4" s="8" t="s">
        <v>16</v>
      </c>
      <c r="J4" s="71" t="s">
        <v>24</v>
      </c>
      <c r="K4" s="2" t="s">
        <v>16</v>
      </c>
      <c r="L4" s="2" t="s">
        <v>44</v>
      </c>
    </row>
    <row r="5" spans="1:12" ht="25.5">
      <c r="A5" s="3" t="s">
        <v>4</v>
      </c>
      <c r="B5" s="46">
        <v>22677</v>
      </c>
      <c r="C5" s="74">
        <v>200</v>
      </c>
      <c r="D5" s="15">
        <v>835.339</v>
      </c>
      <c r="E5" s="16">
        <v>21940</v>
      </c>
      <c r="F5" s="15">
        <v>23.83</v>
      </c>
      <c r="G5" s="16">
        <v>571</v>
      </c>
      <c r="H5" s="15">
        <v>20.735</v>
      </c>
      <c r="I5" s="16">
        <v>633</v>
      </c>
      <c r="J5" s="72">
        <f>D5+F5+H5</f>
        <v>879.9040000000001</v>
      </c>
      <c r="K5" s="9">
        <f>E5+G5+I5</f>
        <v>23144</v>
      </c>
      <c r="L5" s="76">
        <f>J5/C5</f>
        <v>4.399520000000001</v>
      </c>
    </row>
    <row r="6" spans="1:12" ht="25.5">
      <c r="A6" s="3" t="s">
        <v>5</v>
      </c>
      <c r="B6" s="46">
        <v>22705</v>
      </c>
      <c r="C6" s="74">
        <v>200</v>
      </c>
      <c r="D6" s="15">
        <v>1055.74</v>
      </c>
      <c r="E6" s="16">
        <v>29080</v>
      </c>
      <c r="F6" s="15">
        <v>10.135</v>
      </c>
      <c r="G6" s="16">
        <v>280</v>
      </c>
      <c r="H6" s="15">
        <v>29.433</v>
      </c>
      <c r="I6" s="16">
        <v>815.3</v>
      </c>
      <c r="J6" s="72">
        <f aca="true" t="shared" si="0" ref="J6:J16">D6+F6+H6</f>
        <v>1095.308</v>
      </c>
      <c r="K6" s="9">
        <f aca="true" t="shared" si="1" ref="K6:K15">E6+G6+I6</f>
        <v>30175.3</v>
      </c>
      <c r="L6" s="76">
        <f aca="true" t="shared" si="2" ref="L6:L16">J6/C6</f>
        <v>5.47654</v>
      </c>
    </row>
    <row r="7" spans="1:12" ht="25.5">
      <c r="A7" s="3" t="s">
        <v>6</v>
      </c>
      <c r="B7" s="46">
        <v>22736</v>
      </c>
      <c r="C7" s="74">
        <v>200</v>
      </c>
      <c r="D7" s="15">
        <v>393.621</v>
      </c>
      <c r="E7" s="16">
        <v>11054</v>
      </c>
      <c r="F7" s="15">
        <v>18.985</v>
      </c>
      <c r="G7" s="16">
        <v>545.1</v>
      </c>
      <c r="H7" s="15">
        <v>20.735</v>
      </c>
      <c r="I7" s="16">
        <v>611</v>
      </c>
      <c r="J7" s="72">
        <f t="shared" si="0"/>
        <v>433.341</v>
      </c>
      <c r="K7" s="9">
        <f t="shared" si="1"/>
        <v>12210.1</v>
      </c>
      <c r="L7" s="76">
        <f t="shared" si="2"/>
        <v>2.166705</v>
      </c>
    </row>
    <row r="8" spans="1:12" ht="25.5">
      <c r="A8" s="3" t="s">
        <v>7</v>
      </c>
      <c r="B8" s="46">
        <v>22766</v>
      </c>
      <c r="C8" s="74">
        <v>200</v>
      </c>
      <c r="D8" s="15">
        <v>1029.955</v>
      </c>
      <c r="E8" s="16">
        <v>29570</v>
      </c>
      <c r="F8" s="15">
        <v>20.846</v>
      </c>
      <c r="G8" s="16">
        <v>545</v>
      </c>
      <c r="H8" s="15">
        <v>26.734</v>
      </c>
      <c r="I8" s="16">
        <v>897.2</v>
      </c>
      <c r="J8" s="72">
        <f t="shared" si="0"/>
        <v>1077.5349999999999</v>
      </c>
      <c r="K8" s="9">
        <f t="shared" si="1"/>
        <v>31012.2</v>
      </c>
      <c r="L8" s="76">
        <f t="shared" si="2"/>
        <v>5.387674999999999</v>
      </c>
    </row>
    <row r="9" spans="1:12" ht="25.5">
      <c r="A9" s="3" t="s">
        <v>8</v>
      </c>
      <c r="B9" s="46">
        <v>22795</v>
      </c>
      <c r="C9" s="74">
        <v>200</v>
      </c>
      <c r="D9" s="15">
        <v>342.493</v>
      </c>
      <c r="E9" s="16">
        <v>9780</v>
      </c>
      <c r="F9" s="15">
        <v>27.688</v>
      </c>
      <c r="G9" s="16">
        <v>745.1</v>
      </c>
      <c r="H9" s="15">
        <v>16.226</v>
      </c>
      <c r="I9" s="16">
        <v>662</v>
      </c>
      <c r="J9" s="72">
        <f t="shared" si="0"/>
        <v>386.407</v>
      </c>
      <c r="K9" s="9">
        <f t="shared" si="1"/>
        <v>11187.1</v>
      </c>
      <c r="L9" s="76">
        <f t="shared" si="2"/>
        <v>1.932035</v>
      </c>
    </row>
    <row r="10" spans="1:12" ht="25.5">
      <c r="A10" s="3" t="s">
        <v>9</v>
      </c>
      <c r="B10" s="46">
        <v>22827</v>
      </c>
      <c r="C10" s="74">
        <v>200</v>
      </c>
      <c r="D10" s="15">
        <v>1062.85</v>
      </c>
      <c r="E10" s="16">
        <v>28923</v>
      </c>
      <c r="F10" s="15">
        <v>30.251</v>
      </c>
      <c r="G10" s="16">
        <v>780</v>
      </c>
      <c r="H10" s="15">
        <v>31.446</v>
      </c>
      <c r="I10" s="16">
        <v>950.1</v>
      </c>
      <c r="J10" s="72">
        <f t="shared" si="0"/>
        <v>1124.5469999999998</v>
      </c>
      <c r="K10" s="9">
        <f t="shared" si="1"/>
        <v>30653.1</v>
      </c>
      <c r="L10" s="76">
        <f t="shared" si="2"/>
        <v>5.622734999999999</v>
      </c>
    </row>
    <row r="11" spans="1:12" ht="25.5">
      <c r="A11" s="3" t="s">
        <v>10</v>
      </c>
      <c r="B11" s="46">
        <v>22858</v>
      </c>
      <c r="C11" s="74">
        <v>200</v>
      </c>
      <c r="D11" s="15">
        <v>444.506</v>
      </c>
      <c r="E11" s="16">
        <v>12310</v>
      </c>
      <c r="F11" s="15">
        <v>26.2</v>
      </c>
      <c r="G11" s="16">
        <v>670</v>
      </c>
      <c r="H11" s="15">
        <v>26.654</v>
      </c>
      <c r="I11" s="16">
        <v>845</v>
      </c>
      <c r="J11" s="72">
        <f t="shared" si="0"/>
        <v>497.35999999999996</v>
      </c>
      <c r="K11" s="9">
        <f t="shared" si="1"/>
        <v>13825</v>
      </c>
      <c r="L11" s="76">
        <f t="shared" si="2"/>
        <v>2.4867999999999997</v>
      </c>
    </row>
    <row r="12" spans="1:12" ht="25.5">
      <c r="A12" s="3" t="s">
        <v>11</v>
      </c>
      <c r="B12" s="46">
        <v>22889</v>
      </c>
      <c r="C12" s="74">
        <v>200</v>
      </c>
      <c r="D12" s="15">
        <v>1031.809</v>
      </c>
      <c r="E12" s="16">
        <v>27604</v>
      </c>
      <c r="F12" s="15">
        <v>25.192</v>
      </c>
      <c r="G12" s="16">
        <v>704</v>
      </c>
      <c r="H12" s="15">
        <v>24.744</v>
      </c>
      <c r="I12" s="16">
        <v>695</v>
      </c>
      <c r="J12" s="72">
        <f t="shared" si="0"/>
        <v>1081.745</v>
      </c>
      <c r="K12" s="9">
        <f t="shared" si="1"/>
        <v>29003</v>
      </c>
      <c r="L12" s="76">
        <f t="shared" si="2"/>
        <v>5.408725</v>
      </c>
    </row>
    <row r="13" spans="1:12" ht="25.5">
      <c r="A13" s="3" t="s">
        <v>12</v>
      </c>
      <c r="B13" s="46">
        <v>22919</v>
      </c>
      <c r="C13" s="74">
        <v>200</v>
      </c>
      <c r="D13" s="15">
        <v>324.597</v>
      </c>
      <c r="E13" s="16">
        <v>9869.7</v>
      </c>
      <c r="F13" s="15">
        <v>24.264</v>
      </c>
      <c r="G13" s="16">
        <v>605.1</v>
      </c>
      <c r="H13" s="15">
        <v>16.585</v>
      </c>
      <c r="I13" s="16">
        <v>637</v>
      </c>
      <c r="J13" s="72">
        <f t="shared" si="0"/>
        <v>365.44599999999997</v>
      </c>
      <c r="K13" s="9">
        <f t="shared" si="1"/>
        <v>11111.800000000001</v>
      </c>
      <c r="L13" s="76">
        <f t="shared" si="2"/>
        <v>1.82723</v>
      </c>
    </row>
    <row r="14" spans="1:12" ht="25.5">
      <c r="A14" s="3" t="s">
        <v>13</v>
      </c>
      <c r="B14" s="46">
        <v>22949</v>
      </c>
      <c r="C14" s="74">
        <v>200</v>
      </c>
      <c r="D14" s="15">
        <v>330.051</v>
      </c>
      <c r="E14" s="16">
        <v>8750</v>
      </c>
      <c r="F14" s="15">
        <v>1.85</v>
      </c>
      <c r="G14" s="16">
        <v>50</v>
      </c>
      <c r="H14" s="15">
        <v>6.511</v>
      </c>
      <c r="I14" s="16">
        <v>180</v>
      </c>
      <c r="J14" s="72">
        <f t="shared" si="0"/>
        <v>338.41200000000003</v>
      </c>
      <c r="K14" s="9">
        <f t="shared" si="1"/>
        <v>8980</v>
      </c>
      <c r="L14" s="76">
        <f t="shared" si="2"/>
        <v>1.6920600000000001</v>
      </c>
    </row>
    <row r="15" spans="1:12" ht="25.5">
      <c r="A15" s="3" t="s">
        <v>14</v>
      </c>
      <c r="B15" s="46">
        <v>22980</v>
      </c>
      <c r="C15" s="74">
        <v>200</v>
      </c>
      <c r="D15" s="15">
        <v>391.192</v>
      </c>
      <c r="E15" s="16">
        <v>9939</v>
      </c>
      <c r="F15" s="15">
        <v>3.924</v>
      </c>
      <c r="G15" s="16">
        <v>110</v>
      </c>
      <c r="H15" s="15">
        <v>2.827</v>
      </c>
      <c r="I15" s="16">
        <v>80</v>
      </c>
      <c r="J15" s="72">
        <f t="shared" si="0"/>
        <v>397.943</v>
      </c>
      <c r="K15" s="9">
        <f t="shared" si="1"/>
        <v>10129</v>
      </c>
      <c r="L15" s="76">
        <f t="shared" si="2"/>
        <v>1.989715</v>
      </c>
    </row>
    <row r="16" spans="1:12" ht="25.5">
      <c r="A16" s="3" t="s">
        <v>15</v>
      </c>
      <c r="B16" s="46">
        <v>23011</v>
      </c>
      <c r="C16" s="74">
        <v>200</v>
      </c>
      <c r="D16" s="15">
        <v>441.823</v>
      </c>
      <c r="E16" s="16">
        <v>12037</v>
      </c>
      <c r="F16" s="15">
        <v>3.991</v>
      </c>
      <c r="G16" s="16">
        <v>111</v>
      </c>
      <c r="H16" s="15">
        <v>6.39</v>
      </c>
      <c r="I16" s="16">
        <v>178</v>
      </c>
      <c r="J16" s="72">
        <f t="shared" si="0"/>
        <v>452.20399999999995</v>
      </c>
      <c r="K16" s="9">
        <f>I16+G16+E16</f>
        <v>12326</v>
      </c>
      <c r="L16" s="76">
        <f t="shared" si="2"/>
        <v>2.26102</v>
      </c>
    </row>
    <row r="17" spans="1:12" ht="26.25">
      <c r="A17" s="5" t="s">
        <v>2</v>
      </c>
      <c r="B17" s="5" t="s">
        <v>18</v>
      </c>
      <c r="C17" s="75" t="s">
        <v>18</v>
      </c>
      <c r="D17" s="11">
        <f aca="true" t="shared" si="3" ref="D17:L17">SUM(D5:D16)</f>
        <v>7683.976000000001</v>
      </c>
      <c r="E17" s="17">
        <f t="shared" si="3"/>
        <v>210856.7</v>
      </c>
      <c r="F17" s="11">
        <f t="shared" si="3"/>
        <v>217.156</v>
      </c>
      <c r="G17" s="17">
        <f t="shared" si="3"/>
        <v>5716.3</v>
      </c>
      <c r="H17" s="11">
        <f t="shared" si="3"/>
        <v>229.01999999999998</v>
      </c>
      <c r="I17" s="17">
        <f t="shared" si="3"/>
        <v>7183.6</v>
      </c>
      <c r="J17" s="73">
        <f t="shared" si="3"/>
        <v>8130.151999999999</v>
      </c>
      <c r="K17" s="10">
        <f t="shared" si="3"/>
        <v>223756.6</v>
      </c>
      <c r="L17" s="77">
        <f t="shared" si="3"/>
        <v>40.65075999999999</v>
      </c>
    </row>
    <row r="18" spans="1:12" ht="26.25">
      <c r="A18" s="6" t="s">
        <v>3</v>
      </c>
      <c r="B18" s="6" t="s">
        <v>18</v>
      </c>
      <c r="C18" s="75">
        <f>AVERAGE(C5:C16)</f>
        <v>200</v>
      </c>
      <c r="D18" s="11">
        <f aca="true" t="shared" si="4" ref="D18:K18">AVERAGE(D5:D16)</f>
        <v>640.3313333333334</v>
      </c>
      <c r="E18" s="17">
        <f t="shared" si="4"/>
        <v>17571.391666666666</v>
      </c>
      <c r="F18" s="11">
        <f t="shared" si="4"/>
        <v>18.096333333333334</v>
      </c>
      <c r="G18" s="17">
        <f t="shared" si="4"/>
        <v>476.35833333333335</v>
      </c>
      <c r="H18" s="11">
        <f t="shared" si="4"/>
        <v>19.084999999999997</v>
      </c>
      <c r="I18" s="17">
        <f t="shared" si="4"/>
        <v>598.6333333333333</v>
      </c>
      <c r="J18" s="73">
        <f>AVERAGE(J5:J16)</f>
        <v>677.5126666666666</v>
      </c>
      <c r="K18" s="11">
        <f t="shared" si="4"/>
        <v>18646.383333333335</v>
      </c>
      <c r="L18" s="77">
        <f>AVERAGE(L5:L16)</f>
        <v>3.3875633333333326</v>
      </c>
    </row>
    <row r="19" spans="1:12" ht="26.25">
      <c r="A19" s="78"/>
      <c r="B19" s="78"/>
      <c r="C19" s="79"/>
      <c r="D19" s="80"/>
      <c r="E19" s="81">
        <f>E17/D17</f>
        <v>27.44109299664653</v>
      </c>
      <c r="F19" s="80"/>
      <c r="G19" s="81">
        <f>G17/F17</f>
        <v>26.32347252666286</v>
      </c>
      <c r="H19" s="80"/>
      <c r="I19" s="81">
        <f>I17/H17</f>
        <v>31.36669286525195</v>
      </c>
      <c r="J19" s="82"/>
      <c r="K19" s="80"/>
      <c r="L19" s="83"/>
    </row>
    <row r="20" spans="1:12" ht="26.25">
      <c r="A20" s="78"/>
      <c r="B20" s="78"/>
      <c r="C20" s="79"/>
      <c r="D20" s="80"/>
      <c r="E20" s="81"/>
      <c r="F20" s="80"/>
      <c r="G20" s="81"/>
      <c r="H20" s="80"/>
      <c r="I20" s="81"/>
      <c r="J20" s="82"/>
      <c r="K20" s="80"/>
      <c r="L20" s="83"/>
    </row>
    <row r="21" spans="1:12" ht="26.25">
      <c r="A21" s="78"/>
      <c r="B21" s="78"/>
      <c r="C21" s="79"/>
      <c r="D21" s="80"/>
      <c r="E21" s="81"/>
      <c r="F21" s="80"/>
      <c r="G21" s="81"/>
      <c r="H21" s="80"/>
      <c r="I21" s="81"/>
      <c r="J21" s="82"/>
      <c r="K21" s="80"/>
      <c r="L21" s="83"/>
    </row>
    <row r="22" spans="1:12" ht="26.25">
      <c r="A22" s="78"/>
      <c r="B22" s="78"/>
      <c r="C22" s="79"/>
      <c r="D22" s="80"/>
      <c r="E22" s="81"/>
      <c r="F22" s="80"/>
      <c r="G22" s="81"/>
      <c r="H22" s="80"/>
      <c r="I22" s="81"/>
      <c r="J22" s="82"/>
      <c r="K22" s="80"/>
      <c r="L22" s="83"/>
    </row>
    <row r="23" spans="1:12" ht="26.25">
      <c r="A23" s="78"/>
      <c r="B23" s="78"/>
      <c r="C23" s="79"/>
      <c r="D23" s="80"/>
      <c r="E23" s="81"/>
      <c r="F23" s="80"/>
      <c r="G23" s="81"/>
      <c r="H23" s="80"/>
      <c r="I23" s="81"/>
      <c r="J23" s="82"/>
      <c r="K23" s="80"/>
      <c r="L23" s="83"/>
    </row>
    <row r="24" spans="1:12" ht="26.25">
      <c r="A24" s="78"/>
      <c r="B24" s="78"/>
      <c r="C24" s="79"/>
      <c r="D24" s="80"/>
      <c r="E24" s="81"/>
      <c r="F24" s="80"/>
      <c r="G24" s="81"/>
      <c r="H24" s="80"/>
      <c r="I24" s="81"/>
      <c r="J24" s="82"/>
      <c r="K24" s="80"/>
      <c r="L24" s="83"/>
    </row>
    <row r="25" spans="1:12" ht="26.25">
      <c r="A25" s="78"/>
      <c r="B25" s="78"/>
      <c r="C25" s="79"/>
      <c r="D25" s="80"/>
      <c r="E25" s="81"/>
      <c r="F25" s="80"/>
      <c r="G25" s="81"/>
      <c r="H25" s="80"/>
      <c r="I25" s="81"/>
      <c r="J25" s="82"/>
      <c r="K25" s="80"/>
      <c r="L25" s="83"/>
    </row>
    <row r="26" spans="1:12" ht="26.25">
      <c r="A26" s="78"/>
      <c r="B26" s="78"/>
      <c r="C26" s="79"/>
      <c r="D26" s="80"/>
      <c r="E26" s="81"/>
      <c r="F26" s="80"/>
      <c r="G26" s="81"/>
      <c r="H26" s="80"/>
      <c r="I26" s="81"/>
      <c r="J26" s="82"/>
      <c r="K26" s="80"/>
      <c r="L26" s="83"/>
    </row>
    <row r="27" spans="1:12" ht="26.25">
      <c r="A27" s="78"/>
      <c r="B27" s="78"/>
      <c r="C27" s="79"/>
      <c r="D27" s="80"/>
      <c r="E27" s="81"/>
      <c r="F27" s="80"/>
      <c r="G27" s="81"/>
      <c r="H27" s="80"/>
      <c r="I27" s="81"/>
      <c r="J27" s="82"/>
      <c r="K27" s="80"/>
      <c r="L27" s="83"/>
    </row>
    <row r="28" spans="1:12" ht="26.25">
      <c r="A28" s="78"/>
      <c r="B28" s="78"/>
      <c r="C28" s="79"/>
      <c r="D28" s="80"/>
      <c r="E28" s="81"/>
      <c r="F28" s="80"/>
      <c r="G28" s="81"/>
      <c r="H28" s="80"/>
      <c r="I28" s="81"/>
      <c r="J28" s="82"/>
      <c r="K28" s="80"/>
      <c r="L28" s="83"/>
    </row>
    <row r="29" spans="1:12" ht="26.25">
      <c r="A29" s="78"/>
      <c r="B29" s="78"/>
      <c r="C29" s="79"/>
      <c r="D29" s="80"/>
      <c r="E29" s="81"/>
      <c r="F29" s="80"/>
      <c r="G29" s="81"/>
      <c r="H29" s="80"/>
      <c r="I29" s="81"/>
      <c r="J29" s="82"/>
      <c r="K29" s="80"/>
      <c r="L29" s="83"/>
    </row>
    <row r="30" spans="1:12" ht="26.25">
      <c r="A30" s="78"/>
      <c r="B30" s="78"/>
      <c r="C30" s="79"/>
      <c r="D30" s="80"/>
      <c r="E30" s="81"/>
      <c r="F30" s="80"/>
      <c r="G30" s="81"/>
      <c r="H30" s="80"/>
      <c r="I30" s="81"/>
      <c r="J30" s="82"/>
      <c r="K30" s="80"/>
      <c r="L30" s="83"/>
    </row>
    <row r="31" spans="1:12" ht="26.25">
      <c r="A31" s="78"/>
      <c r="B31" s="78"/>
      <c r="C31" s="79"/>
      <c r="D31" s="80"/>
      <c r="E31" s="81"/>
      <c r="F31" s="80"/>
      <c r="G31" s="81"/>
      <c r="H31" s="80"/>
      <c r="I31" s="81"/>
      <c r="J31" s="82"/>
      <c r="K31" s="80"/>
      <c r="L31" s="83"/>
    </row>
    <row r="32" spans="1:12" ht="26.25">
      <c r="A32" s="78"/>
      <c r="B32" s="78"/>
      <c r="C32" s="79"/>
      <c r="D32" s="80"/>
      <c r="E32" s="81"/>
      <c r="F32" s="80"/>
      <c r="G32" s="81"/>
      <c r="H32" s="80"/>
      <c r="I32" s="81"/>
      <c r="J32" s="82"/>
      <c r="K32" s="80"/>
      <c r="L32" s="83"/>
    </row>
    <row r="33" spans="1:12" ht="26.25">
      <c r="A33" s="78"/>
      <c r="B33" s="78"/>
      <c r="C33" s="79"/>
      <c r="D33" s="80"/>
      <c r="E33" s="81"/>
      <c r="F33" s="80"/>
      <c r="G33" s="81"/>
      <c r="H33" s="80"/>
      <c r="I33" s="81"/>
      <c r="J33" s="82"/>
      <c r="K33" s="80"/>
      <c r="L33" s="83"/>
    </row>
  </sheetData>
  <sheetProtection/>
  <printOptions/>
  <pageMargins left="0.9055118110236221" right="0.31496062992125984" top="0.5118110236220472" bottom="0.4330708661417323" header="0.35433070866141736" footer="0.31496062992125984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showGridLines="0" tabSelected="1" zoomScale="70" zoomScaleNormal="70" zoomScalePageLayoutView="0" workbookViewId="0" topLeftCell="A4">
      <selection activeCell="Y15" sqref="Y15"/>
    </sheetView>
  </sheetViews>
  <sheetFormatPr defaultColWidth="9.140625" defaultRowHeight="21.75" customHeight="1"/>
  <cols>
    <col min="1" max="1" width="11.7109375" style="19" customWidth="1"/>
    <col min="2" max="2" width="13.57421875" style="19" customWidth="1"/>
    <col min="3" max="3" width="13.140625" style="19" customWidth="1"/>
    <col min="4" max="4" width="8.7109375" style="19" customWidth="1"/>
    <col min="5" max="5" width="8.57421875" style="19" customWidth="1"/>
    <col min="6" max="6" width="8.28125" style="49" customWidth="1"/>
    <col min="7" max="8" width="13.57421875" style="49" customWidth="1"/>
    <col min="9" max="9" width="8.7109375" style="49" customWidth="1"/>
    <col min="10" max="10" width="11.140625" style="49" customWidth="1"/>
    <col min="11" max="11" width="10.8515625" style="49" customWidth="1"/>
    <col min="12" max="12" width="13.140625" style="49" customWidth="1"/>
    <col min="13" max="13" width="13.28125" style="49" customWidth="1"/>
    <col min="14" max="14" width="8.421875" style="49" customWidth="1"/>
    <col min="15" max="15" width="10.8515625" style="49" customWidth="1"/>
    <col min="16" max="16" width="10.7109375" style="49" customWidth="1"/>
    <col min="17" max="17" width="15.421875" style="49" customWidth="1"/>
    <col min="18" max="18" width="14.140625" style="19" customWidth="1"/>
    <col min="19" max="19" width="9.140625" style="19" customWidth="1"/>
    <col min="20" max="20" width="17.140625" style="19" hidden="1" customWidth="1"/>
    <col min="21" max="21" width="17.28125" style="19" hidden="1" customWidth="1"/>
    <col min="22" max="16384" width="9.140625" style="19" customWidth="1"/>
  </cols>
  <sheetData>
    <row r="1" spans="1:21" ht="21.75" customHeight="1">
      <c r="A1" s="18"/>
      <c r="B1" s="18"/>
      <c r="C1" s="18"/>
      <c r="D1" s="18"/>
      <c r="E1" s="18"/>
      <c r="F1" s="47"/>
      <c r="G1" s="47"/>
      <c r="H1" s="48"/>
      <c r="I1" s="48"/>
      <c r="J1" s="48"/>
      <c r="K1" s="48"/>
      <c r="L1" s="47"/>
      <c r="M1" s="48"/>
      <c r="N1" s="48"/>
      <c r="O1" s="48"/>
      <c r="Q1" s="19"/>
      <c r="S1" s="48" t="s">
        <v>25</v>
      </c>
      <c r="T1" s="49"/>
      <c r="U1" s="49"/>
    </row>
    <row r="2" spans="1:21" ht="21.75" customHeight="1">
      <c r="A2" s="20" t="s">
        <v>29</v>
      </c>
      <c r="B2" s="20"/>
      <c r="C2" s="20"/>
      <c r="D2" s="20"/>
      <c r="E2" s="20"/>
      <c r="F2" s="50"/>
      <c r="G2" s="50"/>
      <c r="H2" s="50"/>
      <c r="I2" s="50"/>
      <c r="J2" s="50"/>
      <c r="K2" s="50"/>
      <c r="L2" s="50"/>
      <c r="M2" s="50"/>
      <c r="N2" s="50"/>
      <c r="Q2" s="67"/>
      <c r="R2" s="67"/>
      <c r="S2" s="67"/>
      <c r="T2" s="49"/>
      <c r="U2" s="49"/>
    </row>
    <row r="3" spans="1:21" ht="21.75" customHeight="1">
      <c r="A3" s="21"/>
      <c r="B3" s="22"/>
      <c r="C3" s="22"/>
      <c r="D3" s="22"/>
      <c r="E3" s="22"/>
      <c r="F3" s="51"/>
      <c r="G3" s="51"/>
      <c r="H3" s="51"/>
      <c r="I3" s="51"/>
      <c r="J3" s="51"/>
      <c r="K3" s="51"/>
      <c r="L3" s="51"/>
      <c r="M3" s="51"/>
      <c r="N3" s="51"/>
      <c r="Q3" s="19"/>
      <c r="T3" s="49"/>
      <c r="U3" s="49"/>
    </row>
    <row r="4" spans="1:21" s="27" customFormat="1" ht="104.25" customHeight="1">
      <c r="A4" s="23" t="s">
        <v>26</v>
      </c>
      <c r="B4" s="24" t="s">
        <v>30</v>
      </c>
      <c r="C4" s="25" t="s">
        <v>27</v>
      </c>
      <c r="D4" s="26" t="s">
        <v>33</v>
      </c>
      <c r="E4" s="41" t="s">
        <v>34</v>
      </c>
      <c r="F4" s="52" t="s">
        <v>35</v>
      </c>
      <c r="G4" s="53" t="s">
        <v>31</v>
      </c>
      <c r="H4" s="54" t="s">
        <v>28</v>
      </c>
      <c r="I4" s="55" t="s">
        <v>33</v>
      </c>
      <c r="J4" s="52" t="s">
        <v>36</v>
      </c>
      <c r="K4" s="52" t="s">
        <v>37</v>
      </c>
      <c r="L4" s="53" t="s">
        <v>32</v>
      </c>
      <c r="M4" s="54" t="s">
        <v>42</v>
      </c>
      <c r="N4" s="55" t="s">
        <v>33</v>
      </c>
      <c r="O4" s="52" t="s">
        <v>38</v>
      </c>
      <c r="P4" s="52" t="s">
        <v>39</v>
      </c>
      <c r="Q4" s="24" t="s">
        <v>41</v>
      </c>
      <c r="R4" s="25" t="s">
        <v>40</v>
      </c>
      <c r="S4" s="26" t="s">
        <v>33</v>
      </c>
      <c r="T4" s="42" t="s">
        <v>45</v>
      </c>
      <c r="U4" s="42" t="s">
        <v>46</v>
      </c>
    </row>
    <row r="5" spans="1:21" ht="25.5" customHeight="1">
      <c r="A5" s="28" t="s">
        <v>4</v>
      </c>
      <c r="B5" s="29">
        <f>'[1]น้ำมันเชื้อเพลิง'!D5</f>
        <v>677.565</v>
      </c>
      <c r="C5" s="30">
        <f>น้ำมันเชื้อเพลิง!D5</f>
        <v>835.339</v>
      </c>
      <c r="D5" s="31">
        <f>B5-(B5*5%)</f>
        <v>643.6867500000001</v>
      </c>
      <c r="E5" s="43">
        <f>(C5-B5)*100/B5</f>
        <v>23.285441249179044</v>
      </c>
      <c r="F5" s="56">
        <f>C5-B5</f>
        <v>157.774</v>
      </c>
      <c r="G5" s="57">
        <f>'[1]น้ำมันเชื้อเพลิง'!F5</f>
        <v>26.136</v>
      </c>
      <c r="H5" s="58">
        <f>น้ำมันเชื้อเพลิง!F5</f>
        <v>23.83</v>
      </c>
      <c r="I5" s="59">
        <f>G5-(G5*5%)</f>
        <v>24.8292</v>
      </c>
      <c r="J5" s="60">
        <f>(H5-G5)*100/G5</f>
        <v>-8.823079277624736</v>
      </c>
      <c r="K5" s="61">
        <f>H5-G5</f>
        <v>-2.306000000000001</v>
      </c>
      <c r="L5" s="57">
        <f>'[1]น้ำมันเชื้อเพลิง'!H5</f>
        <v>15.705</v>
      </c>
      <c r="M5" s="58">
        <f>น้ำมันเชื้อเพลิง!H5</f>
        <v>20.735</v>
      </c>
      <c r="N5" s="59">
        <f>L5-(L5*5%)</f>
        <v>14.91975</v>
      </c>
      <c r="O5" s="62">
        <f>(M5-L5)*100/L5</f>
        <v>32.02801655523718</v>
      </c>
      <c r="P5" s="56">
        <f>M5-L5</f>
        <v>5.029999999999999</v>
      </c>
      <c r="Q5" s="29">
        <f>'[1]น้ำมันเชื้อเพลิง'!L5</f>
        <v>3.59703</v>
      </c>
      <c r="R5" s="30">
        <f>น้ำมันเชื้อเพลิง!L5</f>
        <v>4.399520000000001</v>
      </c>
      <c r="S5" s="31">
        <f>Q5-(Q5*5%)</f>
        <v>3.4171785000000003</v>
      </c>
      <c r="T5" s="68">
        <f aca="true" t="shared" si="0" ref="T5:T10">(R5-S5)*100/S5</f>
        <v>28.747152072974835</v>
      </c>
      <c r="U5" s="44">
        <f aca="true" t="shared" si="1" ref="U5:U10">R5-S5</f>
        <v>0.9823415000000004</v>
      </c>
    </row>
    <row r="6" spans="1:21" ht="25.5" customHeight="1">
      <c r="A6" s="28" t="s">
        <v>5</v>
      </c>
      <c r="B6" s="29">
        <f>'[1]น้ำมันเชื้อเพลิง'!D6</f>
        <v>421.677</v>
      </c>
      <c r="C6" s="30">
        <f>น้ำมันเชื้อเพลิง!D6</f>
        <v>1055.74</v>
      </c>
      <c r="D6" s="31">
        <f aca="true" t="shared" si="2" ref="D6:D16">B6-(B6*5%)</f>
        <v>400.59315000000004</v>
      </c>
      <c r="E6" s="43">
        <f aca="true" t="shared" si="3" ref="E6:E17">(C6-B6)*100/B6</f>
        <v>150.36698705407218</v>
      </c>
      <c r="F6" s="56">
        <f aca="true" t="shared" si="4" ref="F6:F17">C6-B6</f>
        <v>634.063</v>
      </c>
      <c r="G6" s="57">
        <f>'[1]น้ำมันเชื้อเพลิง'!F6</f>
        <v>40.506</v>
      </c>
      <c r="H6" s="58">
        <f>น้ำมันเชื้อเพลิง!F6</f>
        <v>10.135</v>
      </c>
      <c r="I6" s="59">
        <f aca="true" t="shared" si="5" ref="I6:I16">G6-(G6*5%)</f>
        <v>38.4807</v>
      </c>
      <c r="J6" s="60">
        <f aca="true" t="shared" si="6" ref="J6:J17">(H6-G6)*100/G6</f>
        <v>-74.97901545450058</v>
      </c>
      <c r="K6" s="61">
        <f aca="true" t="shared" si="7" ref="K6:K17">H6-G6</f>
        <v>-30.371000000000002</v>
      </c>
      <c r="L6" s="57">
        <f>'[1]น้ำมันเชื้อเพลิง'!H6</f>
        <v>25.002</v>
      </c>
      <c r="M6" s="58">
        <f>น้ำมันเชื้อเพลิง!H6</f>
        <v>29.433</v>
      </c>
      <c r="N6" s="59">
        <f aca="true" t="shared" si="8" ref="N6:N16">L6-(L6*5%)</f>
        <v>23.7519</v>
      </c>
      <c r="O6" s="62">
        <f aca="true" t="shared" si="9" ref="O6:O17">(M6-L6)*100/L6</f>
        <v>17.72258219342453</v>
      </c>
      <c r="P6" s="56">
        <f aca="true" t="shared" si="10" ref="P6:P17">M6-L6</f>
        <v>4.431000000000001</v>
      </c>
      <c r="Q6" s="29">
        <f>'[1]น้ำมันเชื้อเพลิง'!L6</f>
        <v>2.435925</v>
      </c>
      <c r="R6" s="30">
        <f>น้ำมันเชื้อเพลิง!L6</f>
        <v>5.47654</v>
      </c>
      <c r="S6" s="31">
        <f aca="true" t="shared" si="11" ref="S6:S16">Q6-(Q6*5%)</f>
        <v>2.31412875</v>
      </c>
      <c r="T6" s="68">
        <f t="shared" si="0"/>
        <v>136.65666830335175</v>
      </c>
      <c r="U6" s="44">
        <f t="shared" si="1"/>
        <v>3.16241125</v>
      </c>
    </row>
    <row r="7" spans="1:21" ht="25.5" customHeight="1">
      <c r="A7" s="28" t="s">
        <v>6</v>
      </c>
      <c r="B7" s="29">
        <f>'[1]น้ำมันเชื้อเพลิง'!D7</f>
        <v>624.713</v>
      </c>
      <c r="C7" s="30">
        <f>น้ำมันเชื้อเพลิง!D7</f>
        <v>393.621</v>
      </c>
      <c r="D7" s="31">
        <f t="shared" si="2"/>
        <v>593.47735</v>
      </c>
      <c r="E7" s="45">
        <f t="shared" si="3"/>
        <v>-36.99170659166689</v>
      </c>
      <c r="F7" s="61">
        <f t="shared" si="4"/>
        <v>-231.09199999999998</v>
      </c>
      <c r="G7" s="57">
        <f>'[1]น้ำมันเชื้อเพลิง'!F7</f>
        <v>22.233</v>
      </c>
      <c r="H7" s="58">
        <f>น้ำมันเชื้อเพลิง!F7</f>
        <v>18.985</v>
      </c>
      <c r="I7" s="59">
        <f t="shared" si="5"/>
        <v>21.12135</v>
      </c>
      <c r="J7" s="60">
        <f t="shared" si="6"/>
        <v>-14.60891467638196</v>
      </c>
      <c r="K7" s="61">
        <f t="shared" si="7"/>
        <v>-3.248000000000001</v>
      </c>
      <c r="L7" s="57">
        <f>'[1]น้ำมันเชื้อเพลิง'!H7</f>
        <v>12.467</v>
      </c>
      <c r="M7" s="58">
        <f>น้ำมันเชื้อเพลิง!H7</f>
        <v>20.735</v>
      </c>
      <c r="N7" s="59">
        <f t="shared" si="8"/>
        <v>11.84365</v>
      </c>
      <c r="O7" s="62">
        <f t="shared" si="9"/>
        <v>66.31908237747652</v>
      </c>
      <c r="P7" s="56">
        <f t="shared" si="10"/>
        <v>8.267999999999999</v>
      </c>
      <c r="Q7" s="29">
        <f>'[1]น้ำมันเชื้อเพลิง'!L7</f>
        <v>3.2970649999999995</v>
      </c>
      <c r="R7" s="30">
        <f>น้ำมันเชื้อเพลิง!L7</f>
        <v>2.166705</v>
      </c>
      <c r="S7" s="31">
        <f t="shared" si="11"/>
        <v>3.1322117499999993</v>
      </c>
      <c r="T7" s="68">
        <f t="shared" si="0"/>
        <v>-30.825079115420586</v>
      </c>
      <c r="U7" s="44">
        <f t="shared" si="1"/>
        <v>-0.9655067499999994</v>
      </c>
    </row>
    <row r="8" spans="1:21" ht="25.5" customHeight="1">
      <c r="A8" s="28" t="s">
        <v>7</v>
      </c>
      <c r="B8" s="29">
        <f>'[1]น้ำมันเชื้อเพลิง'!D8</f>
        <v>354.715</v>
      </c>
      <c r="C8" s="30">
        <f>น้ำมันเชื้อเพลิง!D8</f>
        <v>1029.955</v>
      </c>
      <c r="D8" s="31">
        <f t="shared" si="2"/>
        <v>336.97925</v>
      </c>
      <c r="E8" s="43">
        <f t="shared" si="3"/>
        <v>190.36127595393486</v>
      </c>
      <c r="F8" s="56">
        <f t="shared" si="4"/>
        <v>675.24</v>
      </c>
      <c r="G8" s="57">
        <f>'[1]น้ำมันเชื้อเพลิง'!F8</f>
        <v>20.163</v>
      </c>
      <c r="H8" s="58">
        <f>น้ำมันเชื้อเพลิง!F8</f>
        <v>20.846</v>
      </c>
      <c r="I8" s="59">
        <f t="shared" si="5"/>
        <v>19.15485</v>
      </c>
      <c r="J8" s="62">
        <f t="shared" si="6"/>
        <v>3.387392749094876</v>
      </c>
      <c r="K8" s="56">
        <f t="shared" si="7"/>
        <v>0.6829999999999998</v>
      </c>
      <c r="L8" s="57">
        <f>'[1]น้ำมันเชื้อเพลิง'!H8</f>
        <v>15.578</v>
      </c>
      <c r="M8" s="58">
        <f>น้ำมันเชื้อเพลิง!H8</f>
        <v>26.734</v>
      </c>
      <c r="N8" s="59">
        <f t="shared" si="8"/>
        <v>14.7991</v>
      </c>
      <c r="O8" s="62">
        <f t="shared" si="9"/>
        <v>71.61381435357556</v>
      </c>
      <c r="P8" s="56">
        <f t="shared" si="10"/>
        <v>11.156000000000002</v>
      </c>
      <c r="Q8" s="29">
        <f>'[1]น้ำมันเชื้อเพลิง'!L8</f>
        <v>1.9522799999999998</v>
      </c>
      <c r="R8" s="30">
        <f>น้ำมันเชื้อเพลิง!L8</f>
        <v>5.387674999999999</v>
      </c>
      <c r="S8" s="31">
        <f t="shared" si="11"/>
        <v>1.8546659999999997</v>
      </c>
      <c r="T8" s="68">
        <f t="shared" si="0"/>
        <v>190.4930052095633</v>
      </c>
      <c r="U8" s="44">
        <f t="shared" si="1"/>
        <v>3.533008999999999</v>
      </c>
    </row>
    <row r="9" spans="1:21" ht="25.5" customHeight="1">
      <c r="A9" s="28" t="s">
        <v>8</v>
      </c>
      <c r="B9" s="29">
        <f>'[1]น้ำมันเชื้อเพลิง'!D9</f>
        <v>364.725</v>
      </c>
      <c r="C9" s="30">
        <f>น้ำมันเชื้อเพลิง!D9</f>
        <v>342.493</v>
      </c>
      <c r="D9" s="31">
        <f t="shared" si="2"/>
        <v>346.48875000000004</v>
      </c>
      <c r="E9" s="45">
        <f t="shared" si="3"/>
        <v>-6.0955514428679205</v>
      </c>
      <c r="F9" s="61">
        <f t="shared" si="4"/>
        <v>-22.232000000000028</v>
      </c>
      <c r="G9" s="57">
        <f>'[1]น้ำมันเชื้อเพลิง'!F9</f>
        <v>34.351</v>
      </c>
      <c r="H9" s="58">
        <f>น้ำมันเชื้อเพลิง!F9</f>
        <v>27.688</v>
      </c>
      <c r="I9" s="59">
        <f t="shared" si="5"/>
        <v>32.633449999999996</v>
      </c>
      <c r="J9" s="60">
        <f t="shared" si="6"/>
        <v>-19.396815230997646</v>
      </c>
      <c r="K9" s="61">
        <f t="shared" si="7"/>
        <v>-6.663</v>
      </c>
      <c r="L9" s="57">
        <f>'[1]น้ำมันเชื้อเพลิง'!H9</f>
        <v>26.72</v>
      </c>
      <c r="M9" s="58">
        <f>น้ำมันเชื้อเพลิง!H9</f>
        <v>16.226</v>
      </c>
      <c r="N9" s="59">
        <f t="shared" si="8"/>
        <v>25.384</v>
      </c>
      <c r="O9" s="60">
        <f t="shared" si="9"/>
        <v>-39.27395209580839</v>
      </c>
      <c r="P9" s="61">
        <f t="shared" si="10"/>
        <v>-10.494</v>
      </c>
      <c r="Q9" s="29">
        <f>'[1]น้ำมันเชื้อเพลิง'!L9</f>
        <v>2.1289800000000003</v>
      </c>
      <c r="R9" s="30">
        <f>น้ำมันเชื้อเพลิง!L9</f>
        <v>1.932035</v>
      </c>
      <c r="S9" s="31">
        <f t="shared" si="11"/>
        <v>2.0225310000000003</v>
      </c>
      <c r="T9" s="68">
        <f t="shared" si="0"/>
        <v>-4.47439371757468</v>
      </c>
      <c r="U9" s="44">
        <f t="shared" si="1"/>
        <v>-0.09049600000000035</v>
      </c>
    </row>
    <row r="10" spans="1:21" ht="25.5" customHeight="1">
      <c r="A10" s="28" t="s">
        <v>9</v>
      </c>
      <c r="B10" s="29">
        <f>'[1]น้ำมันเชื้อเพลิง'!D10</f>
        <v>1145.091</v>
      </c>
      <c r="C10" s="30">
        <f>น้ำมันเชื้อเพลิง!D10</f>
        <v>1062.85</v>
      </c>
      <c r="D10" s="31">
        <f t="shared" si="2"/>
        <v>1087.8364499999998</v>
      </c>
      <c r="E10" s="45">
        <f t="shared" si="3"/>
        <v>-7.182049286912568</v>
      </c>
      <c r="F10" s="61">
        <f t="shared" si="4"/>
        <v>-82.24099999999999</v>
      </c>
      <c r="G10" s="57">
        <f>'[1]น้ำมันเชื้อเพลิง'!F10</f>
        <v>64.565</v>
      </c>
      <c r="H10" s="58">
        <f>น้ำมันเชื้อเพลิง!F10</f>
        <v>30.251</v>
      </c>
      <c r="I10" s="59">
        <f t="shared" si="5"/>
        <v>61.336749999999995</v>
      </c>
      <c r="J10" s="60">
        <f t="shared" si="6"/>
        <v>-53.146441570510326</v>
      </c>
      <c r="K10" s="61">
        <f t="shared" si="7"/>
        <v>-34.31399999999999</v>
      </c>
      <c r="L10" s="57">
        <f>'[1]น้ำมันเชื้อเพลิง'!H10</f>
        <v>13.164</v>
      </c>
      <c r="M10" s="58">
        <f>น้ำมันเชื้อเพลิง!H10</f>
        <v>31.446</v>
      </c>
      <c r="N10" s="59">
        <f t="shared" si="8"/>
        <v>12.505799999999999</v>
      </c>
      <c r="O10" s="62">
        <f t="shared" si="9"/>
        <v>138.8787602552416</v>
      </c>
      <c r="P10" s="56">
        <f t="shared" si="10"/>
        <v>18.282000000000004</v>
      </c>
      <c r="Q10" s="29">
        <f>'[1]น้ำมันเชื้อเพลิง'!L10</f>
        <v>6.1141</v>
      </c>
      <c r="R10" s="30">
        <f>น้ำมันเชื้อเพลิง!L10</f>
        <v>5.622734999999999</v>
      </c>
      <c r="S10" s="31">
        <f t="shared" si="11"/>
        <v>5.808395</v>
      </c>
      <c r="T10" s="68">
        <f t="shared" si="0"/>
        <v>-3.1964079577921485</v>
      </c>
      <c r="U10" s="44">
        <f t="shared" si="1"/>
        <v>-0.18566000000000127</v>
      </c>
    </row>
    <row r="11" spans="1:21" ht="25.5" customHeight="1">
      <c r="A11" s="28" t="s">
        <v>10</v>
      </c>
      <c r="B11" s="29">
        <f>'[1]น้ำมันเชื้อเพลิง'!D11</f>
        <v>280.007</v>
      </c>
      <c r="C11" s="30">
        <f>น้ำมันเชื้อเพลิง!D11</f>
        <v>444.506</v>
      </c>
      <c r="D11" s="31">
        <f t="shared" si="2"/>
        <v>266.00665</v>
      </c>
      <c r="E11" s="43">
        <f t="shared" si="3"/>
        <v>58.748174152789026</v>
      </c>
      <c r="F11" s="56">
        <f t="shared" si="4"/>
        <v>164.49899999999997</v>
      </c>
      <c r="G11" s="57">
        <f>'[1]น้ำมันเชื้อเพลิง'!F11</f>
        <v>23.827</v>
      </c>
      <c r="H11" s="58">
        <f>น้ำมันเชื้อเพลิง!F11</f>
        <v>26.2</v>
      </c>
      <c r="I11" s="59">
        <f t="shared" si="5"/>
        <v>22.635650000000002</v>
      </c>
      <c r="J11" s="62">
        <f t="shared" si="6"/>
        <v>9.959289881227168</v>
      </c>
      <c r="K11" s="56">
        <f t="shared" si="7"/>
        <v>2.3729999999999976</v>
      </c>
      <c r="L11" s="57">
        <f>'[1]น้ำมันเชื้อเพลิง'!H11</f>
        <v>27.404</v>
      </c>
      <c r="M11" s="58">
        <f>น้ำมันเชื้อเพลิง!H11</f>
        <v>26.654</v>
      </c>
      <c r="N11" s="59">
        <f t="shared" si="8"/>
        <v>26.0338</v>
      </c>
      <c r="O11" s="60">
        <f t="shared" si="9"/>
        <v>-2.736826740621807</v>
      </c>
      <c r="P11" s="61">
        <f t="shared" si="10"/>
        <v>-0.75</v>
      </c>
      <c r="Q11" s="29">
        <f>'[1]น้ำมันเชื้อเพลิง'!L11</f>
        <v>1.65619</v>
      </c>
      <c r="R11" s="30">
        <f>น้ำมันเชื้อเพลิง!L11</f>
        <v>2.4867999999999997</v>
      </c>
      <c r="S11" s="31">
        <f t="shared" si="11"/>
        <v>1.5733805</v>
      </c>
      <c r="T11" s="68">
        <f aca="true" t="shared" si="12" ref="T11:T17">(R11-S11)*100/S11</f>
        <v>58.05458374499999</v>
      </c>
      <c r="U11" s="44">
        <f aca="true" t="shared" si="13" ref="U11:U17">R11-S11</f>
        <v>0.9134194999999996</v>
      </c>
    </row>
    <row r="12" spans="1:21" ht="25.5" customHeight="1">
      <c r="A12" s="28" t="s">
        <v>11</v>
      </c>
      <c r="B12" s="29">
        <f>'[1]น้ำมันเชื้อเพลิง'!D12</f>
        <v>574.796</v>
      </c>
      <c r="C12" s="30">
        <f>น้ำมันเชื้อเพลิง!D12</f>
        <v>1031.809</v>
      </c>
      <c r="D12" s="31">
        <f t="shared" si="2"/>
        <v>546.0562</v>
      </c>
      <c r="E12" s="43">
        <f t="shared" si="3"/>
        <v>79.50873005379297</v>
      </c>
      <c r="F12" s="56">
        <f t="shared" si="4"/>
        <v>457.0129999999999</v>
      </c>
      <c r="G12" s="57">
        <f>'[1]น้ำมันเชื้อเพลิง'!F12</f>
        <v>22.012</v>
      </c>
      <c r="H12" s="58">
        <f>น้ำมันเชื้อเพลิง!F12</f>
        <v>25.192</v>
      </c>
      <c r="I12" s="59">
        <f t="shared" si="5"/>
        <v>20.9114</v>
      </c>
      <c r="J12" s="62">
        <f t="shared" si="6"/>
        <v>14.44666545520625</v>
      </c>
      <c r="K12" s="56">
        <f t="shared" si="7"/>
        <v>3.1799999999999997</v>
      </c>
      <c r="L12" s="57">
        <f>'[1]น้ำมันเชื้อเพลิง'!H12</f>
        <v>17.151</v>
      </c>
      <c r="M12" s="58">
        <f>น้ำมันเชื้อเพลิง!H12</f>
        <v>24.744</v>
      </c>
      <c r="N12" s="59">
        <f t="shared" si="8"/>
        <v>16.29345</v>
      </c>
      <c r="O12" s="62">
        <f t="shared" si="9"/>
        <v>44.27147105125066</v>
      </c>
      <c r="P12" s="56">
        <f t="shared" si="10"/>
        <v>7.593</v>
      </c>
      <c r="Q12" s="29">
        <f>'[1]น้ำมันเชื้อเพลิง'!L12</f>
        <v>3.0697949999999996</v>
      </c>
      <c r="R12" s="30">
        <f>น้ำมันเชื้อเพลิง!L12</f>
        <v>5.408725</v>
      </c>
      <c r="S12" s="31">
        <f t="shared" si="11"/>
        <v>2.9163052499999997</v>
      </c>
      <c r="T12" s="68">
        <f t="shared" si="12"/>
        <v>85.46498176073989</v>
      </c>
      <c r="U12" s="44">
        <f t="shared" si="13"/>
        <v>2.49241975</v>
      </c>
    </row>
    <row r="13" spans="1:21" ht="25.5" customHeight="1">
      <c r="A13" s="28" t="s">
        <v>12</v>
      </c>
      <c r="B13" s="29">
        <f>'[1]น้ำมันเชื้อเพลิง'!D13</f>
        <v>872.603</v>
      </c>
      <c r="C13" s="30">
        <f>น้ำมันเชื้อเพลิง!D13</f>
        <v>324.597</v>
      </c>
      <c r="D13" s="31">
        <f t="shared" si="2"/>
        <v>828.97285</v>
      </c>
      <c r="E13" s="45">
        <f t="shared" si="3"/>
        <v>-62.80129680966029</v>
      </c>
      <c r="F13" s="61">
        <f t="shared" si="4"/>
        <v>-548.006</v>
      </c>
      <c r="G13" s="57">
        <f>'[1]น้ำมันเชื้อเพลิง'!F13</f>
        <v>37.444</v>
      </c>
      <c r="H13" s="58">
        <f>น้ำมันเชื้อเพลิง!F13</f>
        <v>24.264</v>
      </c>
      <c r="I13" s="59">
        <f t="shared" si="5"/>
        <v>35.5718</v>
      </c>
      <c r="J13" s="60">
        <f t="shared" si="6"/>
        <v>-35.19923085140477</v>
      </c>
      <c r="K13" s="61">
        <f t="shared" si="7"/>
        <v>-13.180000000000003</v>
      </c>
      <c r="L13" s="57">
        <f>'[1]น้ำมันเชื้อเพลิง'!H13</f>
        <v>15.805</v>
      </c>
      <c r="M13" s="58">
        <f>น้ำมันเชื้อเพลิง!H13</f>
        <v>16.585</v>
      </c>
      <c r="N13" s="59">
        <f t="shared" si="8"/>
        <v>15.01475</v>
      </c>
      <c r="O13" s="62">
        <f t="shared" si="9"/>
        <v>4.935147105346417</v>
      </c>
      <c r="P13" s="56">
        <f t="shared" si="10"/>
        <v>0.7800000000000011</v>
      </c>
      <c r="Q13" s="29">
        <f>'[1]น้ำมันเชื้อเพลิง'!L13</f>
        <v>4.6292599999999995</v>
      </c>
      <c r="R13" s="30">
        <f>น้ำมันเชื้อเพลิง!L13</f>
        <v>1.82723</v>
      </c>
      <c r="S13" s="31">
        <f t="shared" si="11"/>
        <v>4.397797</v>
      </c>
      <c r="T13" s="68">
        <f t="shared" si="12"/>
        <v>-58.45124274722094</v>
      </c>
      <c r="U13" s="44">
        <f t="shared" si="13"/>
        <v>-2.5705669999999996</v>
      </c>
    </row>
    <row r="14" spans="1:21" ht="25.5" customHeight="1">
      <c r="A14" s="28" t="s">
        <v>13</v>
      </c>
      <c r="B14" s="29">
        <f>'[1]น้ำมันเชื้อเพลิง'!D14</f>
        <v>673.91</v>
      </c>
      <c r="C14" s="30">
        <f>น้ำมันเชื้อเพลิง!D14</f>
        <v>330.051</v>
      </c>
      <c r="D14" s="31">
        <f t="shared" si="2"/>
        <v>640.2144999999999</v>
      </c>
      <c r="E14" s="45">
        <f t="shared" si="3"/>
        <v>-51.02446914276388</v>
      </c>
      <c r="F14" s="61">
        <f t="shared" si="4"/>
        <v>-343.859</v>
      </c>
      <c r="G14" s="57">
        <f>'[1]น้ำมันเชื้อเพลิง'!F14</f>
        <v>23.571</v>
      </c>
      <c r="H14" s="58">
        <f>น้ำมันเชื้อเพลิง!F14</f>
        <v>1.85</v>
      </c>
      <c r="I14" s="59">
        <f t="shared" si="5"/>
        <v>22.39245</v>
      </c>
      <c r="J14" s="60">
        <f t="shared" si="6"/>
        <v>-92.15137244919603</v>
      </c>
      <c r="K14" s="61">
        <f t="shared" si="7"/>
        <v>-21.721</v>
      </c>
      <c r="L14" s="57">
        <f>'[1]น้ำมันเชื้อเพลิง'!H14</f>
        <v>32.515</v>
      </c>
      <c r="M14" s="58">
        <f>น้ำมันเชื้อเพลิง!H14</f>
        <v>6.511</v>
      </c>
      <c r="N14" s="59">
        <f t="shared" si="8"/>
        <v>30.88925</v>
      </c>
      <c r="O14" s="60">
        <f t="shared" si="9"/>
        <v>-79.97539597109026</v>
      </c>
      <c r="P14" s="61">
        <f t="shared" si="10"/>
        <v>-26.004</v>
      </c>
      <c r="Q14" s="29">
        <f>'[1]น้ำมันเชื้อเพลิง'!L14</f>
        <v>3.64998</v>
      </c>
      <c r="R14" s="30">
        <f>น้ำมันเชื้อเพลิง!L14</f>
        <v>1.6920600000000001</v>
      </c>
      <c r="S14" s="31">
        <f t="shared" si="11"/>
        <v>3.467481</v>
      </c>
      <c r="T14" s="68">
        <f t="shared" si="12"/>
        <v>-51.20203975162372</v>
      </c>
      <c r="U14" s="44">
        <f t="shared" si="13"/>
        <v>-1.7754209999999997</v>
      </c>
    </row>
    <row r="15" spans="1:21" ht="25.5" customHeight="1">
      <c r="A15" s="28" t="s">
        <v>14</v>
      </c>
      <c r="B15" s="29">
        <f>'[1]น้ำมันเชื้อเพลิง'!D15</f>
        <v>397.727</v>
      </c>
      <c r="C15" s="30">
        <f>น้ำมันเชื้อเพลิง!D15</f>
        <v>391.192</v>
      </c>
      <c r="D15" s="31">
        <f t="shared" si="2"/>
        <v>377.84065</v>
      </c>
      <c r="E15" s="45">
        <f t="shared" si="3"/>
        <v>-1.643086840973826</v>
      </c>
      <c r="F15" s="61">
        <f t="shared" si="4"/>
        <v>-6.534999999999968</v>
      </c>
      <c r="G15" s="57">
        <f>'[1]น้ำมันเชื้อเพลิง'!F15</f>
        <v>23.358</v>
      </c>
      <c r="H15" s="58">
        <f>น้ำมันเชื้อเพลิง!F15</f>
        <v>3.924</v>
      </c>
      <c r="I15" s="59">
        <f t="shared" si="5"/>
        <v>22.1901</v>
      </c>
      <c r="J15" s="60">
        <f t="shared" si="6"/>
        <v>-83.20061649113794</v>
      </c>
      <c r="K15" s="61">
        <f t="shared" si="7"/>
        <v>-19.434</v>
      </c>
      <c r="L15" s="57">
        <f>'[1]น้ำมันเชื้อเพลิง'!H15</f>
        <v>28.106</v>
      </c>
      <c r="M15" s="58">
        <f>น้ำมันเชื้อเพลิง!H15</f>
        <v>2.827</v>
      </c>
      <c r="N15" s="59">
        <f t="shared" si="8"/>
        <v>26.7007</v>
      </c>
      <c r="O15" s="60">
        <f t="shared" si="9"/>
        <v>-89.9416494698641</v>
      </c>
      <c r="P15" s="61">
        <f t="shared" si="10"/>
        <v>-25.279000000000003</v>
      </c>
      <c r="Q15" s="29">
        <f>'[1]น้ำมันเชื้อเพลิง'!L15</f>
        <v>2.245955</v>
      </c>
      <c r="R15" s="30">
        <f>น้ำมันเชื้อเพลิง!L15</f>
        <v>1.989715</v>
      </c>
      <c r="S15" s="31">
        <f t="shared" si="11"/>
        <v>2.1336572499999997</v>
      </c>
      <c r="T15" s="68">
        <f t="shared" si="12"/>
        <v>-6.7462686427259975</v>
      </c>
      <c r="U15" s="44">
        <f t="shared" si="13"/>
        <v>-0.14394224999999983</v>
      </c>
    </row>
    <row r="16" spans="1:21" ht="25.5" customHeight="1">
      <c r="A16" s="28" t="s">
        <v>15</v>
      </c>
      <c r="B16" s="29">
        <f>'[1]น้ำมันเชื้อเพลิง'!D16</f>
        <v>761.68</v>
      </c>
      <c r="C16" s="30">
        <f>น้ำมันเชื้อเพลิง!D16</f>
        <v>441.823</v>
      </c>
      <c r="D16" s="31">
        <f t="shared" si="2"/>
        <v>723.596</v>
      </c>
      <c r="E16" s="45">
        <f t="shared" si="3"/>
        <v>-41.99361936771347</v>
      </c>
      <c r="F16" s="61">
        <f t="shared" si="4"/>
        <v>-319.85699999999997</v>
      </c>
      <c r="G16" s="57">
        <f>'[1]น้ำมันเชื้อเพลิง'!F16</f>
        <v>40.467</v>
      </c>
      <c r="H16" s="58">
        <f>น้ำมันเชื้อเพลิง!F16</f>
        <v>3.991</v>
      </c>
      <c r="I16" s="59">
        <f t="shared" si="5"/>
        <v>38.44365</v>
      </c>
      <c r="J16" s="60">
        <f t="shared" si="6"/>
        <v>-90.13764301776756</v>
      </c>
      <c r="K16" s="61">
        <f t="shared" si="7"/>
        <v>-36.476</v>
      </c>
      <c r="L16" s="57">
        <f>'[1]น้ำมันเชื้อเพลิง'!H16</f>
        <v>19.799</v>
      </c>
      <c r="M16" s="58">
        <f>น้ำมันเชื้อเพลิง!H16</f>
        <v>6.39</v>
      </c>
      <c r="N16" s="59">
        <f t="shared" si="8"/>
        <v>18.80905</v>
      </c>
      <c r="O16" s="60">
        <f t="shared" si="9"/>
        <v>-67.72564270922773</v>
      </c>
      <c r="P16" s="61">
        <f t="shared" si="10"/>
        <v>-13.408999999999999</v>
      </c>
      <c r="Q16" s="29">
        <f>'[1]น้ำมันเชื้อเพลิง'!L16</f>
        <v>4.10973</v>
      </c>
      <c r="R16" s="30">
        <f>น้ำมันเชื้อเพลิง!L16</f>
        <v>2.26102</v>
      </c>
      <c r="S16" s="31">
        <f t="shared" si="11"/>
        <v>3.9042434999999998</v>
      </c>
      <c r="T16" s="68">
        <f t="shared" si="12"/>
        <v>-42.08814076273676</v>
      </c>
      <c r="U16" s="44">
        <f t="shared" si="13"/>
        <v>-1.6432235</v>
      </c>
    </row>
    <row r="17" spans="1:21" ht="25.5" customHeight="1">
      <c r="A17" s="32" t="s">
        <v>2</v>
      </c>
      <c r="B17" s="33">
        <f>SUM(B5:B16)</f>
        <v>7149.209</v>
      </c>
      <c r="C17" s="70">
        <f>SUM(C5:C16)</f>
        <v>7683.976000000001</v>
      </c>
      <c r="D17" s="31">
        <f>B17-(B17*5%)</f>
        <v>6791.74855</v>
      </c>
      <c r="E17" s="43">
        <f t="shared" si="3"/>
        <v>7.480086258493782</v>
      </c>
      <c r="F17" s="56">
        <f t="shared" si="4"/>
        <v>534.7670000000007</v>
      </c>
      <c r="G17" s="63">
        <f>SUM(G5:G16)</f>
        <v>378.63300000000004</v>
      </c>
      <c r="H17" s="70">
        <f>SUM(H5:H16)</f>
        <v>217.156</v>
      </c>
      <c r="I17" s="59">
        <f>G17-(G17*5%)</f>
        <v>359.70135000000005</v>
      </c>
      <c r="J17" s="60">
        <f t="shared" si="6"/>
        <v>-42.64736565486896</v>
      </c>
      <c r="K17" s="61">
        <f t="shared" si="7"/>
        <v>-161.47700000000003</v>
      </c>
      <c r="L17" s="63">
        <f>SUM(L5:L16)</f>
        <v>249.41600000000003</v>
      </c>
      <c r="M17" s="70">
        <f>SUM(M5:M16)</f>
        <v>229.01999999999998</v>
      </c>
      <c r="N17" s="59">
        <f>L17-(L17*5%)</f>
        <v>236.94520000000003</v>
      </c>
      <c r="O17" s="60">
        <f t="shared" si="9"/>
        <v>-8.177502646181496</v>
      </c>
      <c r="P17" s="61">
        <f t="shared" si="10"/>
        <v>-20.396000000000043</v>
      </c>
      <c r="Q17" s="35">
        <f>SUM(Q5:Q16)</f>
        <v>38.886289999999995</v>
      </c>
      <c r="R17" s="34">
        <f>SUM(R5:R16)</f>
        <v>40.65075999999999</v>
      </c>
      <c r="S17" s="31">
        <f>Q17-(Q17*5%)</f>
        <v>36.9419755</v>
      </c>
      <c r="T17" s="68">
        <f t="shared" si="12"/>
        <v>10.039486112484681</v>
      </c>
      <c r="U17" s="44">
        <f t="shared" si="13"/>
        <v>3.708784499999993</v>
      </c>
    </row>
    <row r="18" spans="1:21" ht="25.5" customHeight="1">
      <c r="A18" s="93" t="s">
        <v>47</v>
      </c>
      <c r="B18" s="94"/>
      <c r="C18" s="34">
        <f>(C17/B17)*100-100</f>
        <v>7.480086258493785</v>
      </c>
      <c r="D18" s="95" t="s">
        <v>48</v>
      </c>
      <c r="E18" s="96"/>
      <c r="F18" s="97"/>
      <c r="G18" s="98"/>
      <c r="H18" s="102">
        <f>(H17/G17)*100-100</f>
        <v>-42.64736565486896</v>
      </c>
      <c r="I18" s="95" t="s">
        <v>48</v>
      </c>
      <c r="J18" s="99"/>
      <c r="K18" s="100"/>
      <c r="L18" s="101"/>
      <c r="M18" s="102">
        <f>(M17/L17)*100-100</f>
        <v>-8.177502646181495</v>
      </c>
      <c r="N18" s="95" t="s">
        <v>48</v>
      </c>
      <c r="O18" s="99"/>
      <c r="P18" s="100"/>
      <c r="Q18" s="100"/>
      <c r="R18" s="100"/>
      <c r="S18" s="101"/>
      <c r="T18" s="69" t="s">
        <v>18</v>
      </c>
      <c r="U18" s="70" t="s">
        <v>18</v>
      </c>
    </row>
    <row r="19" spans="1:21" ht="25.5" customHeight="1">
      <c r="A19" s="36"/>
      <c r="B19" s="84"/>
      <c r="C19" s="85"/>
      <c r="D19" s="86"/>
      <c r="E19" s="86"/>
      <c r="F19" s="87"/>
      <c r="G19" s="64"/>
      <c r="H19" s="88"/>
      <c r="I19" s="87"/>
      <c r="J19" s="87"/>
      <c r="K19" s="87"/>
      <c r="L19" s="64"/>
      <c r="M19" s="88"/>
      <c r="N19" s="87"/>
      <c r="O19" s="87"/>
      <c r="P19" s="87"/>
      <c r="Q19" s="38"/>
      <c r="R19" s="85"/>
      <c r="S19" s="86"/>
      <c r="T19" s="89"/>
      <c r="U19" s="90"/>
    </row>
    <row r="20" spans="1:21" ht="25.5" customHeight="1">
      <c r="A20" s="36"/>
      <c r="B20" s="84"/>
      <c r="C20" s="91"/>
      <c r="D20" s="86"/>
      <c r="E20" s="86"/>
      <c r="F20" s="87"/>
      <c r="G20" s="64"/>
      <c r="H20" s="92"/>
      <c r="I20" s="87"/>
      <c r="J20" s="87"/>
      <c r="K20" s="87"/>
      <c r="L20" s="64"/>
      <c r="M20" s="92"/>
      <c r="N20" s="87"/>
      <c r="O20" s="87"/>
      <c r="P20" s="87"/>
      <c r="Q20" s="38"/>
      <c r="R20" s="85"/>
      <c r="S20" s="86"/>
      <c r="T20" s="89"/>
      <c r="U20" s="90"/>
    </row>
    <row r="21" spans="1:21" ht="25.5" customHeight="1">
      <c r="A21" s="36"/>
      <c r="B21" s="84"/>
      <c r="C21" s="85"/>
      <c r="D21" s="86"/>
      <c r="E21" s="86"/>
      <c r="F21" s="87"/>
      <c r="G21" s="64"/>
      <c r="H21" s="88"/>
      <c r="I21" s="87"/>
      <c r="J21" s="87"/>
      <c r="K21" s="87"/>
      <c r="L21" s="64"/>
      <c r="M21" s="88"/>
      <c r="N21" s="87"/>
      <c r="O21" s="87"/>
      <c r="P21" s="87"/>
      <c r="Q21" s="38"/>
      <c r="R21" s="85"/>
      <c r="S21" s="86"/>
      <c r="T21" s="89"/>
      <c r="U21" s="90"/>
    </row>
    <row r="22" spans="1:21" ht="25.5" customHeight="1">
      <c r="A22" s="36"/>
      <c r="B22" s="84"/>
      <c r="C22" s="85"/>
      <c r="D22" s="86"/>
      <c r="E22" s="86"/>
      <c r="F22" s="87"/>
      <c r="G22" s="64"/>
      <c r="H22" s="88"/>
      <c r="I22" s="87"/>
      <c r="J22" s="87"/>
      <c r="K22" s="87"/>
      <c r="L22" s="64"/>
      <c r="M22" s="88"/>
      <c r="N22" s="87"/>
      <c r="O22" s="87"/>
      <c r="P22" s="87"/>
      <c r="Q22" s="38"/>
      <c r="R22" s="85"/>
      <c r="S22" s="86"/>
      <c r="T22" s="89"/>
      <c r="U22" s="90"/>
    </row>
    <row r="23" spans="1:21" ht="25.5" customHeight="1">
      <c r="A23" s="36"/>
      <c r="B23" s="84"/>
      <c r="C23" s="85"/>
      <c r="D23" s="86"/>
      <c r="E23" s="86"/>
      <c r="F23" s="87"/>
      <c r="G23" s="64"/>
      <c r="H23" s="88"/>
      <c r="I23" s="87"/>
      <c r="J23" s="87"/>
      <c r="K23" s="87"/>
      <c r="L23" s="64"/>
      <c r="M23" s="88"/>
      <c r="N23" s="87"/>
      <c r="O23" s="87"/>
      <c r="P23" s="87"/>
      <c r="Q23" s="38"/>
      <c r="R23" s="85"/>
      <c r="S23" s="86"/>
      <c r="T23" s="89"/>
      <c r="U23" s="90"/>
    </row>
    <row r="24" spans="1:21" ht="25.5" customHeight="1">
      <c r="A24" s="36"/>
      <c r="B24" s="84"/>
      <c r="C24" s="85"/>
      <c r="D24" s="86"/>
      <c r="E24" s="86"/>
      <c r="F24" s="87"/>
      <c r="G24" s="64"/>
      <c r="H24" s="88"/>
      <c r="I24" s="87"/>
      <c r="J24" s="87"/>
      <c r="K24" s="87"/>
      <c r="L24" s="64"/>
      <c r="M24" s="88"/>
      <c r="N24" s="87"/>
      <c r="O24" s="87"/>
      <c r="P24" s="87"/>
      <c r="Q24" s="38"/>
      <c r="R24" s="85"/>
      <c r="S24" s="86"/>
      <c r="T24" s="89"/>
      <c r="U24" s="90"/>
    </row>
    <row r="25" spans="1:21" ht="25.5" customHeight="1">
      <c r="A25" s="36"/>
      <c r="B25" s="84"/>
      <c r="C25" s="85"/>
      <c r="D25" s="86"/>
      <c r="E25" s="86"/>
      <c r="F25" s="87"/>
      <c r="G25" s="64"/>
      <c r="H25" s="88"/>
      <c r="I25" s="87"/>
      <c r="J25" s="87"/>
      <c r="K25" s="87"/>
      <c r="L25" s="64"/>
      <c r="M25" s="88"/>
      <c r="N25" s="87"/>
      <c r="O25" s="87"/>
      <c r="P25" s="87"/>
      <c r="Q25" s="38"/>
      <c r="R25" s="85"/>
      <c r="S25" s="86"/>
      <c r="T25" s="89"/>
      <c r="U25" s="90"/>
    </row>
    <row r="26" spans="1:21" ht="25.5" customHeight="1">
      <c r="A26" s="36"/>
      <c r="B26" s="84"/>
      <c r="C26" s="85"/>
      <c r="D26" s="86"/>
      <c r="E26" s="86"/>
      <c r="F26" s="87"/>
      <c r="G26" s="64"/>
      <c r="H26" s="88"/>
      <c r="I26" s="87"/>
      <c r="J26" s="87"/>
      <c r="K26" s="87"/>
      <c r="L26" s="64"/>
      <c r="M26" s="88"/>
      <c r="N26" s="87"/>
      <c r="O26" s="87"/>
      <c r="P26" s="87"/>
      <c r="Q26" s="38"/>
      <c r="R26" s="85"/>
      <c r="S26" s="86"/>
      <c r="T26" s="89"/>
      <c r="U26" s="90"/>
    </row>
    <row r="27" spans="1:21" ht="25.5" customHeight="1">
      <c r="A27" s="36"/>
      <c r="B27" s="84"/>
      <c r="C27" s="85"/>
      <c r="D27" s="86"/>
      <c r="E27" s="86"/>
      <c r="F27" s="87"/>
      <c r="G27" s="64"/>
      <c r="H27" s="88"/>
      <c r="I27" s="87"/>
      <c r="J27" s="87"/>
      <c r="K27" s="87"/>
      <c r="L27" s="64"/>
      <c r="M27" s="88"/>
      <c r="N27" s="87"/>
      <c r="O27" s="87"/>
      <c r="P27" s="87"/>
      <c r="Q27" s="38"/>
      <c r="R27" s="85"/>
      <c r="S27" s="86"/>
      <c r="T27" s="89"/>
      <c r="U27" s="90"/>
    </row>
    <row r="28" spans="1:21" ht="25.5" customHeight="1">
      <c r="A28" s="36"/>
      <c r="B28" s="84"/>
      <c r="C28" s="85"/>
      <c r="D28" s="86"/>
      <c r="E28" s="86"/>
      <c r="F28" s="87"/>
      <c r="G28" s="64"/>
      <c r="H28" s="88"/>
      <c r="I28" s="87"/>
      <c r="J28" s="87"/>
      <c r="K28" s="87"/>
      <c r="L28" s="64"/>
      <c r="M28" s="88"/>
      <c r="N28" s="87"/>
      <c r="O28" s="87"/>
      <c r="P28" s="87"/>
      <c r="Q28" s="38"/>
      <c r="R28" s="85"/>
      <c r="S28" s="86"/>
      <c r="T28" s="89"/>
      <c r="U28" s="90"/>
    </row>
    <row r="29" spans="1:21" ht="25.5" customHeight="1">
      <c r="A29" s="36"/>
      <c r="B29" s="84"/>
      <c r="C29" s="85"/>
      <c r="D29" s="86"/>
      <c r="E29" s="86"/>
      <c r="F29" s="87"/>
      <c r="G29" s="64"/>
      <c r="H29" s="88"/>
      <c r="I29" s="87"/>
      <c r="J29" s="87"/>
      <c r="K29" s="87"/>
      <c r="L29" s="64"/>
      <c r="M29" s="88"/>
      <c r="N29" s="87"/>
      <c r="O29" s="87"/>
      <c r="P29" s="87"/>
      <c r="Q29" s="38"/>
      <c r="R29" s="85"/>
      <c r="S29" s="86"/>
      <c r="T29" s="89"/>
      <c r="U29" s="90"/>
    </row>
    <row r="30" spans="1:21" ht="25.5" customHeight="1">
      <c r="A30" s="36"/>
      <c r="B30" s="84"/>
      <c r="C30" s="85"/>
      <c r="D30" s="86"/>
      <c r="E30" s="86"/>
      <c r="F30" s="87"/>
      <c r="G30" s="64"/>
      <c r="H30" s="88"/>
      <c r="I30" s="87"/>
      <c r="J30" s="87"/>
      <c r="K30" s="87"/>
      <c r="L30" s="64"/>
      <c r="M30" s="88"/>
      <c r="N30" s="87"/>
      <c r="O30" s="87"/>
      <c r="P30" s="87"/>
      <c r="Q30" s="38"/>
      <c r="R30" s="85"/>
      <c r="S30" s="86"/>
      <c r="T30" s="89"/>
      <c r="U30" s="90"/>
    </row>
    <row r="31" spans="1:14" ht="25.5" customHeight="1">
      <c r="A31" s="36"/>
      <c r="B31" s="37"/>
      <c r="C31" s="38"/>
      <c r="D31" s="38"/>
      <c r="E31" s="38"/>
      <c r="F31" s="64"/>
      <c r="G31" s="64"/>
      <c r="H31" s="64"/>
      <c r="I31" s="64"/>
      <c r="J31" s="64"/>
      <c r="K31" s="64"/>
      <c r="L31" s="64"/>
      <c r="M31" s="64"/>
      <c r="N31" s="64"/>
    </row>
    <row r="32" spans="1:14" ht="25.5" customHeight="1">
      <c r="A32" s="36"/>
      <c r="B32" s="37"/>
      <c r="C32" s="38"/>
      <c r="D32" s="38"/>
      <c r="E32" s="38"/>
      <c r="F32" s="64"/>
      <c r="G32" s="64"/>
      <c r="H32" s="64"/>
      <c r="I32" s="64"/>
      <c r="J32" s="64"/>
      <c r="K32" s="64"/>
      <c r="L32" s="64"/>
      <c r="M32" s="64"/>
      <c r="N32" s="64"/>
    </row>
    <row r="33" spans="1:14" ht="25.5" customHeight="1">
      <c r="A33" s="36"/>
      <c r="B33" s="37"/>
      <c r="C33" s="38"/>
      <c r="D33" s="38"/>
      <c r="E33" s="38"/>
      <c r="F33" s="64"/>
      <c r="G33" s="64"/>
      <c r="H33" s="64"/>
      <c r="I33" s="64"/>
      <c r="J33" s="64"/>
      <c r="K33" s="64"/>
      <c r="L33" s="64"/>
      <c r="M33" s="64"/>
      <c r="N33" s="64"/>
    </row>
    <row r="34" spans="1:14" ht="25.5" customHeight="1">
      <c r="A34" s="36"/>
      <c r="B34" s="37"/>
      <c r="C34" s="38"/>
      <c r="D34" s="38"/>
      <c r="E34" s="38"/>
      <c r="F34" s="64"/>
      <c r="G34" s="64"/>
      <c r="H34" s="64"/>
      <c r="I34" s="64"/>
      <c r="J34" s="64"/>
      <c r="K34" s="64"/>
      <c r="L34" s="64"/>
      <c r="M34" s="64"/>
      <c r="N34" s="64"/>
    </row>
    <row r="35" spans="1:14" ht="25.5" customHeight="1">
      <c r="A35" s="36"/>
      <c r="B35" s="37"/>
      <c r="C35" s="38"/>
      <c r="D35" s="38"/>
      <c r="E35" s="38"/>
      <c r="F35" s="64"/>
      <c r="G35" s="64"/>
      <c r="H35" s="64"/>
      <c r="I35" s="64"/>
      <c r="J35" s="64"/>
      <c r="K35" s="64"/>
      <c r="L35" s="64"/>
      <c r="M35" s="64"/>
      <c r="N35" s="64"/>
    </row>
    <row r="36" spans="1:14" ht="25.5" customHeight="1">
      <c r="A36" s="36"/>
      <c r="B36" s="37"/>
      <c r="C36" s="38"/>
      <c r="D36" s="38"/>
      <c r="E36" s="38"/>
      <c r="F36" s="64"/>
      <c r="G36" s="64"/>
      <c r="H36" s="64"/>
      <c r="I36" s="64"/>
      <c r="J36" s="64"/>
      <c r="K36" s="64"/>
      <c r="L36" s="64"/>
      <c r="M36" s="64"/>
      <c r="N36" s="64"/>
    </row>
    <row r="37" spans="1:14" ht="25.5" customHeight="1">
      <c r="A37" s="36"/>
      <c r="B37" s="37"/>
      <c r="C37" s="38"/>
      <c r="D37" s="38"/>
      <c r="E37" s="38"/>
      <c r="F37" s="64"/>
      <c r="G37" s="64"/>
      <c r="H37" s="64"/>
      <c r="I37" s="64"/>
      <c r="J37" s="64"/>
      <c r="K37" s="64"/>
      <c r="L37" s="64"/>
      <c r="M37" s="64"/>
      <c r="N37" s="64"/>
    </row>
    <row r="38" spans="1:14" ht="25.5" customHeight="1">
      <c r="A38" s="22"/>
      <c r="B38" s="39"/>
      <c r="C38" s="39"/>
      <c r="D38" s="39"/>
      <c r="E38" s="39"/>
      <c r="F38" s="65"/>
      <c r="G38" s="65"/>
      <c r="H38" s="66"/>
      <c r="I38" s="65"/>
      <c r="J38" s="65"/>
      <c r="K38" s="65"/>
      <c r="L38" s="65"/>
      <c r="M38" s="66"/>
      <c r="N38" s="65"/>
    </row>
    <row r="39" spans="1:14" ht="25.5" customHeight="1">
      <c r="A39" s="40"/>
      <c r="B39" s="40"/>
      <c r="C39" s="40"/>
      <c r="D39" s="40"/>
      <c r="E39" s="40"/>
      <c r="F39" s="66"/>
      <c r="G39" s="66"/>
      <c r="H39" s="66"/>
      <c r="I39" s="66"/>
      <c r="J39" s="66"/>
      <c r="K39" s="66"/>
      <c r="L39" s="66"/>
      <c r="M39" s="66"/>
      <c r="N39" s="66"/>
    </row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</sheetData>
  <sheetProtection/>
  <mergeCells count="4">
    <mergeCell ref="A18:B18"/>
    <mergeCell ref="E18:G18"/>
    <mergeCell ref="J18:L18"/>
    <mergeCell ref="O18:S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2020-10-30T18:50:27Z</cp:lastPrinted>
  <dcterms:created xsi:type="dcterms:W3CDTF">2011-12-16T04:29:53Z</dcterms:created>
  <dcterms:modified xsi:type="dcterms:W3CDTF">2022-01-18T19:32:05Z</dcterms:modified>
  <cp:category/>
  <cp:version/>
  <cp:contentType/>
  <cp:contentStatus/>
</cp:coreProperties>
</file>