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2" windowHeight="7488" activeTab="2"/>
  </bookViews>
  <sheets>
    <sheet name="จดบันทึกน้ำ-สนม." sheetId="1" r:id="rId1"/>
    <sheet name="น้ำ-สนม." sheetId="2" r:id="rId2"/>
    <sheet name="น้ำ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<sst xmlns="http://schemas.openxmlformats.org/spreadsheetml/2006/main" count="84" uniqueCount="45">
  <si>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</si>
  <si>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</si>
  <si>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</si>
  <si>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</si>
  <si>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</si>
  <si>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</si>
  <si>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</si>
  <si>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</si>
  <si>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</si>
  <si>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</si>
  <si>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</si>
  <si>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</si>
  <si>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</si>
  <si>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</si>
  <si>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</si>
  <si>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</si>
  <si>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</si>
  <si>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</si>
  <si>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ค่าน้ำ/เดือน (บาท)</t>
  </si>
  <si>
    <t>แบบฟอร์ม 3.1(1)</t>
  </si>
  <si>
    <t>-</t>
  </si>
  <si>
    <r>
      <t xml:space="preserve">บันทึกการใช้น้ำ ประจำปี </t>
    </r>
    <r>
      <rPr>
        <b/>
        <sz val="18"/>
        <color indexed="10"/>
        <rFont val="Angsana New"/>
        <family val="1"/>
      </rPr>
      <t>2562</t>
    </r>
  </si>
  <si>
    <t>ปริมาณ
น้ำ/เดือน (ลบม.)</t>
  </si>
  <si>
    <r>
      <t xml:space="preserve">เปรียบเทียบปริมาณการใช้น้ำ ประจำปี </t>
    </r>
    <r>
      <rPr>
        <b/>
        <sz val="18"/>
        <color indexed="10"/>
        <rFont val="Angsana New"/>
        <family val="1"/>
      </rPr>
      <t>2561 - 2562</t>
    </r>
  </si>
  <si>
    <t>2561 ปริมาณการใช้น้ำ/เดือน (ลบม.)</t>
  </si>
  <si>
    <t>2562 ปริมาณการใช้น้ำ/เดือน (ลบม.)</t>
  </si>
  <si>
    <t>2561  ปริมาณการใช้น้ำต่อจำนวนพนักงาน</t>
  </si>
  <si>
    <t>2562  ปริมาณการใช้น้ำต่อจำนวนพนักงาน</t>
  </si>
  <si>
    <t>2562  เป้าหมาย  ลด 5 %</t>
  </si>
  <si>
    <t>รวมค่าน้ำ 3 อาคาร  (บาท)</t>
  </si>
  <si>
    <t>รวมปริมาณการใช้น้ำ 3 อาคาร (ลบม.)</t>
  </si>
  <si>
    <t>อาคารสำนักงานมหาวิทยาลัย 3 (บาท)</t>
  </si>
  <si>
    <t>อาคารสำนักงานมหาวิทยาลัย 3 (ลบม.)</t>
  </si>
  <si>
    <t>อาคารสำนักงานมหาวิทยาลัย 2 (บาท)</t>
  </si>
  <si>
    <t>อาคารสำนักงานมหาวิทยาลัย 2 (ลบม.)</t>
  </si>
  <si>
    <t>อาคารสำนักงานมหาวิทยาลัย 1 (บาท)</t>
  </si>
  <si>
    <t>อาคารสำนักงานมหาวิทยาลัย 1 (ลบม.)</t>
  </si>
  <si>
    <t>อาคารสำนักงานมหาวิทยาลัย</t>
  </si>
  <si>
    <t>บันทึกการใช้น้ำ ประจำปี 2562</t>
  </si>
  <si>
    <r>
      <t xml:space="preserve">2562 น้ำ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</si>
  <si>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>2562 น้ำ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(ลบม.)</t>
    </r>
  </si>
  <si>
    <r>
      <t xml:space="preserve">2562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>-ลด (%)</t>
    </r>
  </si>
  <si>
    <r>
      <t xml:space="preserve">2562 การใช้น้ำต่อจำนวนพนักงาน </t>
    </r>
    <r>
      <rPr>
        <b/>
        <sz val="18"/>
        <color indexed="10"/>
        <rFont val="Angsana New"/>
        <family val="1"/>
      </rPr>
      <t>เพิ่ม</t>
    </r>
    <r>
      <rPr>
        <b/>
        <sz val="18"/>
        <rFont val="Angsana New"/>
        <family val="1"/>
      </rPr>
      <t xml:space="preserve">-ลด </t>
    </r>
  </si>
  <si>
    <t>สรุปผลการใช้น้ำ</t>
  </si>
  <si>
    <t>5%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</si>
</sst>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65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6.3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sz val="18"/>
      <color indexed="10"/>
      <name val="Angsana New"/>
      <family val="1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b/>
      <sz val="18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17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ngsana New"/>
      <family val="1"/>
    </font>
    <font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color rgb="FF00B050"/>
      <name val="Angsana New"/>
      <family val="1"/>
    </font>
    <font>
      <sz val="18"/>
      <color rgb="FF00B050"/>
      <name val="Angsana New"/>
      <family val="1"/>
    </font>
    <font>
      <sz val="18"/>
      <color theme="1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Continuous" vertical="center"/>
    </xf>
    <xf numFmtId="0" fontId="1" fillId="33" borderId="0" xfId="42" applyFont="1" applyFill="1" applyAlignment="1">
      <alignment vertical="center"/>
      <protection/>
    </xf>
    <xf numFmtId="0" fontId="1" fillId="33" borderId="0" xfId="42" applyFont="1" applyFill="1" applyAlignment="1">
      <alignment horizontal="centerContinuous" vertical="center"/>
      <protection/>
    </xf>
    <xf numFmtId="0" fontId="1" fillId="33" borderId="0" xfId="42" applyFont="1" applyFill="1" applyAlignment="1">
      <alignment horizontal="left" vertical="center"/>
      <protection/>
    </xf>
    <xf numFmtId="0" fontId="1" fillId="33" borderId="0" xfId="42" applyFont="1" applyFill="1" applyAlignment="1">
      <alignment horizontal="center" vertical="center"/>
      <protection/>
    </xf>
    <xf numFmtId="15" fontId="2" fillId="33" borderId="10" xfId="0" applyNumberFormat="1" applyFont="1" applyFill="1" applyBorder="1" applyAlignment="1">
      <alignment horizontal="center"/>
    </xf>
    <xf numFmtId="0" fontId="1" fillId="0" borderId="0" xfId="42" applyFont="1" applyFill="1" applyAlignment="1">
      <alignment vertical="center"/>
      <protection/>
    </xf>
    <xf numFmtId="0" fontId="1" fillId="0" borderId="0" xfId="42" applyFont="1" applyFill="1" applyAlignment="1">
      <alignment horizontal="centerContinuous" vertical="center"/>
      <protection/>
    </xf>
    <xf numFmtId="0" fontId="1" fillId="0" borderId="0" xfId="42" applyFont="1" applyFill="1" applyAlignment="1">
      <alignment horizontal="center" vertical="center"/>
      <protection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Continuous" vertical="center"/>
    </xf>
    <xf numFmtId="0" fontId="55" fillId="0" borderId="0" xfId="0" applyFont="1" applyFill="1" applyAlignment="1">
      <alignment horizontal="centerContinuous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3" fillId="33" borderId="0" xfId="42" applyFont="1" applyFill="1">
      <alignment/>
      <protection/>
    </xf>
    <xf numFmtId="0" fontId="56" fillId="0" borderId="0" xfId="42" applyFont="1" applyFill="1">
      <alignment/>
      <protection/>
    </xf>
    <xf numFmtId="0" fontId="57" fillId="0" borderId="0" xfId="42" applyFont="1" applyFill="1">
      <alignment/>
      <protection/>
    </xf>
    <xf numFmtId="0" fontId="56" fillId="33" borderId="0" xfId="42" applyFont="1" applyFill="1">
      <alignment/>
      <protection/>
    </xf>
    <xf numFmtId="0" fontId="57" fillId="33" borderId="0" xfId="42" applyFont="1" applyFill="1">
      <alignment/>
      <protection/>
    </xf>
    <xf numFmtId="0" fontId="56" fillId="0" borderId="0" xfId="42" applyFont="1" applyFill="1" applyBorder="1">
      <alignment/>
      <protection/>
    </xf>
    <xf numFmtId="0" fontId="57" fillId="0" borderId="0" xfId="42" applyFont="1" applyFill="1" applyBorder="1">
      <alignment/>
      <protection/>
    </xf>
    <xf numFmtId="0" fontId="56" fillId="33" borderId="0" xfId="42" applyFont="1" applyFill="1" applyBorder="1">
      <alignment/>
      <protection/>
    </xf>
    <xf numFmtId="0" fontId="3" fillId="33" borderId="0" xfId="42" applyFont="1" applyFill="1" applyBorder="1">
      <alignment/>
      <protection/>
    </xf>
    <xf numFmtId="0" fontId="57" fillId="33" borderId="0" xfId="42" applyFont="1" applyFill="1" applyBorder="1">
      <alignment/>
      <protection/>
    </xf>
    <xf numFmtId="199" fontId="56" fillId="0" borderId="0" xfId="42" applyNumberFormat="1" applyFont="1" applyFill="1" applyBorder="1">
      <alignment/>
      <protection/>
    </xf>
    <xf numFmtId="199" fontId="57" fillId="0" borderId="0" xfId="42" applyNumberFormat="1" applyFont="1" applyFill="1" applyBorder="1">
      <alignment/>
      <protection/>
    </xf>
    <xf numFmtId="199" fontId="56" fillId="33" borderId="0" xfId="42" applyNumberFormat="1" applyFont="1" applyFill="1" applyBorder="1">
      <alignment/>
      <protection/>
    </xf>
    <xf numFmtId="199" fontId="3" fillId="33" borderId="0" xfId="42" applyNumberFormat="1" applyFont="1" applyFill="1" applyBorder="1">
      <alignment/>
      <protection/>
    </xf>
    <xf numFmtId="199" fontId="57" fillId="33" borderId="0" xfId="42" applyNumberFormat="1" applyFont="1" applyFill="1" applyBorder="1">
      <alignment/>
      <protection/>
    </xf>
    <xf numFmtId="4" fontId="58" fillId="0" borderId="0" xfId="42" applyNumberFormat="1" applyFont="1" applyFill="1" applyBorder="1" applyAlignment="1">
      <alignment horizontal="center"/>
      <protection/>
    </xf>
    <xf numFmtId="4" fontId="59" fillId="0" borderId="0" xfId="42" applyNumberFormat="1" applyFont="1" applyFill="1" applyBorder="1" applyAlignment="1">
      <alignment horizontal="center"/>
      <protection/>
    </xf>
    <xf numFmtId="4" fontId="58" fillId="33" borderId="0" xfId="42" applyNumberFormat="1" applyFont="1" applyFill="1" applyBorder="1" applyAlignment="1">
      <alignment horizontal="center"/>
      <protection/>
    </xf>
    <xf numFmtId="4" fontId="59" fillId="33" borderId="0" xfId="42" applyNumberFormat="1" applyFont="1" applyFill="1" applyBorder="1" applyAlignment="1">
      <alignment horizontal="center"/>
      <protection/>
    </xf>
    <xf numFmtId="3" fontId="58" fillId="33" borderId="0" xfId="42" applyNumberFormat="1" applyFont="1" applyFill="1" applyBorder="1" applyAlignment="1">
      <alignment horizontal="center"/>
      <protection/>
    </xf>
    <xf numFmtId="3" fontId="59" fillId="33" borderId="0" xfId="42" applyNumberFormat="1" applyFont="1" applyFill="1" applyBorder="1" applyAlignment="1">
      <alignment horizontal="center"/>
      <protection/>
    </xf>
    <xf numFmtId="0" fontId="59" fillId="33" borderId="0" xfId="42" applyFont="1" applyFill="1" applyBorder="1" applyAlignment="1">
      <alignment horizontal="center"/>
      <protection/>
    </xf>
    <xf numFmtId="0" fontId="57" fillId="33" borderId="0" xfId="42" applyFont="1" applyFill="1" applyBorder="1" applyAlignment="1">
      <alignment horizontal="center"/>
      <protection/>
    </xf>
    <xf numFmtId="4" fontId="58" fillId="0" borderId="10" xfId="42" applyNumberFormat="1" applyFont="1" applyFill="1" applyBorder="1" applyAlignment="1">
      <alignment horizontal="center"/>
      <protection/>
    </xf>
    <xf numFmtId="4" fontId="59" fillId="0" borderId="10" xfId="42" applyNumberFormat="1" applyFont="1" applyFill="1" applyBorder="1" applyAlignment="1">
      <alignment horizontal="center"/>
      <protection/>
    </xf>
    <xf numFmtId="4" fontId="58" fillId="34" borderId="10" xfId="42" applyNumberFormat="1" applyFont="1" applyFill="1" applyBorder="1" applyAlignment="1">
      <alignment horizontal="center"/>
      <protection/>
    </xf>
    <xf numFmtId="4" fontId="59" fillId="33" borderId="10" xfId="42" applyNumberFormat="1" applyFont="1" applyFill="1" applyBorder="1" applyAlignment="1">
      <alignment horizontal="center"/>
      <protection/>
    </xf>
    <xf numFmtId="0" fontId="59" fillId="33" borderId="10" xfId="42" applyFont="1" applyFill="1" applyBorder="1" applyAlignment="1">
      <alignment horizontal="center"/>
      <protection/>
    </xf>
    <xf numFmtId="0" fontId="57" fillId="33" borderId="10" xfId="42" applyFont="1" applyFill="1" applyBorder="1" applyAlignment="1">
      <alignment horizontal="center"/>
      <protection/>
    </xf>
    <xf numFmtId="0" fontId="58" fillId="33" borderId="10" xfId="42" applyFont="1" applyFill="1" applyBorder="1" applyAlignment="1">
      <alignment horizontal="center"/>
      <protection/>
    </xf>
    <xf numFmtId="4" fontId="56" fillId="0" borderId="10" xfId="42" applyNumberFormat="1" applyFont="1" applyFill="1" applyBorder="1" applyAlignment="1">
      <alignment horizontal="center"/>
      <protection/>
    </xf>
    <xf numFmtId="4" fontId="57" fillId="0" borderId="10" xfId="42" applyNumberFormat="1" applyFont="1" applyFill="1" applyBorder="1" applyAlignment="1">
      <alignment horizontal="center"/>
      <protection/>
    </xf>
    <xf numFmtId="4" fontId="56" fillId="34" borderId="10" xfId="42" applyNumberFormat="1" applyFont="1" applyFill="1" applyBorder="1" applyAlignment="1">
      <alignment horizontal="center"/>
      <protection/>
    </xf>
    <xf numFmtId="4" fontId="57" fillId="33" borderId="10" xfId="42" applyNumberFormat="1" applyFont="1" applyFill="1" applyBorder="1" applyAlignment="1">
      <alignment horizontal="center"/>
      <protection/>
    </xf>
    <xf numFmtId="0" fontId="56" fillId="34" borderId="10" xfId="42" applyFont="1" applyFill="1" applyBorder="1" applyAlignment="1">
      <alignment horizontal="center"/>
      <protection/>
    </xf>
    <xf numFmtId="0" fontId="3" fillId="33" borderId="10" xfId="42" applyFont="1" applyFill="1" applyBorder="1">
      <alignment/>
      <protection/>
    </xf>
    <xf numFmtId="4" fontId="3" fillId="33" borderId="0" xfId="42" applyNumberFormat="1" applyFont="1" applyFill="1">
      <alignment/>
      <protection/>
    </xf>
    <xf numFmtId="0" fontId="58" fillId="0" borderId="10" xfId="42" applyFont="1" applyFill="1" applyBorder="1" applyAlignment="1">
      <alignment horizontal="center" vertical="center" wrapText="1"/>
      <protection/>
    </xf>
    <xf numFmtId="0" fontId="59" fillId="0" borderId="10" xfId="42" applyFont="1" applyFill="1" applyBorder="1" applyAlignment="1">
      <alignment horizontal="center" vertical="center" wrapText="1"/>
      <protection/>
    </xf>
    <xf numFmtId="0" fontId="58" fillId="34" borderId="10" xfId="42" applyFont="1" applyFill="1" applyBorder="1" applyAlignment="1">
      <alignment horizontal="center" vertical="center" wrapText="1"/>
      <protection/>
    </xf>
    <xf numFmtId="0" fontId="59" fillId="33" borderId="10" xfId="42" applyFont="1" applyFill="1" applyBorder="1" applyAlignment="1">
      <alignment horizontal="center" vertical="center" wrapText="1"/>
      <protection/>
    </xf>
    <xf numFmtId="0" fontId="1" fillId="33" borderId="10" xfId="42" applyFont="1" applyFill="1" applyBorder="1" applyAlignment="1">
      <alignment horizontal="center" vertical="center" wrapText="1" shrinkToFit="1"/>
      <protection/>
    </xf>
    <xf numFmtId="0" fontId="1" fillId="33" borderId="10" xfId="42" applyFont="1" applyFill="1" applyBorder="1" applyAlignment="1">
      <alignment horizontal="center" vertical="center" wrapText="1"/>
      <protection/>
    </xf>
    <xf numFmtId="0" fontId="58" fillId="0" borderId="0" xfId="42" applyFont="1" applyFill="1" applyAlignment="1">
      <alignment horizontal="centerContinuous" vertical="center"/>
      <protection/>
    </xf>
    <xf numFmtId="0" fontId="59" fillId="0" borderId="0" xfId="42" applyFont="1" applyFill="1" applyAlignment="1">
      <alignment horizontal="centerContinuous" vertical="center"/>
      <protection/>
    </xf>
    <xf numFmtId="0" fontId="58" fillId="33" borderId="0" xfId="42" applyFont="1" applyFill="1" applyAlignment="1">
      <alignment horizontal="centerContinuous" vertical="center"/>
      <protection/>
    </xf>
    <xf numFmtId="0" fontId="59" fillId="33" borderId="0" xfId="42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center"/>
    </xf>
    <xf numFmtId="4" fontId="55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1" fontId="59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9" fontId="3" fillId="33" borderId="0" xfId="0" applyNumberFormat="1" applyFont="1" applyFill="1" applyBorder="1" applyAlignment="1">
      <alignment/>
    </xf>
    <xf numFmtId="0" fontId="3" fillId="33" borderId="0" xfId="42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58" fillId="33" borderId="10" xfId="42" applyFont="1" applyFill="1" applyBorder="1" applyAlignment="1">
      <alignment horizontal="center" vertical="center" wrapText="1"/>
      <protection/>
    </xf>
    <xf numFmtId="0" fontId="60" fillId="33" borderId="10" xfId="4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56" fillId="33" borderId="10" xfId="42" applyNumberFormat="1" applyFont="1" applyFill="1" applyBorder="1" applyAlignment="1">
      <alignment horizontal="center"/>
      <protection/>
    </xf>
    <xf numFmtId="4" fontId="61" fillId="33" borderId="10" xfId="42" applyNumberFormat="1" applyFont="1" applyFill="1" applyBorder="1" applyAlignment="1">
      <alignment horizontal="center"/>
      <protection/>
    </xf>
    <xf numFmtId="2" fontId="62" fillId="33" borderId="10" xfId="45" applyNumberFormat="1" applyFont="1" applyFill="1" applyBorder="1" applyAlignment="1">
      <alignment horizontal="center"/>
    </xf>
    <xf numFmtId="4" fontId="62" fillId="0" borderId="10" xfId="45" applyNumberFormat="1" applyFont="1" applyFill="1" applyBorder="1" applyAlignment="1">
      <alignment horizontal="center"/>
    </xf>
    <xf numFmtId="2" fontId="62" fillId="34" borderId="10" xfId="45" applyNumberFormat="1" applyFont="1" applyFill="1" applyBorder="1" applyAlignment="1">
      <alignment horizontal="center"/>
    </xf>
    <xf numFmtId="4" fontId="62" fillId="34" borderId="10" xfId="45" applyNumberFormat="1" applyFont="1" applyFill="1" applyBorder="1" applyAlignment="1">
      <alignment horizontal="center"/>
    </xf>
    <xf numFmtId="2" fontId="56" fillId="33" borderId="10" xfId="45" applyNumberFormat="1" applyFont="1" applyFill="1" applyBorder="1" applyAlignment="1">
      <alignment horizontal="center"/>
    </xf>
    <xf numFmtId="4" fontId="56" fillId="0" borderId="10" xfId="45" applyNumberFormat="1" applyFont="1" applyFill="1" applyBorder="1" applyAlignment="1">
      <alignment horizontal="center"/>
    </xf>
    <xf numFmtId="2" fontId="56" fillId="34" borderId="10" xfId="45" applyNumberFormat="1" applyFont="1" applyFill="1" applyBorder="1" applyAlignment="1">
      <alignment horizontal="center"/>
    </xf>
    <xf numFmtId="4" fontId="56" fillId="34" borderId="10" xfId="45" applyNumberFormat="1" applyFont="1" applyFill="1" applyBorder="1" applyAlignment="1">
      <alignment horizontal="center"/>
    </xf>
    <xf numFmtId="2" fontId="59" fillId="33" borderId="10" xfId="42" applyNumberFormat="1" applyFont="1" applyFill="1" applyBorder="1" applyAlignment="1">
      <alignment horizontal="center"/>
      <protection/>
    </xf>
    <xf numFmtId="4" fontId="58" fillId="33" borderId="10" xfId="42" applyNumberFormat="1" applyFont="1" applyFill="1" applyBorder="1" applyAlignment="1">
      <alignment horizontal="center"/>
      <protection/>
    </xf>
    <xf numFmtId="4" fontId="60" fillId="34" borderId="10" xfId="42" applyNumberFormat="1" applyFont="1" applyFill="1" applyBorder="1" applyAlignment="1">
      <alignment horizontal="center"/>
      <protection/>
    </xf>
    <xf numFmtId="1" fontId="59" fillId="33" borderId="0" xfId="42" applyNumberFormat="1" applyFont="1" applyFill="1" applyBorder="1" applyAlignment="1">
      <alignment horizontal="center"/>
      <protection/>
    </xf>
    <xf numFmtId="199" fontId="3" fillId="0" borderId="0" xfId="42" applyNumberFormat="1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2" fontId="57" fillId="33" borderId="10" xfId="42" applyNumberFormat="1" applyFont="1" applyFill="1" applyBorder="1" applyAlignment="1">
      <alignment horizontal="center"/>
      <protection/>
    </xf>
    <xf numFmtId="4" fontId="60" fillId="33" borderId="11" xfId="42" applyNumberFormat="1" applyFont="1" applyFill="1" applyBorder="1" applyAlignment="1">
      <alignment horizontal="center"/>
      <protection/>
    </xf>
    <xf numFmtId="4" fontId="60" fillId="33" borderId="12" xfId="42" applyNumberFormat="1" applyFont="1" applyFill="1" applyBorder="1" applyAlignment="1">
      <alignment horizontal="center"/>
      <protection/>
    </xf>
    <xf numFmtId="4" fontId="60" fillId="33" borderId="13" xfId="42" applyNumberFormat="1" applyFont="1" applyFill="1" applyBorder="1" applyAlignment="1">
      <alignment horizontal="center"/>
      <protection/>
    </xf>
    <xf numFmtId="0" fontId="59" fillId="33" borderId="11" xfId="42" applyFont="1" applyFill="1" applyBorder="1" applyAlignment="1">
      <alignment horizontal="center"/>
      <protection/>
    </xf>
    <xf numFmtId="0" fontId="59" fillId="33" borderId="13" xfId="42" applyFont="1" applyFill="1" applyBorder="1" applyAlignment="1">
      <alignment horizontal="center"/>
      <protection/>
    </xf>
    <xf numFmtId="4" fontId="63" fillId="33" borderId="10" xfId="42" applyNumberFormat="1" applyFont="1" applyFill="1" applyBorder="1" applyAlignment="1">
      <alignment horizontal="center"/>
      <protection/>
    </xf>
    <xf numFmtId="4" fontId="64" fillId="33" borderId="10" xfId="42" applyNumberFormat="1" applyFont="1" applyFill="1" applyBorder="1" applyAlignment="1" quotePrefix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0925"/>
          <c:w val="0.966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'น้ำ-สนม.'!$F$4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'น้ำ-สนม.'!$F$5:$F$16</c:f>
              <c:numCache/>
            </c:numRef>
          </c:val>
          <c:shape val="box"/>
        </c:ser>
        <c:shape val="box"/>
        <c:axId val="24994553"/>
        <c:axId val="23624386"/>
      </c:bar3DChart>
      <c:catAx>
        <c:axId val="2499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945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 (ลบม.)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2562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075"/>
          <c:w val="0.966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'น้ำ-สนม.'!$D$4</c:f>
              <c:strCache>
                <c:ptCount val="1"/>
                <c:pt idx="0">
                  <c:v>ปริมาณ
น้ำ/เดือน (ลบม.)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'น้ำ-สนม.'!$A$5:$A$16</c:f>
              <c:strCache/>
            </c:strRef>
          </c:cat>
          <c:val>
            <c:numRef>
              <c:f>'น้ำ-สนม.'!$D$5:$D$16</c:f>
              <c:numCache/>
            </c:numRef>
          </c:val>
          <c:shape val="box"/>
        </c:ser>
        <c:shape val="box"/>
        <c:axId val="11292883"/>
        <c:axId val="34527084"/>
      </c:bar3D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2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625"/>
          <c:w val="0.981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'น้ำ-เปรียบเทียบ'!$G$4</c:f>
              <c:strCache>
                <c:ptCount val="1"/>
                <c:pt idx="0">
                  <c:v>2561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'น้ำ-เปรียบเทียบ'!$H$4</c:f>
              <c:strCache>
                <c:ptCount val="1"/>
                <c:pt idx="0">
                  <c:v>2562  ปริมาณการใช้น้ำต่อจำนวนพนักงาน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'น้ำ-เปรียบเทียบ'!$I$4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'น้ำ-เปรียบเทียบ'!$I$5:$I$16</c:f>
              <c:numCache/>
            </c:numRef>
          </c:val>
          <c:smooth val="0"/>
        </c:ser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230390"/>
        <c:crosses val="autoZero"/>
        <c:auto val="1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083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8"/>
          <c:y val="0.16025"/>
          <c:w val="0.825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เปรียบเทียบปริมาณการใช้น้ำ (ลมบ.)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2561-2562</a:t>
            </a:r>
          </a:p>
        </c:rich>
      </c:tx>
      <c:layout>
        <c:manualLayout>
          <c:xMode val="factor"/>
          <c:yMode val="factor"/>
          <c:x val="0.01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8"/>
          <c:w val="0.98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'น้ำ-เปรียบเทียบ'!$B$4</c:f>
              <c:strCache>
                <c:ptCount val="1"/>
                <c:pt idx="0">
                  <c:v>2561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'น้ำ-เปรียบเทียบ'!$C$4</c:f>
              <c:strCache>
                <c:ptCount val="1"/>
                <c:pt idx="0">
                  <c:v>2562 ปริมาณการใช้น้ำ/เดือน (ลบม.)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'น้ำ-เปรียบเทียบ'!$D$4</c:f>
              <c:strCache>
                <c:ptCount val="1"/>
                <c:pt idx="0">
                  <c:v>2562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'น้ำ-เปรียบเทียบ'!$A$5:$A$16</c:f>
              <c:strCache/>
            </c:strRef>
          </c:cat>
          <c:val>
            <c:numRef>
              <c:f>'น้ำ-เปรียบเทียบ'!$D$5:$D$16</c:f>
              <c:numCache/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82944"/>
        <c:crosses val="autoZero"/>
        <c:auto val="1"/>
        <c:lblOffset val="100"/>
        <c:tickLblSkip val="1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03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7"/>
          <c:y val="0.125"/>
          <c:w val="0.939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0</xdr:colOff>
      <xdr:row>33</xdr:row>
      <xdr:rowOff>304800</xdr:rowOff>
    </xdr:to>
    <xdr:graphicFrame>
      <xdr:nvGraphicFramePr>
        <xdr:cNvPr id="1" name="Chart 4"/>
        <xdr:cNvGraphicFramePr/>
      </xdr:nvGraphicFramePr>
      <xdr:xfrm>
        <a:off x="123825" y="7029450"/>
        <a:ext cx="52863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9525</xdr:rowOff>
    </xdr:from>
    <xdr:to>
      <xdr:col>5</xdr:col>
      <xdr:colOff>904875</xdr:colOff>
      <xdr:row>53</xdr:row>
      <xdr:rowOff>38100</xdr:rowOff>
    </xdr:to>
    <xdr:graphicFrame>
      <xdr:nvGraphicFramePr>
        <xdr:cNvPr id="2" name="Chart 4"/>
        <xdr:cNvGraphicFramePr/>
      </xdr:nvGraphicFramePr>
      <xdr:xfrm>
        <a:off x="123825" y="13173075"/>
        <a:ext cx="51816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19050</xdr:rowOff>
    </xdr:from>
    <xdr:to>
      <xdr:col>8</xdr:col>
      <xdr:colOff>504825</xdr:colOff>
      <xdr:row>41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791825"/>
        <a:ext cx="67532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44</xdr:row>
      <xdr:rowOff>57150</xdr:rowOff>
    </xdr:from>
    <xdr:to>
      <xdr:col>8</xdr:col>
      <xdr:colOff>476250</xdr:colOff>
      <xdr:row>56</xdr:row>
      <xdr:rowOff>9525</xdr:rowOff>
    </xdr:to>
    <xdr:graphicFrame>
      <xdr:nvGraphicFramePr>
        <xdr:cNvPr id="2" name="แผนภูมิ 2"/>
        <xdr:cNvGraphicFramePr/>
      </xdr:nvGraphicFramePr>
      <xdr:xfrm>
        <a:off x="47625" y="15363825"/>
        <a:ext cx="67341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1%20(&#3627;&#3617;&#3623;&#3604;%203_30-1-63)\&#3627;&#3617;&#3623;&#3604;%203%20&#3586;&#3657;&#3629;%203.1(1)%20&#3610;&#3633;&#3609;&#3607;&#3638;&#3585;&#3585;&#3634;&#3619;&#3651;&#3594;&#3657;&#3609;&#3657;&#3635;%2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น้ำ-สนม.2"/>
      <sheetName val="น้ำ-สนม.1"/>
      <sheetName val="น้ำ-สนม.3"/>
      <sheetName val="น้ำ-รวม 3 อาคาร"/>
      <sheetName val="เปรียบเทียบ"/>
    </sheetNames>
    <sheetDataSet>
      <sheetData sheetId="3">
        <row r="5">
          <cell r="D5">
            <v>547</v>
          </cell>
          <cell r="F5">
            <v>2.735</v>
          </cell>
        </row>
        <row r="6">
          <cell r="D6">
            <v>583</v>
          </cell>
          <cell r="F6">
            <v>2.915</v>
          </cell>
        </row>
        <row r="7">
          <cell r="D7">
            <v>692</v>
          </cell>
          <cell r="F7">
            <v>3.46</v>
          </cell>
        </row>
        <row r="8">
          <cell r="D8">
            <v>503</v>
          </cell>
          <cell r="F8">
            <v>2.515</v>
          </cell>
        </row>
        <row r="9">
          <cell r="D9">
            <v>492</v>
          </cell>
          <cell r="F9">
            <v>2.46</v>
          </cell>
        </row>
        <row r="10">
          <cell r="D10">
            <v>465</v>
          </cell>
          <cell r="F10">
            <v>2.325</v>
          </cell>
        </row>
        <row r="11">
          <cell r="D11">
            <v>434</v>
          </cell>
          <cell r="F11">
            <v>2.17</v>
          </cell>
        </row>
        <row r="12">
          <cell r="D12">
            <v>435</v>
          </cell>
          <cell r="F12">
            <v>2.175</v>
          </cell>
        </row>
        <row r="13">
          <cell r="D13">
            <v>343</v>
          </cell>
          <cell r="F13">
            <v>1.715</v>
          </cell>
        </row>
        <row r="14">
          <cell r="D14">
            <v>373</v>
          </cell>
          <cell r="F14">
            <v>1.865</v>
          </cell>
        </row>
        <row r="15">
          <cell r="D15">
            <v>412</v>
          </cell>
          <cell r="F15">
            <v>2.06</v>
          </cell>
        </row>
        <row r="16">
          <cell r="D16">
            <v>331</v>
          </cell>
          <cell r="F16">
            <v>1.655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SheetLayoutView="70" zoomScalePageLayoutView="0" workbookViewId="0" topLeftCell="A10">
      <selection activeCell="L20" sqref="L20"/>
    </sheetView>
  </sheetViews>
  <sheetFormatPr defaultColWidth="9.140625" defaultRowHeight="12.75"/>
  <cols>
    <col min="1" max="1" width="16.00390625" style="18" customWidth="1"/>
    <col min="2" max="2" width="13.7109375" style="18" customWidth="1"/>
    <col min="3" max="3" width="15.00390625" style="22" customWidth="1"/>
    <col min="4" max="4" width="15.00390625" style="21" hidden="1" customWidth="1"/>
    <col min="5" max="5" width="15.00390625" style="22" customWidth="1"/>
    <col min="6" max="6" width="15.00390625" style="21" hidden="1" customWidth="1"/>
    <col min="7" max="7" width="15.28125" style="18" customWidth="1"/>
    <col min="8" max="8" width="15.140625" style="21" hidden="1" customWidth="1"/>
    <col min="9" max="9" width="12.7109375" style="20" customWidth="1"/>
    <col min="10" max="10" width="12.421875" style="19" customWidth="1"/>
    <col min="11" max="11" width="9.140625" style="18" customWidth="1"/>
    <col min="12" max="12" width="9.8515625" style="18" bestFit="1" customWidth="1"/>
    <col min="13" max="16384" width="9.140625" style="18" customWidth="1"/>
  </cols>
  <sheetData>
    <row r="2" spans="1:10" ht="26.25">
      <c r="A2" s="6" t="s">
        <v>38</v>
      </c>
      <c r="B2" s="6"/>
      <c r="C2" s="64"/>
      <c r="D2" s="63"/>
      <c r="E2" s="64"/>
      <c r="F2" s="63"/>
      <c r="G2" s="6"/>
      <c r="H2" s="63"/>
      <c r="I2" s="62"/>
      <c r="J2" s="61"/>
    </row>
    <row r="3" spans="1:10" ht="26.25">
      <c r="A3" s="7" t="s">
        <v>37</v>
      </c>
      <c r="B3" s="6"/>
      <c r="C3" s="64"/>
      <c r="D3" s="63"/>
      <c r="E3" s="64"/>
      <c r="F3" s="63"/>
      <c r="G3" s="6"/>
      <c r="H3" s="63"/>
      <c r="I3" s="62"/>
      <c r="J3" s="61"/>
    </row>
    <row r="4" spans="1:10" s="5" customFormat="1" ht="105">
      <c r="A4" s="60" t="s">
        <v>5</v>
      </c>
      <c r="B4" s="59" t="s">
        <v>0</v>
      </c>
      <c r="C4" s="58" t="s">
        <v>36</v>
      </c>
      <c r="D4" s="57" t="s">
        <v>35</v>
      </c>
      <c r="E4" s="58" t="s">
        <v>34</v>
      </c>
      <c r="F4" s="57" t="s">
        <v>33</v>
      </c>
      <c r="G4" s="58" t="s">
        <v>32</v>
      </c>
      <c r="H4" s="57" t="s">
        <v>31</v>
      </c>
      <c r="I4" s="56" t="s">
        <v>30</v>
      </c>
      <c r="J4" s="55" t="s">
        <v>29</v>
      </c>
    </row>
    <row r="5" spans="1:12" ht="25.5">
      <c r="A5" s="53" t="s">
        <v>6</v>
      </c>
      <c r="B5" s="9">
        <v>22677</v>
      </c>
      <c r="C5" s="51">
        <v>104</v>
      </c>
      <c r="D5" s="50">
        <v>832</v>
      </c>
      <c r="E5" s="51">
        <v>250</v>
      </c>
      <c r="F5" s="50">
        <v>2000</v>
      </c>
      <c r="G5" s="51">
        <v>68</v>
      </c>
      <c r="H5" s="50">
        <v>544</v>
      </c>
      <c r="I5" s="49">
        <f aca="true" t="shared" si="0" ref="I5:I16">C5+E5+G5</f>
        <v>422</v>
      </c>
      <c r="J5" s="48">
        <f aca="true" t="shared" si="1" ref="J5:J16">D5+F5+H5</f>
        <v>3376</v>
      </c>
      <c r="L5" s="54"/>
    </row>
    <row r="6" spans="1:10" ht="25.5">
      <c r="A6" s="53" t="s">
        <v>7</v>
      </c>
      <c r="B6" s="9">
        <v>22705</v>
      </c>
      <c r="C6" s="51">
        <v>106</v>
      </c>
      <c r="D6" s="50">
        <v>848</v>
      </c>
      <c r="E6" s="51">
        <v>205</v>
      </c>
      <c r="F6" s="50">
        <v>1640</v>
      </c>
      <c r="G6" s="51">
        <v>53</v>
      </c>
      <c r="H6" s="50">
        <v>424</v>
      </c>
      <c r="I6" s="49">
        <f t="shared" si="0"/>
        <v>364</v>
      </c>
      <c r="J6" s="48">
        <f t="shared" si="1"/>
        <v>2912</v>
      </c>
    </row>
    <row r="7" spans="1:10" ht="25.5">
      <c r="A7" s="53" t="s">
        <v>8</v>
      </c>
      <c r="B7" s="9">
        <v>22736</v>
      </c>
      <c r="C7" s="51">
        <v>105</v>
      </c>
      <c r="D7" s="50">
        <v>840</v>
      </c>
      <c r="E7" s="51">
        <v>63</v>
      </c>
      <c r="F7" s="50">
        <v>504</v>
      </c>
      <c r="G7" s="51">
        <v>59</v>
      </c>
      <c r="H7" s="50">
        <v>472</v>
      </c>
      <c r="I7" s="49">
        <f t="shared" si="0"/>
        <v>227</v>
      </c>
      <c r="J7" s="48">
        <f t="shared" si="1"/>
        <v>1816</v>
      </c>
    </row>
    <row r="8" spans="1:10" ht="25.5">
      <c r="A8" s="53" t="s">
        <v>9</v>
      </c>
      <c r="B8" s="9">
        <v>22766</v>
      </c>
      <c r="C8" s="51">
        <v>111</v>
      </c>
      <c r="D8" s="50">
        <v>888</v>
      </c>
      <c r="E8" s="51">
        <v>117</v>
      </c>
      <c r="F8" s="50">
        <v>936</v>
      </c>
      <c r="G8" s="51">
        <v>106</v>
      </c>
      <c r="H8" s="50">
        <v>848</v>
      </c>
      <c r="I8" s="49">
        <f t="shared" si="0"/>
        <v>334</v>
      </c>
      <c r="J8" s="48">
        <f t="shared" si="1"/>
        <v>2672</v>
      </c>
    </row>
    <row r="9" spans="1:10" ht="25.5">
      <c r="A9" s="53" t="s">
        <v>10</v>
      </c>
      <c r="B9" s="9">
        <v>22795</v>
      </c>
      <c r="C9" s="51">
        <v>113</v>
      </c>
      <c r="D9" s="50">
        <v>904</v>
      </c>
      <c r="E9" s="51">
        <v>288</v>
      </c>
      <c r="F9" s="50">
        <v>2304</v>
      </c>
      <c r="G9" s="51">
        <v>168</v>
      </c>
      <c r="H9" s="50">
        <v>1344</v>
      </c>
      <c r="I9" s="49">
        <f t="shared" si="0"/>
        <v>569</v>
      </c>
      <c r="J9" s="48">
        <f t="shared" si="1"/>
        <v>4552</v>
      </c>
    </row>
    <row r="10" spans="1:10" ht="25.5">
      <c r="A10" s="53" t="s">
        <v>11</v>
      </c>
      <c r="B10" s="9">
        <v>22827</v>
      </c>
      <c r="C10" s="51">
        <v>98</v>
      </c>
      <c r="D10" s="50">
        <v>784</v>
      </c>
      <c r="E10" s="51">
        <v>334</v>
      </c>
      <c r="F10" s="50">
        <v>2672</v>
      </c>
      <c r="G10" s="51">
        <v>141</v>
      </c>
      <c r="H10" s="50">
        <v>1128</v>
      </c>
      <c r="I10" s="49">
        <f t="shared" si="0"/>
        <v>573</v>
      </c>
      <c r="J10" s="48">
        <f t="shared" si="1"/>
        <v>4584</v>
      </c>
    </row>
    <row r="11" spans="1:10" ht="25.5">
      <c r="A11" s="53" t="s">
        <v>12</v>
      </c>
      <c r="B11" s="9">
        <v>22858</v>
      </c>
      <c r="C11" s="51">
        <v>98</v>
      </c>
      <c r="D11" s="50">
        <v>784</v>
      </c>
      <c r="E11" s="51">
        <v>360</v>
      </c>
      <c r="F11" s="50">
        <v>2880</v>
      </c>
      <c r="G11" s="51">
        <v>242</v>
      </c>
      <c r="H11" s="50">
        <v>1936</v>
      </c>
      <c r="I11" s="49">
        <f t="shared" si="0"/>
        <v>700</v>
      </c>
      <c r="J11" s="48">
        <f t="shared" si="1"/>
        <v>5600</v>
      </c>
    </row>
    <row r="12" spans="1:10" ht="25.5">
      <c r="A12" s="53" t="s">
        <v>13</v>
      </c>
      <c r="B12" s="9">
        <v>22889</v>
      </c>
      <c r="C12" s="51">
        <v>68</v>
      </c>
      <c r="D12" s="50">
        <v>544</v>
      </c>
      <c r="E12" s="51">
        <v>330</v>
      </c>
      <c r="F12" s="50">
        <v>2640</v>
      </c>
      <c r="G12" s="51">
        <v>64</v>
      </c>
      <c r="H12" s="50">
        <v>512</v>
      </c>
      <c r="I12" s="49">
        <f t="shared" si="0"/>
        <v>462</v>
      </c>
      <c r="J12" s="48">
        <f t="shared" si="1"/>
        <v>3696</v>
      </c>
    </row>
    <row r="13" spans="1:10" ht="25.5">
      <c r="A13" s="53" t="s">
        <v>14</v>
      </c>
      <c r="B13" s="9">
        <v>22919</v>
      </c>
      <c r="C13" s="51">
        <v>61</v>
      </c>
      <c r="D13" s="50">
        <v>488</v>
      </c>
      <c r="E13" s="51">
        <v>357</v>
      </c>
      <c r="F13" s="50">
        <v>2856</v>
      </c>
      <c r="G13" s="51">
        <v>84</v>
      </c>
      <c r="H13" s="50">
        <v>672</v>
      </c>
      <c r="I13" s="49">
        <f t="shared" si="0"/>
        <v>502</v>
      </c>
      <c r="J13" s="48">
        <f t="shared" si="1"/>
        <v>4016</v>
      </c>
    </row>
    <row r="14" spans="1:10" ht="25.5">
      <c r="A14" s="53" t="s">
        <v>15</v>
      </c>
      <c r="B14" s="9">
        <v>22949</v>
      </c>
      <c r="C14" s="107">
        <v>67</v>
      </c>
      <c r="D14" s="52">
        <v>536</v>
      </c>
      <c r="E14" s="51">
        <v>340</v>
      </c>
      <c r="F14" s="52">
        <v>2720</v>
      </c>
      <c r="G14" s="51">
        <v>73</v>
      </c>
      <c r="H14" s="50">
        <v>584</v>
      </c>
      <c r="I14" s="49">
        <f t="shared" si="0"/>
        <v>480</v>
      </c>
      <c r="J14" s="48">
        <f t="shared" si="1"/>
        <v>3840</v>
      </c>
    </row>
    <row r="15" spans="1:10" ht="25.5">
      <c r="A15" s="53" t="s">
        <v>16</v>
      </c>
      <c r="B15" s="9">
        <v>22980</v>
      </c>
      <c r="C15" s="107">
        <v>63</v>
      </c>
      <c r="D15" s="52">
        <v>504</v>
      </c>
      <c r="E15" s="51">
        <v>326</v>
      </c>
      <c r="F15" s="52">
        <v>2608</v>
      </c>
      <c r="G15" s="51">
        <v>71</v>
      </c>
      <c r="H15" s="50">
        <v>568</v>
      </c>
      <c r="I15" s="49">
        <f t="shared" si="0"/>
        <v>460</v>
      </c>
      <c r="J15" s="48">
        <f t="shared" si="1"/>
        <v>3680</v>
      </c>
    </row>
    <row r="16" spans="1:10" ht="25.5">
      <c r="A16" s="53" t="s">
        <v>17</v>
      </c>
      <c r="B16" s="9">
        <v>23011</v>
      </c>
      <c r="C16" s="107">
        <v>50</v>
      </c>
      <c r="D16" s="52">
        <v>400</v>
      </c>
      <c r="E16" s="51">
        <v>283</v>
      </c>
      <c r="F16" s="52">
        <v>2264</v>
      </c>
      <c r="G16" s="51">
        <v>58</v>
      </c>
      <c r="H16" s="50">
        <v>464</v>
      </c>
      <c r="I16" s="49">
        <f t="shared" si="0"/>
        <v>391</v>
      </c>
      <c r="J16" s="48">
        <f t="shared" si="1"/>
        <v>3128</v>
      </c>
    </row>
    <row r="17" spans="1:10" ht="26.25">
      <c r="A17" s="47" t="s">
        <v>3</v>
      </c>
      <c r="B17" s="47" t="s">
        <v>20</v>
      </c>
      <c r="C17" s="44">
        <f aca="true" t="shared" si="2" ref="C17:J17">SUM(C5:C16)</f>
        <v>1044</v>
      </c>
      <c r="D17" s="43">
        <f t="shared" si="2"/>
        <v>8352</v>
      </c>
      <c r="E17" s="44">
        <f t="shared" si="2"/>
        <v>3253</v>
      </c>
      <c r="F17" s="43">
        <f t="shared" si="2"/>
        <v>26024</v>
      </c>
      <c r="G17" s="44">
        <f t="shared" si="2"/>
        <v>1187</v>
      </c>
      <c r="H17" s="43">
        <f t="shared" si="2"/>
        <v>9496</v>
      </c>
      <c r="I17" s="42">
        <f t="shared" si="2"/>
        <v>5484</v>
      </c>
      <c r="J17" s="41">
        <f t="shared" si="2"/>
        <v>43872</v>
      </c>
    </row>
    <row r="18" spans="1:10" ht="26.25">
      <c r="A18" s="46" t="s">
        <v>4</v>
      </c>
      <c r="B18" s="45" t="s">
        <v>20</v>
      </c>
      <c r="C18" s="44">
        <f aca="true" t="shared" si="3" ref="C18:J18">AVERAGE(C5:C16)</f>
        <v>87</v>
      </c>
      <c r="D18" s="43">
        <f t="shared" si="3"/>
        <v>696</v>
      </c>
      <c r="E18" s="44">
        <f t="shared" si="3"/>
        <v>271.0833333333333</v>
      </c>
      <c r="F18" s="43">
        <f t="shared" si="3"/>
        <v>2168.6666666666665</v>
      </c>
      <c r="G18" s="44">
        <f t="shared" si="3"/>
        <v>98.91666666666667</v>
      </c>
      <c r="H18" s="43">
        <f t="shared" si="3"/>
        <v>791.3333333333334</v>
      </c>
      <c r="I18" s="42">
        <f t="shared" si="3"/>
        <v>457</v>
      </c>
      <c r="J18" s="41">
        <f t="shared" si="3"/>
        <v>3656</v>
      </c>
    </row>
    <row r="19" spans="1:10" ht="26.25">
      <c r="A19" s="40"/>
      <c r="B19" s="39"/>
      <c r="C19" s="38"/>
      <c r="D19" s="37"/>
      <c r="E19" s="38"/>
      <c r="F19" s="37"/>
      <c r="G19" s="36"/>
      <c r="H19" s="35"/>
      <c r="I19" s="34"/>
      <c r="J19" s="33"/>
    </row>
    <row r="20" spans="1:10" ht="25.5">
      <c r="A20" s="26"/>
      <c r="B20" s="26"/>
      <c r="C20" s="32"/>
      <c r="D20" s="30"/>
      <c r="E20" s="32"/>
      <c r="F20" s="30"/>
      <c r="G20" s="31"/>
      <c r="H20" s="30"/>
      <c r="I20" s="29"/>
      <c r="J20" s="28"/>
    </row>
    <row r="21" spans="1:10" ht="25.5">
      <c r="A21" s="26"/>
      <c r="B21" s="26"/>
      <c r="C21" s="32"/>
      <c r="D21" s="30"/>
      <c r="E21" s="32"/>
      <c r="F21" s="30"/>
      <c r="G21" s="31"/>
      <c r="H21" s="30"/>
      <c r="I21" s="29"/>
      <c r="J21" s="28"/>
    </row>
    <row r="22" spans="1:10" ht="26.25">
      <c r="A22" s="7"/>
      <c r="B22" s="8"/>
      <c r="C22" s="32"/>
      <c r="D22" s="30"/>
      <c r="E22" s="32"/>
      <c r="F22" s="30"/>
      <c r="G22" s="31"/>
      <c r="H22" s="30"/>
      <c r="I22" s="29"/>
      <c r="J22" s="28"/>
    </row>
    <row r="23" spans="1:10" ht="25.5">
      <c r="A23" s="26"/>
      <c r="B23" s="26"/>
      <c r="C23" s="27"/>
      <c r="D23" s="25"/>
      <c r="E23" s="27"/>
      <c r="F23" s="25"/>
      <c r="G23" s="26"/>
      <c r="H23" s="25"/>
      <c r="I23" s="24"/>
      <c r="J23" s="23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85" zoomScalePageLayoutView="0" workbookViewId="0" topLeftCell="A10">
      <selection activeCell="H22" sqref="H22"/>
    </sheetView>
  </sheetViews>
  <sheetFormatPr defaultColWidth="9.140625" defaultRowHeight="21.75" customHeight="1"/>
  <cols>
    <col min="1" max="1" width="15.57421875" style="2" customWidth="1"/>
    <col min="2" max="2" width="15.28125" style="2" hidden="1" customWidth="1"/>
    <col min="3" max="3" width="15.8515625" style="2" customWidth="1"/>
    <col min="4" max="5" width="17.28125" style="2" customWidth="1"/>
    <col min="6" max="6" width="15.14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65" t="s">
        <v>19</v>
      </c>
      <c r="G1" s="1"/>
    </row>
    <row r="2" spans="1:7" ht="21.75" customHeight="1">
      <c r="A2" s="4" t="s">
        <v>21</v>
      </c>
      <c r="B2" s="4"/>
      <c r="C2" s="4"/>
      <c r="D2" s="4"/>
      <c r="E2" s="4"/>
      <c r="F2" s="4"/>
      <c r="G2" s="1"/>
    </row>
    <row r="3" spans="1:7" ht="21.75" customHeight="1">
      <c r="A3" s="7" t="s">
        <v>37</v>
      </c>
      <c r="B3" s="3"/>
      <c r="C3" s="3"/>
      <c r="D3" s="3"/>
      <c r="E3" s="3"/>
      <c r="F3" s="3"/>
      <c r="G3" s="1"/>
    </row>
    <row r="4" spans="1:6" s="1" customFormat="1" ht="78.75">
      <c r="A4" s="66" t="s">
        <v>5</v>
      </c>
      <c r="B4" s="66" t="s">
        <v>0</v>
      </c>
      <c r="C4" s="66" t="s">
        <v>1</v>
      </c>
      <c r="D4" s="67" t="s">
        <v>22</v>
      </c>
      <c r="E4" s="66" t="s">
        <v>18</v>
      </c>
      <c r="F4" s="66" t="s">
        <v>2</v>
      </c>
    </row>
    <row r="5" spans="1:6" ht="25.5" customHeight="1">
      <c r="A5" s="68" t="s">
        <v>6</v>
      </c>
      <c r="B5" s="68"/>
      <c r="C5" s="69">
        <v>200</v>
      </c>
      <c r="D5" s="70">
        <f>'จดบันทึกน้ำ-สนม.'!I5</f>
        <v>422</v>
      </c>
      <c r="E5" s="71">
        <f>'จดบันทึกน้ำ-สนม.'!J5</f>
        <v>3376</v>
      </c>
      <c r="F5" s="72">
        <f>D5/C5</f>
        <v>2.11</v>
      </c>
    </row>
    <row r="6" spans="1:6" ht="25.5" customHeight="1">
      <c r="A6" s="68" t="s">
        <v>7</v>
      </c>
      <c r="B6" s="68"/>
      <c r="C6" s="69">
        <v>200</v>
      </c>
      <c r="D6" s="70">
        <f>'จดบันทึกน้ำ-สนม.'!I6</f>
        <v>364</v>
      </c>
      <c r="E6" s="71">
        <f>'จดบันทึกน้ำ-สนม.'!J6</f>
        <v>2912</v>
      </c>
      <c r="F6" s="72">
        <f aca="true" t="shared" si="0" ref="F6:F16">D6/C6</f>
        <v>1.82</v>
      </c>
    </row>
    <row r="7" spans="1:6" ht="25.5" customHeight="1">
      <c r="A7" s="68" t="s">
        <v>8</v>
      </c>
      <c r="B7" s="68"/>
      <c r="C7" s="69">
        <v>200</v>
      </c>
      <c r="D7" s="70">
        <f>'จดบันทึกน้ำ-สนม.'!I7</f>
        <v>227</v>
      </c>
      <c r="E7" s="71">
        <f>'จดบันทึกน้ำ-สนม.'!J7</f>
        <v>1816</v>
      </c>
      <c r="F7" s="72">
        <f t="shared" si="0"/>
        <v>1.135</v>
      </c>
    </row>
    <row r="8" spans="1:6" ht="25.5" customHeight="1">
      <c r="A8" s="68" t="s">
        <v>9</v>
      </c>
      <c r="B8" s="68"/>
      <c r="C8" s="69">
        <v>200</v>
      </c>
      <c r="D8" s="70">
        <f>'จดบันทึกน้ำ-สนม.'!I8</f>
        <v>334</v>
      </c>
      <c r="E8" s="71">
        <f>'จดบันทึกน้ำ-สนม.'!J8</f>
        <v>2672</v>
      </c>
      <c r="F8" s="72">
        <f t="shared" si="0"/>
        <v>1.67</v>
      </c>
    </row>
    <row r="9" spans="1:6" ht="25.5" customHeight="1">
      <c r="A9" s="68" t="s">
        <v>10</v>
      </c>
      <c r="B9" s="68"/>
      <c r="C9" s="69">
        <v>200</v>
      </c>
      <c r="D9" s="70">
        <f>'จดบันทึกน้ำ-สนม.'!I9</f>
        <v>569</v>
      </c>
      <c r="E9" s="71">
        <f>'จดบันทึกน้ำ-สนม.'!J9</f>
        <v>4552</v>
      </c>
      <c r="F9" s="72">
        <f t="shared" si="0"/>
        <v>2.845</v>
      </c>
    </row>
    <row r="10" spans="1:6" ht="25.5" customHeight="1">
      <c r="A10" s="68" t="s">
        <v>11</v>
      </c>
      <c r="B10" s="68"/>
      <c r="C10" s="69">
        <v>200</v>
      </c>
      <c r="D10" s="70">
        <f>'จดบันทึกน้ำ-สนม.'!I10</f>
        <v>573</v>
      </c>
      <c r="E10" s="71">
        <f>'จดบันทึกน้ำ-สนม.'!J10</f>
        <v>4584</v>
      </c>
      <c r="F10" s="72">
        <f t="shared" si="0"/>
        <v>2.865</v>
      </c>
    </row>
    <row r="11" spans="1:6" ht="25.5" customHeight="1">
      <c r="A11" s="68" t="s">
        <v>12</v>
      </c>
      <c r="B11" s="68"/>
      <c r="C11" s="69">
        <v>200</v>
      </c>
      <c r="D11" s="70">
        <f>'จดบันทึกน้ำ-สนม.'!I11</f>
        <v>700</v>
      </c>
      <c r="E11" s="71">
        <f>'จดบันทึกน้ำ-สนม.'!J11</f>
        <v>5600</v>
      </c>
      <c r="F11" s="72">
        <f t="shared" si="0"/>
        <v>3.5</v>
      </c>
    </row>
    <row r="12" spans="1:6" ht="25.5" customHeight="1">
      <c r="A12" s="68" t="s">
        <v>13</v>
      </c>
      <c r="B12" s="68"/>
      <c r="C12" s="69">
        <v>200</v>
      </c>
      <c r="D12" s="70">
        <f>'จดบันทึกน้ำ-สนม.'!I12</f>
        <v>462</v>
      </c>
      <c r="E12" s="71">
        <f>'จดบันทึกน้ำ-สนม.'!J12</f>
        <v>3696</v>
      </c>
      <c r="F12" s="72">
        <f t="shared" si="0"/>
        <v>2.31</v>
      </c>
    </row>
    <row r="13" spans="1:6" ht="25.5" customHeight="1">
      <c r="A13" s="68" t="s">
        <v>14</v>
      </c>
      <c r="B13" s="68"/>
      <c r="C13" s="69">
        <v>200</v>
      </c>
      <c r="D13" s="70">
        <f>'จดบันทึกน้ำ-สนม.'!I13</f>
        <v>502</v>
      </c>
      <c r="E13" s="71">
        <f>'จดบันทึกน้ำ-สนม.'!J13</f>
        <v>4016</v>
      </c>
      <c r="F13" s="72">
        <f t="shared" si="0"/>
        <v>2.51</v>
      </c>
    </row>
    <row r="14" spans="1:6" ht="25.5" customHeight="1">
      <c r="A14" s="68" t="s">
        <v>15</v>
      </c>
      <c r="B14" s="68"/>
      <c r="C14" s="69">
        <v>200</v>
      </c>
      <c r="D14" s="70">
        <f>'จดบันทึกน้ำ-สนม.'!I14</f>
        <v>480</v>
      </c>
      <c r="E14" s="71">
        <f>'จดบันทึกน้ำ-สนม.'!J14</f>
        <v>3840</v>
      </c>
      <c r="F14" s="72">
        <f t="shared" si="0"/>
        <v>2.4</v>
      </c>
    </row>
    <row r="15" spans="1:6" ht="25.5" customHeight="1">
      <c r="A15" s="68" t="s">
        <v>16</v>
      </c>
      <c r="B15" s="68"/>
      <c r="C15" s="69">
        <v>200</v>
      </c>
      <c r="D15" s="70">
        <f>'จดบันทึกน้ำ-สนม.'!I15</f>
        <v>460</v>
      </c>
      <c r="E15" s="71">
        <f>'จดบันทึกน้ำ-สนม.'!J15</f>
        <v>3680</v>
      </c>
      <c r="F15" s="72">
        <f t="shared" si="0"/>
        <v>2.3</v>
      </c>
    </row>
    <row r="16" spans="1:6" ht="25.5" customHeight="1">
      <c r="A16" s="68" t="s">
        <v>17</v>
      </c>
      <c r="B16" s="68"/>
      <c r="C16" s="69">
        <v>200</v>
      </c>
      <c r="D16" s="70">
        <f>'จดบันทึกน้ำ-สนม.'!I16</f>
        <v>391</v>
      </c>
      <c r="E16" s="71">
        <f>'จดบันทึกน้ำ-สนม.'!J16</f>
        <v>3128</v>
      </c>
      <c r="F16" s="72">
        <f t="shared" si="0"/>
        <v>1.955</v>
      </c>
    </row>
    <row r="17" spans="1:6" ht="25.5" customHeight="1">
      <c r="A17" s="73" t="s">
        <v>3</v>
      </c>
      <c r="B17" s="73" t="s">
        <v>20</v>
      </c>
      <c r="C17" s="73" t="s">
        <v>20</v>
      </c>
      <c r="D17" s="74">
        <f>SUM(D5:D16)</f>
        <v>5484</v>
      </c>
      <c r="E17" s="75">
        <f>SUM(E5:E16)</f>
        <v>43872</v>
      </c>
      <c r="F17" s="76">
        <f>SUM(F5:F16)</f>
        <v>27.42</v>
      </c>
    </row>
    <row r="18" spans="1:6" ht="25.5" customHeight="1">
      <c r="A18" s="77" t="s">
        <v>4</v>
      </c>
      <c r="B18" s="77" t="s">
        <v>20</v>
      </c>
      <c r="C18" s="78">
        <f>AVERAGE(C5:C16)</f>
        <v>200</v>
      </c>
      <c r="D18" s="74">
        <f>AVERAGE(D5:D16)</f>
        <v>457</v>
      </c>
      <c r="E18" s="75">
        <f>AVERAGE(E5:E16)</f>
        <v>3656</v>
      </c>
      <c r="F18" s="76">
        <f>AVERAGE(F5:F16)</f>
        <v>2.285</v>
      </c>
    </row>
    <row r="19" spans="1:6" ht="25.5" customHeight="1">
      <c r="A19" s="79"/>
      <c r="B19" s="79"/>
      <c r="C19" s="80"/>
      <c r="D19" s="81"/>
      <c r="E19" s="81"/>
      <c r="F19" s="81"/>
    </row>
    <row r="20" spans="1:6" ht="25.5" customHeight="1">
      <c r="A20" s="82"/>
      <c r="B20" s="83"/>
      <c r="C20" s="83"/>
      <c r="D20" s="83"/>
      <c r="E20" s="83"/>
      <c r="F20" s="82"/>
    </row>
    <row r="21" spans="1:6" ht="25.5" customHeight="1">
      <c r="A21" s="3"/>
      <c r="B21" s="83"/>
      <c r="C21" s="83"/>
      <c r="D21" s="83"/>
      <c r="E21" s="83"/>
      <c r="F21" s="82"/>
    </row>
    <row r="22" spans="1:6" ht="25.5" customHeight="1">
      <c r="A22" s="82"/>
      <c r="B22" s="82"/>
      <c r="C22" s="82"/>
      <c r="D22" s="82"/>
      <c r="E22" s="82"/>
      <c r="F22" s="82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1">
      <selection activeCell="E20" sqref="E20"/>
    </sheetView>
  </sheetViews>
  <sheetFormatPr defaultColWidth="9.140625" defaultRowHeight="21.75" customHeight="1"/>
  <cols>
    <col min="1" max="1" width="10.57421875" style="18" customWidth="1"/>
    <col min="2" max="2" width="12.8515625" style="18" customWidth="1"/>
    <col min="3" max="3" width="12.7109375" style="18" customWidth="1"/>
    <col min="4" max="4" width="9.140625" style="18" customWidth="1"/>
    <col min="5" max="5" width="9.28125" style="18" customWidth="1"/>
    <col min="6" max="6" width="9.7109375" style="106" customWidth="1"/>
    <col min="7" max="7" width="15.7109375" style="18" customWidth="1"/>
    <col min="8" max="8" width="14.57421875" style="18" customWidth="1"/>
    <col min="9" max="9" width="9.57421875" style="18" customWidth="1"/>
    <col min="10" max="10" width="13.421875" style="18" hidden="1" customWidth="1"/>
    <col min="11" max="11" width="13.28125" style="106" hidden="1" customWidth="1"/>
    <col min="12" max="16384" width="9.140625" style="18" customWidth="1"/>
  </cols>
  <sheetData>
    <row r="1" spans="1:11" ht="21.75" customHeight="1">
      <c r="A1" s="5"/>
      <c r="B1" s="5"/>
      <c r="C1" s="5"/>
      <c r="D1" s="5"/>
      <c r="E1" s="5"/>
      <c r="F1" s="10"/>
      <c r="G1" s="5"/>
      <c r="H1" s="84"/>
      <c r="I1" s="85" t="s">
        <v>19</v>
      </c>
      <c r="J1" s="13"/>
      <c r="K1" s="85"/>
    </row>
    <row r="2" spans="1:11" ht="21.75" customHeight="1">
      <c r="A2" s="6" t="s">
        <v>23</v>
      </c>
      <c r="B2" s="6"/>
      <c r="C2" s="6"/>
      <c r="D2" s="6"/>
      <c r="E2" s="6"/>
      <c r="F2" s="11"/>
      <c r="G2" s="6"/>
      <c r="H2" s="6"/>
      <c r="I2" s="6"/>
      <c r="J2" s="14"/>
      <c r="K2" s="15"/>
    </row>
    <row r="3" spans="1:11" ht="21.75" customHeight="1">
      <c r="A3" s="7"/>
      <c r="B3" s="8"/>
      <c r="C3" s="8"/>
      <c r="D3" s="8"/>
      <c r="E3" s="8"/>
      <c r="F3" s="12"/>
      <c r="G3" s="8"/>
      <c r="H3" s="8"/>
      <c r="I3" s="8"/>
      <c r="J3" s="16"/>
      <c r="K3" s="17"/>
    </row>
    <row r="4" spans="1:11" s="5" customFormat="1" ht="120" customHeight="1">
      <c r="A4" s="60" t="s">
        <v>5</v>
      </c>
      <c r="B4" s="58" t="s">
        <v>24</v>
      </c>
      <c r="C4" s="86" t="s">
        <v>25</v>
      </c>
      <c r="D4" s="87" t="s">
        <v>28</v>
      </c>
      <c r="E4" s="66" t="s">
        <v>39</v>
      </c>
      <c r="F4" s="88" t="s">
        <v>40</v>
      </c>
      <c r="G4" s="58" t="s">
        <v>26</v>
      </c>
      <c r="H4" s="58" t="s">
        <v>27</v>
      </c>
      <c r="I4" s="87" t="s">
        <v>28</v>
      </c>
      <c r="J4" s="89" t="s">
        <v>41</v>
      </c>
      <c r="K4" s="89" t="s">
        <v>42</v>
      </c>
    </row>
    <row r="5" spans="1:11" ht="25.5" customHeight="1">
      <c r="A5" s="53" t="s">
        <v>6</v>
      </c>
      <c r="B5" s="51">
        <f>'[1]น้ำ-รวม 3 อาคาร'!D5</f>
        <v>547</v>
      </c>
      <c r="C5" s="90">
        <f>'น้ำ-สนม.'!D5</f>
        <v>422</v>
      </c>
      <c r="D5" s="91">
        <f>B5-(B5*5%)</f>
        <v>519.65</v>
      </c>
      <c r="E5" s="92">
        <f>(C5-B5)*100/B5</f>
        <v>-22.851919561243143</v>
      </c>
      <c r="F5" s="93">
        <f>C5-B5</f>
        <v>-125</v>
      </c>
      <c r="G5" s="51">
        <f>'[1]น้ำ-รวม 3 อาคาร'!F5</f>
        <v>2.735</v>
      </c>
      <c r="H5" s="90">
        <f>'น้ำ-สนม.'!F5</f>
        <v>2.11</v>
      </c>
      <c r="I5" s="91">
        <f>G5-(G5*5%)</f>
        <v>2.5982499999999997</v>
      </c>
      <c r="J5" s="94">
        <f>(H5-I5)/I5*100</f>
        <v>-18.79149427499278</v>
      </c>
      <c r="K5" s="95">
        <f>H5-I5</f>
        <v>-0.48824999999999985</v>
      </c>
    </row>
    <row r="6" spans="1:11" ht="25.5" customHeight="1">
      <c r="A6" s="53" t="s">
        <v>7</v>
      </c>
      <c r="B6" s="51">
        <f>'[1]น้ำ-รวม 3 อาคาร'!D6</f>
        <v>583</v>
      </c>
      <c r="C6" s="90">
        <f>'น้ำ-สนม.'!D6</f>
        <v>364</v>
      </c>
      <c r="D6" s="91">
        <f aca="true" t="shared" si="0" ref="D6:D16">B6-(B6*5%)</f>
        <v>553.85</v>
      </c>
      <c r="E6" s="92">
        <f aca="true" t="shared" si="1" ref="E6:E17">(C6-B6)*100/B6</f>
        <v>-37.56432246998285</v>
      </c>
      <c r="F6" s="93">
        <f aca="true" t="shared" si="2" ref="F6:F17">C6-B6</f>
        <v>-219</v>
      </c>
      <c r="G6" s="51">
        <f>'[1]น้ำ-รวม 3 อาคาร'!F6</f>
        <v>2.915</v>
      </c>
      <c r="H6" s="90">
        <f>'น้ำ-สนม.'!F6</f>
        <v>1.82</v>
      </c>
      <c r="I6" s="91">
        <f aca="true" t="shared" si="3" ref="I6:I17">G6-(G6*5%)</f>
        <v>2.76925</v>
      </c>
      <c r="J6" s="94">
        <f aca="true" t="shared" si="4" ref="J6:J16">(H6-I6)*100/I6</f>
        <v>-34.27823417892931</v>
      </c>
      <c r="K6" s="95">
        <f aca="true" t="shared" si="5" ref="K6:K17">H6-I6</f>
        <v>-0.9492499999999999</v>
      </c>
    </row>
    <row r="7" spans="1:11" ht="25.5" customHeight="1">
      <c r="A7" s="53" t="s">
        <v>8</v>
      </c>
      <c r="B7" s="51">
        <f>'[1]น้ำ-รวม 3 อาคาร'!D7</f>
        <v>692</v>
      </c>
      <c r="C7" s="90">
        <f>'น้ำ-สนม.'!D7</f>
        <v>227</v>
      </c>
      <c r="D7" s="91">
        <f t="shared" si="0"/>
        <v>657.4</v>
      </c>
      <c r="E7" s="92">
        <f t="shared" si="1"/>
        <v>-67.19653179190752</v>
      </c>
      <c r="F7" s="93">
        <f t="shared" si="2"/>
        <v>-465</v>
      </c>
      <c r="G7" s="51">
        <f>'[1]น้ำ-รวม 3 อาคาร'!F7</f>
        <v>3.46</v>
      </c>
      <c r="H7" s="90">
        <f>'น้ำ-สนม.'!F7</f>
        <v>1.135</v>
      </c>
      <c r="I7" s="91">
        <f t="shared" si="3"/>
        <v>3.287</v>
      </c>
      <c r="J7" s="94">
        <f t="shared" si="4"/>
        <v>-65.47003346516581</v>
      </c>
      <c r="K7" s="95">
        <f t="shared" si="5"/>
        <v>-2.152</v>
      </c>
    </row>
    <row r="8" spans="1:11" ht="25.5" customHeight="1">
      <c r="A8" s="53" t="s">
        <v>9</v>
      </c>
      <c r="B8" s="51">
        <f>'[1]น้ำ-รวม 3 อาคาร'!D8</f>
        <v>503</v>
      </c>
      <c r="C8" s="90">
        <f>'น้ำ-สนม.'!D8</f>
        <v>334</v>
      </c>
      <c r="D8" s="91">
        <f t="shared" si="0"/>
        <v>477.85</v>
      </c>
      <c r="E8" s="92">
        <f t="shared" si="1"/>
        <v>-33.59840954274354</v>
      </c>
      <c r="F8" s="93">
        <f t="shared" si="2"/>
        <v>-169</v>
      </c>
      <c r="G8" s="51">
        <f>'[1]น้ำ-รวม 3 อาคาร'!F8</f>
        <v>2.515</v>
      </c>
      <c r="H8" s="90">
        <f>'น้ำ-สนม.'!F8</f>
        <v>1.67</v>
      </c>
      <c r="I8" s="91">
        <f t="shared" si="3"/>
        <v>2.38925</v>
      </c>
      <c r="J8" s="94">
        <f t="shared" si="4"/>
        <v>-30.103588992361622</v>
      </c>
      <c r="K8" s="95">
        <f t="shared" si="5"/>
        <v>-0.7192500000000002</v>
      </c>
    </row>
    <row r="9" spans="1:11" ht="25.5" customHeight="1">
      <c r="A9" s="53" t="s">
        <v>10</v>
      </c>
      <c r="B9" s="51">
        <f>'[1]น้ำ-รวม 3 อาคาร'!D9</f>
        <v>492</v>
      </c>
      <c r="C9" s="90">
        <f>'น้ำ-สนม.'!D9</f>
        <v>569</v>
      </c>
      <c r="D9" s="91">
        <f t="shared" si="0"/>
        <v>467.4</v>
      </c>
      <c r="E9" s="96">
        <f t="shared" si="1"/>
        <v>15.65040650406504</v>
      </c>
      <c r="F9" s="97">
        <f t="shared" si="2"/>
        <v>77</v>
      </c>
      <c r="G9" s="51">
        <f>'[1]น้ำ-รวม 3 อาคาร'!F9</f>
        <v>2.46</v>
      </c>
      <c r="H9" s="90">
        <f>'น้ำ-สนม.'!F9</f>
        <v>2.845</v>
      </c>
      <c r="I9" s="91">
        <f t="shared" si="3"/>
        <v>2.3369999999999997</v>
      </c>
      <c r="J9" s="98">
        <f t="shared" si="4"/>
        <v>21.73727000427901</v>
      </c>
      <c r="K9" s="99">
        <f t="shared" si="5"/>
        <v>0.5080000000000005</v>
      </c>
    </row>
    <row r="10" spans="1:11" ht="25.5" customHeight="1">
      <c r="A10" s="53" t="s">
        <v>11</v>
      </c>
      <c r="B10" s="51">
        <f>'[1]น้ำ-รวม 3 อาคาร'!D10</f>
        <v>465</v>
      </c>
      <c r="C10" s="90">
        <f>'น้ำ-สนม.'!D10</f>
        <v>573</v>
      </c>
      <c r="D10" s="91">
        <f t="shared" si="0"/>
        <v>441.75</v>
      </c>
      <c r="E10" s="96">
        <f t="shared" si="1"/>
        <v>23.225806451612904</v>
      </c>
      <c r="F10" s="97">
        <f t="shared" si="2"/>
        <v>108</v>
      </c>
      <c r="G10" s="51">
        <f>'[1]น้ำ-รวม 3 อาคาร'!F10</f>
        <v>2.325</v>
      </c>
      <c r="H10" s="90">
        <f>'น้ำ-สนม.'!F10</f>
        <v>2.865</v>
      </c>
      <c r="I10" s="91">
        <f t="shared" si="3"/>
        <v>2.20875</v>
      </c>
      <c r="J10" s="98">
        <f t="shared" si="4"/>
        <v>29.711375212224105</v>
      </c>
      <c r="K10" s="99">
        <f t="shared" si="5"/>
        <v>0.65625</v>
      </c>
    </row>
    <row r="11" spans="1:11" ht="25.5" customHeight="1">
      <c r="A11" s="53" t="s">
        <v>12</v>
      </c>
      <c r="B11" s="51">
        <f>'[1]น้ำ-รวม 3 อาคาร'!D11</f>
        <v>434</v>
      </c>
      <c r="C11" s="90">
        <f>'น้ำ-สนม.'!D11</f>
        <v>700</v>
      </c>
      <c r="D11" s="91">
        <f t="shared" si="0"/>
        <v>412.3</v>
      </c>
      <c r="E11" s="96">
        <f t="shared" si="1"/>
        <v>61.29032258064516</v>
      </c>
      <c r="F11" s="97">
        <f t="shared" si="2"/>
        <v>266</v>
      </c>
      <c r="G11" s="51">
        <f>'[1]น้ำ-รวม 3 อาคาร'!F11</f>
        <v>2.17</v>
      </c>
      <c r="H11" s="90">
        <f>'น้ำ-สนม.'!F11</f>
        <v>3.5</v>
      </c>
      <c r="I11" s="91">
        <f t="shared" si="3"/>
        <v>2.0615</v>
      </c>
      <c r="J11" s="98">
        <f t="shared" si="4"/>
        <v>69.7792869269949</v>
      </c>
      <c r="K11" s="99">
        <f t="shared" si="5"/>
        <v>1.4385</v>
      </c>
    </row>
    <row r="12" spans="1:11" ht="25.5" customHeight="1">
      <c r="A12" s="53" t="s">
        <v>13</v>
      </c>
      <c r="B12" s="51">
        <f>'[1]น้ำ-รวม 3 อาคาร'!D12</f>
        <v>435</v>
      </c>
      <c r="C12" s="90">
        <f>'น้ำ-สนม.'!D12</f>
        <v>462</v>
      </c>
      <c r="D12" s="91">
        <f t="shared" si="0"/>
        <v>413.25</v>
      </c>
      <c r="E12" s="96">
        <f t="shared" si="1"/>
        <v>6.206896551724138</v>
      </c>
      <c r="F12" s="97">
        <f t="shared" si="2"/>
        <v>27</v>
      </c>
      <c r="G12" s="51">
        <f>'[1]น้ำ-รวม 3 อาคาร'!F12</f>
        <v>2.175</v>
      </c>
      <c r="H12" s="90">
        <f>'น้ำ-สนม.'!F12</f>
        <v>2.31</v>
      </c>
      <c r="I12" s="91">
        <f t="shared" si="3"/>
        <v>2.0662499999999997</v>
      </c>
      <c r="J12" s="98">
        <f t="shared" si="4"/>
        <v>11.796733212341216</v>
      </c>
      <c r="K12" s="99">
        <f t="shared" si="5"/>
        <v>0.24375000000000036</v>
      </c>
    </row>
    <row r="13" spans="1:11" ht="25.5" customHeight="1">
      <c r="A13" s="53" t="s">
        <v>14</v>
      </c>
      <c r="B13" s="51">
        <f>'[1]น้ำ-รวม 3 อาคาร'!D13</f>
        <v>343</v>
      </c>
      <c r="C13" s="90">
        <f>'น้ำ-สนม.'!D13</f>
        <v>502</v>
      </c>
      <c r="D13" s="91">
        <f t="shared" si="0"/>
        <v>325.85</v>
      </c>
      <c r="E13" s="96">
        <f t="shared" si="1"/>
        <v>46.35568513119534</v>
      </c>
      <c r="F13" s="97">
        <f t="shared" si="2"/>
        <v>159</v>
      </c>
      <c r="G13" s="51">
        <f>'[1]น้ำ-รวม 3 อาคาร'!F13</f>
        <v>1.715</v>
      </c>
      <c r="H13" s="90">
        <f>'น้ำ-สนม.'!F13</f>
        <v>2.51</v>
      </c>
      <c r="I13" s="91">
        <f t="shared" si="3"/>
        <v>1.62925</v>
      </c>
      <c r="J13" s="98">
        <f t="shared" si="4"/>
        <v>54.05861592757402</v>
      </c>
      <c r="K13" s="99">
        <f t="shared" si="5"/>
        <v>0.8807499999999997</v>
      </c>
    </row>
    <row r="14" spans="1:11" ht="25.5" customHeight="1">
      <c r="A14" s="53" t="s">
        <v>15</v>
      </c>
      <c r="B14" s="51">
        <f>'[1]น้ำ-รวม 3 อาคาร'!D14</f>
        <v>373</v>
      </c>
      <c r="C14" s="90">
        <f>'น้ำ-สนม.'!D14</f>
        <v>480</v>
      </c>
      <c r="D14" s="91">
        <f t="shared" si="0"/>
        <v>354.35</v>
      </c>
      <c r="E14" s="96">
        <f t="shared" si="1"/>
        <v>28.68632707774799</v>
      </c>
      <c r="F14" s="97">
        <f t="shared" si="2"/>
        <v>107</v>
      </c>
      <c r="G14" s="51">
        <f>'[1]น้ำ-รวม 3 อาคาร'!F14</f>
        <v>1.865</v>
      </c>
      <c r="H14" s="90">
        <f>'น้ำ-สนม.'!F14</f>
        <v>2.4</v>
      </c>
      <c r="I14" s="91">
        <f t="shared" si="3"/>
        <v>1.77175</v>
      </c>
      <c r="J14" s="98">
        <f t="shared" si="4"/>
        <v>35.45929166078736</v>
      </c>
      <c r="K14" s="99">
        <f t="shared" si="5"/>
        <v>0.62825</v>
      </c>
    </row>
    <row r="15" spans="1:11" ht="25.5" customHeight="1">
      <c r="A15" s="53" t="s">
        <v>16</v>
      </c>
      <c r="B15" s="51">
        <f>'[1]น้ำ-รวม 3 อาคาร'!D15</f>
        <v>412</v>
      </c>
      <c r="C15" s="90">
        <f>'น้ำ-สนม.'!D15</f>
        <v>460</v>
      </c>
      <c r="D15" s="91">
        <f t="shared" si="0"/>
        <v>391.4</v>
      </c>
      <c r="E15" s="96">
        <f t="shared" si="1"/>
        <v>11.650485436893204</v>
      </c>
      <c r="F15" s="97">
        <f t="shared" si="2"/>
        <v>48</v>
      </c>
      <c r="G15" s="51">
        <f>'[1]น้ำ-รวม 3 อาคาร'!F15</f>
        <v>2.06</v>
      </c>
      <c r="H15" s="90">
        <f>'น้ำ-สนม.'!F15</f>
        <v>2.3</v>
      </c>
      <c r="I15" s="91">
        <f t="shared" si="3"/>
        <v>1.957</v>
      </c>
      <c r="J15" s="98">
        <f t="shared" si="4"/>
        <v>17.526826775677044</v>
      </c>
      <c r="K15" s="99">
        <f t="shared" si="5"/>
        <v>0.34299999999999975</v>
      </c>
    </row>
    <row r="16" spans="1:11" ht="25.5" customHeight="1">
      <c r="A16" s="53" t="s">
        <v>17</v>
      </c>
      <c r="B16" s="51">
        <f>'[1]น้ำ-รวม 3 อาคาร'!D16</f>
        <v>331</v>
      </c>
      <c r="C16" s="90">
        <f>'น้ำ-สนม.'!D16</f>
        <v>391</v>
      </c>
      <c r="D16" s="91">
        <f t="shared" si="0"/>
        <v>314.45</v>
      </c>
      <c r="E16" s="96">
        <f t="shared" si="1"/>
        <v>18.12688821752266</v>
      </c>
      <c r="F16" s="97">
        <f t="shared" si="2"/>
        <v>60</v>
      </c>
      <c r="G16" s="51">
        <f>'[1]น้ำ-รวม 3 อาคาร'!F16</f>
        <v>1.655</v>
      </c>
      <c r="H16" s="90">
        <f>'น้ำ-สนม.'!F16</f>
        <v>1.955</v>
      </c>
      <c r="I16" s="91">
        <f t="shared" si="3"/>
        <v>1.57225</v>
      </c>
      <c r="J16" s="98">
        <f t="shared" si="4"/>
        <v>24.344092860550177</v>
      </c>
      <c r="K16" s="99">
        <f t="shared" si="5"/>
        <v>0.38275000000000015</v>
      </c>
    </row>
    <row r="17" spans="1:11" ht="25.5" customHeight="1">
      <c r="A17" s="47" t="s">
        <v>3</v>
      </c>
      <c r="B17" s="100">
        <f>SUM(B5:B16)</f>
        <v>5610</v>
      </c>
      <c r="C17" s="101">
        <f>SUM(C5:C16)</f>
        <v>5484</v>
      </c>
      <c r="D17" s="91">
        <f>B17-(B17*5%)</f>
        <v>5329.5</v>
      </c>
      <c r="E17" s="92">
        <f t="shared" si="1"/>
        <v>-2.2459893048128343</v>
      </c>
      <c r="F17" s="93">
        <f t="shared" si="2"/>
        <v>-126</v>
      </c>
      <c r="G17" s="44">
        <f>SUM(G5:G16)</f>
        <v>28.049999999999997</v>
      </c>
      <c r="H17" s="101">
        <f>SUM(H5:H16)</f>
        <v>27.42</v>
      </c>
      <c r="I17" s="91">
        <f t="shared" si="3"/>
        <v>26.647499999999997</v>
      </c>
      <c r="J17" s="98">
        <f>(H17-I17)*100/I17</f>
        <v>2.898958626512823</v>
      </c>
      <c r="K17" s="99">
        <f t="shared" si="5"/>
        <v>0.7725000000000044</v>
      </c>
    </row>
    <row r="18" spans="1:11" ht="25.5" customHeight="1">
      <c r="A18" s="111" t="s">
        <v>43</v>
      </c>
      <c r="B18" s="112"/>
      <c r="C18" s="113">
        <f>(C17/B17)*100-100</f>
        <v>-2.245989304812838</v>
      </c>
      <c r="D18" s="114" t="s">
        <v>44</v>
      </c>
      <c r="E18" s="108"/>
      <c r="F18" s="109"/>
      <c r="G18" s="109"/>
      <c r="H18" s="109"/>
      <c r="I18" s="110"/>
      <c r="J18" s="102" t="s">
        <v>20</v>
      </c>
      <c r="K18" s="102" t="s">
        <v>20</v>
      </c>
    </row>
    <row r="19" spans="1:11" ht="25.5" customHeight="1">
      <c r="A19" s="39"/>
      <c r="B19" s="103"/>
      <c r="C19" s="36"/>
      <c r="D19" s="36"/>
      <c r="E19" s="36"/>
      <c r="F19" s="34"/>
      <c r="G19" s="36"/>
      <c r="H19" s="36"/>
      <c r="I19" s="36"/>
      <c r="J19" s="36"/>
      <c r="K19" s="34"/>
    </row>
    <row r="20" spans="1:11" ht="25.5" customHeight="1">
      <c r="A20" s="26"/>
      <c r="B20" s="31"/>
      <c r="C20" s="31"/>
      <c r="D20" s="31"/>
      <c r="E20" s="31"/>
      <c r="F20" s="104"/>
      <c r="G20" s="31"/>
      <c r="H20" s="26"/>
      <c r="I20" s="31"/>
      <c r="J20" s="31"/>
      <c r="K20" s="104"/>
    </row>
    <row r="21" spans="1:11" ht="25.5" customHeight="1">
      <c r="A21" s="26"/>
      <c r="B21" s="31"/>
      <c r="C21" s="31"/>
      <c r="D21" s="31"/>
      <c r="E21" s="31"/>
      <c r="F21" s="104"/>
      <c r="G21" s="31"/>
      <c r="H21" s="26"/>
      <c r="I21" s="31"/>
      <c r="J21" s="31"/>
      <c r="K21" s="104"/>
    </row>
    <row r="22" spans="1:11" ht="25.5" customHeight="1">
      <c r="A22" s="26"/>
      <c r="B22" s="31"/>
      <c r="C22" s="31"/>
      <c r="D22" s="31"/>
      <c r="E22" s="31"/>
      <c r="F22" s="104"/>
      <c r="G22" s="31"/>
      <c r="H22" s="26"/>
      <c r="I22" s="31"/>
      <c r="J22" s="31"/>
      <c r="K22" s="104"/>
    </row>
    <row r="23" spans="1:11" ht="25.5" customHeight="1">
      <c r="A23" s="26"/>
      <c r="B23" s="31"/>
      <c r="C23" s="31"/>
      <c r="D23" s="31"/>
      <c r="E23" s="31"/>
      <c r="F23" s="104"/>
      <c r="G23" s="31"/>
      <c r="H23" s="26"/>
      <c r="I23" s="31"/>
      <c r="J23" s="31"/>
      <c r="K23" s="104"/>
    </row>
    <row r="24" spans="1:11" ht="25.5" customHeight="1">
      <c r="A24" s="26"/>
      <c r="B24" s="31"/>
      <c r="C24" s="31"/>
      <c r="D24" s="31"/>
      <c r="E24" s="31"/>
      <c r="F24" s="104"/>
      <c r="G24" s="31"/>
      <c r="H24" s="26"/>
      <c r="I24" s="31"/>
      <c r="J24" s="31"/>
      <c r="K24" s="104"/>
    </row>
    <row r="25" spans="1:11" ht="25.5" customHeight="1">
      <c r="A25" s="26"/>
      <c r="B25" s="31"/>
      <c r="C25" s="31"/>
      <c r="D25" s="31"/>
      <c r="E25" s="31"/>
      <c r="F25" s="104"/>
      <c r="G25" s="31"/>
      <c r="H25" s="26"/>
      <c r="I25" s="31"/>
      <c r="J25" s="31"/>
      <c r="K25" s="104"/>
    </row>
    <row r="26" spans="1:11" ht="25.5" customHeight="1">
      <c r="A26" s="26"/>
      <c r="B26" s="31"/>
      <c r="C26" s="31"/>
      <c r="D26" s="31"/>
      <c r="E26" s="31"/>
      <c r="F26" s="104"/>
      <c r="G26" s="31"/>
      <c r="H26" s="26"/>
      <c r="I26" s="31"/>
      <c r="J26" s="31"/>
      <c r="K26" s="104"/>
    </row>
    <row r="27" spans="1:11" ht="25.5" customHeight="1">
      <c r="A27" s="26"/>
      <c r="B27" s="31"/>
      <c r="C27" s="31"/>
      <c r="D27" s="31"/>
      <c r="E27" s="31"/>
      <c r="F27" s="104"/>
      <c r="G27" s="31"/>
      <c r="H27" s="26"/>
      <c r="I27" s="31"/>
      <c r="J27" s="31"/>
      <c r="K27" s="104"/>
    </row>
    <row r="28" spans="1:11" ht="25.5" customHeight="1">
      <c r="A28" s="26"/>
      <c r="B28" s="31"/>
      <c r="C28" s="31"/>
      <c r="D28" s="31"/>
      <c r="E28" s="31"/>
      <c r="F28" s="104"/>
      <c r="G28" s="31"/>
      <c r="H28" s="26"/>
      <c r="I28" s="31"/>
      <c r="J28" s="31"/>
      <c r="K28" s="104"/>
    </row>
    <row r="29" spans="1:11" ht="25.5" customHeight="1">
      <c r="A29" s="26"/>
      <c r="B29" s="31"/>
      <c r="C29" s="31"/>
      <c r="D29" s="31"/>
      <c r="E29" s="31"/>
      <c r="F29" s="104"/>
      <c r="G29" s="31"/>
      <c r="H29" s="26"/>
      <c r="I29" s="31"/>
      <c r="J29" s="31"/>
      <c r="K29" s="104"/>
    </row>
    <row r="30" spans="1:11" ht="25.5" customHeight="1">
      <c r="A30" s="26"/>
      <c r="B30" s="31"/>
      <c r="C30" s="31"/>
      <c r="D30" s="31"/>
      <c r="E30" s="31"/>
      <c r="F30" s="104"/>
      <c r="G30" s="31"/>
      <c r="H30" s="26"/>
      <c r="I30" s="31"/>
      <c r="J30" s="31"/>
      <c r="K30" s="104"/>
    </row>
    <row r="31" spans="1:11" ht="25.5" customHeight="1">
      <c r="A31" s="8"/>
      <c r="B31" s="31"/>
      <c r="C31" s="31"/>
      <c r="D31" s="31"/>
      <c r="E31" s="31"/>
      <c r="F31" s="104"/>
      <c r="G31" s="31"/>
      <c r="H31" s="26"/>
      <c r="I31" s="31"/>
      <c r="J31" s="31"/>
      <c r="K31" s="104"/>
    </row>
    <row r="32" spans="1:11" ht="25.5" customHeight="1">
      <c r="A32" s="26"/>
      <c r="B32" s="26"/>
      <c r="C32" s="26"/>
      <c r="D32" s="26"/>
      <c r="E32" s="26"/>
      <c r="F32" s="105"/>
      <c r="G32" s="26"/>
      <c r="H32" s="26"/>
      <c r="I32" s="26"/>
      <c r="J32" s="26"/>
      <c r="K32" s="105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</sheetData>
  <sheetProtection/>
  <mergeCells count="2">
    <mergeCell ref="E18:I18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2020-10-30T07:50:14Z</cp:lastPrinted>
  <dcterms:created xsi:type="dcterms:W3CDTF">2012-01-31T04:45:00Z</dcterms:created>
  <dcterms:modified xsi:type="dcterms:W3CDTF">2022-01-18T19:14:01Z</dcterms:modified>
  <cp:category/>
  <cp:version/>
  <cp:contentType/>
  <cp:contentStatus/>
</cp:coreProperties>
</file>