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2" windowHeight="7488" activeTab="2"/>
  </bookViews>
  <sheets>
    <sheet name="จดบันทึกน้ำ-สนม." sheetId="1" r:id="rId1"/>
    <sheet name="น้ำ-สนม." sheetId="2" r:id="rId2"/>
    <sheet name="น้ำ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<sst xmlns="http://schemas.openxmlformats.org/spreadsheetml/2006/main" count="81" uniqueCount="46">
  <si>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</si>
  <si>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</si>
  <si>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</si>
  <si>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</si>
  <si>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</si>
  <si>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</si>
  <si>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</si>
  <si>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</si>
  <si>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</si>
  <si>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</si>
  <si>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</si>
  <si>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</si>
  <si>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</si>
  <si>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</si>
  <si>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</si>
  <si>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</si>
  <si>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</si>
  <si>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</si>
  <si>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ค่าน้ำ/เดือน (บาท)</t>
  </si>
  <si>
    <t>แบบฟอร์ม 3.1(1)</t>
  </si>
  <si>
    <t>-</t>
  </si>
  <si>
    <t>ปริมาณ
น้ำ/เดือน (ลบม.)</t>
  </si>
  <si>
    <t>อาคารสำนักงานมหาวิทยาลัย</t>
  </si>
  <si>
    <t>อาคารสำนักงานมหาวิทยาลัย 1 (บาท)</t>
  </si>
  <si>
    <t>อาคารสำนักงานมหาวิทยาลัย 2 (บาท)</t>
  </si>
  <si>
    <t>อาคารสำนักงานมหาวิทยาลัย 3 (บาท)</t>
  </si>
  <si>
    <t>อาคารสำนักงานมหาวิทยาลัย 1 (ลบม.)</t>
  </si>
  <si>
    <t>อาคารสำนักงานมหาวิทยาลัย 2 (ลบม.)</t>
  </si>
  <si>
    <t>อาคารสำนักงานมหาวิทยาลัย 3 (ลบม.)</t>
  </si>
  <si>
    <t>รวมปริมาณการใช้น้ำ 3 อาคาร (ลบม.)</t>
  </si>
  <si>
    <r>
      <t xml:space="preserve">2563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</si>
  <si>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2563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 xml:space="preserve">-ลด </t>
    </r>
  </si>
  <si>
    <t>รวมค่าน้ำ 3 อาคาร  (บาท)</t>
  </si>
  <si>
    <t>บันทึกการใช้น้ำ ประจำปี 2564</t>
  </si>
  <si>
    <r>
      <t xml:space="preserve">บันทึกการใช้น้ำ ประจำปี </t>
    </r>
    <r>
      <rPr>
        <b/>
        <sz val="18"/>
        <color indexed="10"/>
        <rFont val="Angsana New"/>
        <family val="1"/>
      </rPr>
      <t>2564</t>
    </r>
  </si>
  <si>
    <t>2564  ปริมาณการใช้น้ำ/เดือน (ลบม.)</t>
  </si>
  <si>
    <t>2564  เป้าหมาย  ลด 5 % (ลบม.)</t>
  </si>
  <si>
    <r>
      <t xml:space="preserve">2564 น้ำ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</si>
  <si>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2564 น้ำ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(ลบม.)</t>
    </r>
  </si>
  <si>
    <t>2564  ปริมาณการใช้น้ำต่อจำนวนพนักงาน</t>
  </si>
  <si>
    <t>2564  เป้าหมาย  ลด 5 %</t>
  </si>
  <si>
    <r>
      <t xml:space="preserve">เปรียบเทียบปริมาณการใช้น้ำ ประจำปี </t>
    </r>
    <r>
      <rPr>
        <b/>
        <sz val="18"/>
        <color indexed="10"/>
        <rFont val="Angsana New"/>
        <family val="1"/>
      </rPr>
      <t>2562 - 2564</t>
    </r>
  </si>
  <si>
    <t>2562  ปริมาณการใช้น้ำ/เดือน (ลบม.)</t>
  </si>
  <si>
    <t>2562  ปริมาณการใช้น้ำต่อจำนวนพนักงาน</t>
  </si>
  <si>
    <t>สรุปผลการใช้น้ำ</t>
  </si>
  <si>
    <t>5%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</si>
</sst>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0"/>
    <numFmt numFmtId="201" formatCode="mmm\-yyyy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65">
    <font>
      <sz val="10"/>
      <name val="Arial"/>
      <family val="0"/>
    </font>
    <font>
      <b/>
      <sz val="18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4.8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Angsana New"/>
      <family val="1"/>
    </font>
    <font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30"/>
      <name val="Angsana New"/>
      <family val="1"/>
    </font>
    <font>
      <b/>
      <sz val="18"/>
      <color indexed="17"/>
      <name val="Angsana New"/>
      <family val="1"/>
    </font>
    <font>
      <sz val="18"/>
      <color indexed="17"/>
      <name val="Angsana New"/>
      <family val="1"/>
    </font>
    <font>
      <sz val="18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color indexed="17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Angsana New"/>
      <family val="1"/>
    </font>
    <font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b/>
      <sz val="18"/>
      <color rgb="FF00B050"/>
      <name val="Angsana New"/>
      <family val="1"/>
    </font>
    <font>
      <sz val="18"/>
      <color rgb="FF00B050"/>
      <name val="Angsana New"/>
      <family val="1"/>
    </font>
    <font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rgb="FF00B05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Continuous" vertical="center"/>
    </xf>
    <xf numFmtId="15" fontId="2" fillId="33" borderId="10" xfId="0" applyNumberFormat="1" applyFont="1" applyFill="1" applyBorder="1" applyAlignment="1">
      <alignment horizont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Continuous"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Continuous" vertical="center"/>
    </xf>
    <xf numFmtId="0" fontId="55" fillId="0" borderId="0" xfId="0" applyFont="1" applyFill="1" applyAlignment="1">
      <alignment horizontal="center" vertic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33" borderId="0" xfId="0" applyFont="1" applyFill="1" applyAlignment="1">
      <alignment horizontal="centerContinuous" vertical="center"/>
    </xf>
    <xf numFmtId="0" fontId="59" fillId="33" borderId="0" xfId="0" applyFont="1" applyFill="1" applyAlignment="1">
      <alignment horizontal="centerContinuous" vertical="center"/>
    </xf>
    <xf numFmtId="0" fontId="59" fillId="0" borderId="0" xfId="0" applyFont="1" applyFill="1" applyAlignment="1">
      <alignment horizontal="centerContinuous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58" fillId="33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4" fontId="56" fillId="33" borderId="10" xfId="0" applyNumberFormat="1" applyFont="1" applyFill="1" applyBorder="1" applyAlignment="1">
      <alignment horizontal="center"/>
    </xf>
    <xf numFmtId="4" fontId="57" fillId="34" borderId="10" xfId="0" applyNumberFormat="1" applyFont="1" applyFill="1" applyBorder="1" applyAlignment="1">
      <alignment horizontal="center"/>
    </xf>
    <xf numFmtId="4" fontId="61" fillId="33" borderId="10" xfId="0" applyNumberFormat="1" applyFont="1" applyFill="1" applyBorder="1" applyAlignment="1">
      <alignment horizontal="center"/>
    </xf>
    <xf numFmtId="4" fontId="57" fillId="0" borderId="1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0" fontId="56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horizontal="center"/>
    </xf>
    <xf numFmtId="4" fontId="59" fillId="34" borderId="10" xfId="0" applyNumberFormat="1" applyFont="1" applyFill="1" applyBorder="1" applyAlignment="1">
      <alignment horizontal="center"/>
    </xf>
    <xf numFmtId="4" fontId="60" fillId="33" borderId="10" xfId="0" applyNumberFormat="1" applyFont="1" applyFill="1" applyBorder="1" applyAlignment="1">
      <alignment horizontal="center"/>
    </xf>
    <xf numFmtId="4" fontId="59" fillId="0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3" fontId="58" fillId="33" borderId="0" xfId="0" applyNumberFormat="1" applyFont="1" applyFill="1" applyBorder="1" applyAlignment="1">
      <alignment horizontal="center"/>
    </xf>
    <xf numFmtId="3" fontId="59" fillId="33" borderId="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9" fontId="56" fillId="33" borderId="0" xfId="0" applyNumberFormat="1" applyFont="1" applyFill="1" applyBorder="1" applyAlignment="1">
      <alignment/>
    </xf>
    <xf numFmtId="199" fontId="57" fillId="33" borderId="0" xfId="0" applyNumberFormat="1" applyFont="1" applyFill="1" applyBorder="1" applyAlignment="1">
      <alignment/>
    </xf>
    <xf numFmtId="199" fontId="3" fillId="33" borderId="0" xfId="0" applyNumberFormat="1" applyFont="1" applyFill="1" applyBorder="1" applyAlignment="1">
      <alignment/>
    </xf>
    <xf numFmtId="199" fontId="57" fillId="0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 horizontal="centerContinuous" vertical="center"/>
    </xf>
    <xf numFmtId="0" fontId="58" fillId="0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/>
    </xf>
    <xf numFmtId="4" fontId="58" fillId="0" borderId="10" xfId="0" applyNumberFormat="1" applyFont="1" applyFill="1" applyBorder="1" applyAlignment="1">
      <alignment horizontal="center"/>
    </xf>
    <xf numFmtId="4" fontId="58" fillId="0" borderId="0" xfId="0" applyNumberFormat="1" applyFont="1" applyFill="1" applyBorder="1" applyAlignment="1">
      <alignment horizontal="center"/>
    </xf>
    <xf numFmtId="199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5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57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/>
    </xf>
    <xf numFmtId="4" fontId="55" fillId="33" borderId="10" xfId="0" applyNumberFormat="1" applyFont="1" applyFill="1" applyBorder="1" applyAlignment="1">
      <alignment horizontal="center"/>
    </xf>
    <xf numFmtId="1" fontId="55" fillId="33" borderId="10" xfId="0" applyNumberFormat="1" applyFont="1" applyFill="1" applyBorder="1" applyAlignment="1">
      <alignment horizontal="center"/>
    </xf>
    <xf numFmtId="1" fontId="58" fillId="33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shrinkToFit="1"/>
    </xf>
    <xf numFmtId="2" fontId="57" fillId="33" borderId="10" xfId="45" applyNumberFormat="1" applyFont="1" applyFill="1" applyBorder="1" applyAlignment="1">
      <alignment horizontal="center"/>
    </xf>
    <xf numFmtId="2" fontId="57" fillId="0" borderId="10" xfId="45" applyNumberFormat="1" applyFont="1" applyFill="1" applyBorder="1" applyAlignment="1">
      <alignment horizontal="center"/>
    </xf>
    <xf numFmtId="2" fontId="57" fillId="34" borderId="10" xfId="45" applyNumberFormat="1" applyFont="1" applyFill="1" applyBorder="1" applyAlignment="1">
      <alignment horizontal="center"/>
    </xf>
    <xf numFmtId="2" fontId="62" fillId="34" borderId="10" xfId="45" applyNumberFormat="1" applyFont="1" applyFill="1" applyBorder="1" applyAlignment="1">
      <alignment horizontal="center"/>
    </xf>
    <xf numFmtId="4" fontId="57" fillId="34" borderId="10" xfId="45" applyNumberFormat="1" applyFont="1" applyFill="1" applyBorder="1" applyAlignment="1">
      <alignment horizontal="center"/>
    </xf>
    <xf numFmtId="4" fontId="55" fillId="34" borderId="10" xfId="0" applyNumberFormat="1" applyFont="1" applyFill="1" applyBorder="1" applyAlignment="1">
      <alignment horizontal="center"/>
    </xf>
    <xf numFmtId="4" fontId="55" fillId="33" borderId="0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center"/>
    </xf>
    <xf numFmtId="199" fontId="62" fillId="33" borderId="0" xfId="0" applyNumberFormat="1" applyFont="1" applyFill="1" applyBorder="1" applyAlignment="1">
      <alignment/>
    </xf>
    <xf numFmtId="199" fontId="62" fillId="0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33" borderId="0" xfId="0" applyFont="1" applyFill="1" applyAlignment="1">
      <alignment/>
    </xf>
    <xf numFmtId="0" fontId="62" fillId="0" borderId="0" xfId="0" applyFont="1" applyFill="1" applyAlignment="1">
      <alignment/>
    </xf>
    <xf numFmtId="2" fontId="62" fillId="33" borderId="10" xfId="45" applyNumberFormat="1" applyFont="1" applyFill="1" applyBorder="1" applyAlignment="1">
      <alignment horizontal="center"/>
    </xf>
    <xf numFmtId="2" fontId="62" fillId="0" borderId="10" xfId="45" applyNumberFormat="1" applyFont="1" applyFill="1" applyBorder="1" applyAlignment="1">
      <alignment horizontal="center"/>
    </xf>
    <xf numFmtId="4" fontId="63" fillId="33" borderId="10" xfId="42" applyNumberFormat="1" applyFont="1" applyFill="1" applyBorder="1" applyAlignment="1">
      <alignment horizontal="center"/>
      <protection/>
    </xf>
    <xf numFmtId="4" fontId="64" fillId="33" borderId="10" xfId="42" applyNumberFormat="1" applyFont="1" applyFill="1" applyBorder="1" applyAlignment="1" quotePrefix="1">
      <alignment horizontal="center"/>
      <protection/>
    </xf>
    <xf numFmtId="2" fontId="55" fillId="33" borderId="10" xfId="45" applyNumberFormat="1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4" fontId="55" fillId="33" borderId="11" xfId="0" applyNumberFormat="1" applyFont="1" applyFill="1" applyBorder="1" applyAlignment="1">
      <alignment horizontal="center"/>
    </xf>
    <xf numFmtId="4" fontId="55" fillId="33" borderId="13" xfId="0" applyNumberFormat="1" applyFont="1" applyFill="1" applyBorder="1" applyAlignment="1">
      <alignment horizontal="center"/>
    </xf>
    <xf numFmtId="4" fontId="55" fillId="33" borderId="12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925"/>
          <c:w val="0.967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'น้ำ-สนม.'!$E$4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'น้ำ-สนม.'!$E$5:$E$16</c:f>
              <c:numCache/>
            </c:numRef>
          </c:val>
          <c:shape val="box"/>
        </c:ser>
        <c:shape val="box"/>
        <c:axId val="44494795"/>
        <c:axId val="64908836"/>
      </c:bar3D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08836"/>
        <c:crosses val="autoZero"/>
        <c:auto val="1"/>
        <c:lblOffset val="100"/>
        <c:tickLblSkip val="1"/>
        <c:noMultiLvlLbl val="0"/>
      </c:catAx>
      <c:valAx>
        <c:axId val="64908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947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 (ลบม.)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75"/>
          <c:w val="0.967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'น้ำ-สนม.'!$C$4</c:f>
              <c:strCache>
                <c:ptCount val="1"/>
                <c:pt idx="0">
                  <c:v>ปริมาณ
น้ำ/เดือน (ลบม.)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'น้ำ-สนม.'!$C$5:$C$16</c:f>
              <c:numCache/>
            </c:numRef>
          </c:val>
          <c:shape val="box"/>
        </c:ser>
        <c:shape val="box"/>
        <c:axId val="47308613"/>
        <c:axId val="23124334"/>
      </c:bar3D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24334"/>
        <c:crosses val="autoZero"/>
        <c:auto val="1"/>
        <c:lblOffset val="100"/>
        <c:tickLblSkip val="1"/>
        <c:noMultiLvlLbl val="0"/>
      </c:catAx>
      <c:valAx>
        <c:axId val="23124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86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2562-2564</a:t>
            </a:r>
          </a:p>
        </c:rich>
      </c:tx>
      <c:layout>
        <c:manualLayout>
          <c:xMode val="factor"/>
          <c:yMode val="factor"/>
          <c:x val="0.034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215"/>
          <c:w val="0.981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'น้ำ-เปรียบเทียบ'!$G$4</c:f>
              <c:strCache>
                <c:ptCount val="1"/>
                <c:pt idx="0">
                  <c:v>2562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'น้ำ-เปรียบเทียบ'!$H$4</c:f>
              <c:strCache>
                <c:ptCount val="1"/>
                <c:pt idx="0">
                  <c:v>2564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'น้ำ-เปรียบเทียบ'!$I$4</c:f>
              <c:strCache>
                <c:ptCount val="1"/>
                <c:pt idx="0">
                  <c:v>2564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'น้ำ-เปรียบเทียบ'!$I$5:$I$16</c:f>
              <c:numCache/>
            </c:numRef>
          </c:val>
          <c:smooth val="0"/>
        </c:ser>
        <c:marker val="1"/>
        <c:axId val="6792415"/>
        <c:axId val="61131736"/>
      </c:lineChart>
      <c:catAx>
        <c:axId val="6792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131736"/>
        <c:crosses val="autoZero"/>
        <c:auto val="1"/>
        <c:lblOffset val="100"/>
        <c:tickLblSkip val="1"/>
        <c:noMultiLvlLbl val="0"/>
      </c:catAx>
      <c:valAx>
        <c:axId val="61131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9241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4"/>
          <c:y val="0.89525"/>
          <c:w val="0.824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 (ลบม.)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2562-2564</a:t>
            </a:r>
          </a:p>
        </c:rich>
      </c:tx>
      <c:layout>
        <c:manualLayout>
          <c:xMode val="factor"/>
          <c:yMode val="factor"/>
          <c:x val="0.02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5"/>
          <c:w val="0.9802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'น้ำ-เปรียบเทียบ'!$B$4</c:f>
              <c:strCache>
                <c:ptCount val="1"/>
                <c:pt idx="0">
                  <c:v>2562 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'น้ำ-เปรียบเทียบ'!$C$4</c:f>
              <c:strCache>
                <c:ptCount val="1"/>
                <c:pt idx="0">
                  <c:v>2564 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'น้ำ-เปรียบเทียบ'!$D$4</c:f>
              <c:strCache>
                <c:ptCount val="1"/>
                <c:pt idx="0">
                  <c:v>2564  เป้าหมาย  ลด 5 % (ลบม.)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'น้ำ-เปรียบเทียบ'!$D$5:$D$16</c:f>
              <c:numCache/>
            </c:numRef>
          </c:val>
          <c:smooth val="0"/>
        </c:ser>
        <c:marker val="1"/>
        <c:axId val="13314713"/>
        <c:axId val="52723554"/>
      </c:line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723554"/>
        <c:crosses val="autoZero"/>
        <c:auto val="1"/>
        <c:lblOffset val="100"/>
        <c:tickLblSkip val="1"/>
        <c:noMultiLvlLbl val="0"/>
      </c:catAx>
      <c:valAx>
        <c:axId val="52723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31471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875"/>
          <c:y val="0.8995"/>
          <c:w val="0.849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0</xdr:rowOff>
    </xdr:from>
    <xdr:to>
      <xdr:col>5</xdr:col>
      <xdr:colOff>9525</xdr:colOff>
      <xdr:row>33</xdr:row>
      <xdr:rowOff>276225</xdr:rowOff>
    </xdr:to>
    <xdr:graphicFrame>
      <xdr:nvGraphicFramePr>
        <xdr:cNvPr id="1" name="Chart 4"/>
        <xdr:cNvGraphicFramePr/>
      </xdr:nvGraphicFramePr>
      <xdr:xfrm>
        <a:off x="133350" y="6877050"/>
        <a:ext cx="54578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40</xdr:row>
      <xdr:rowOff>9525</xdr:rowOff>
    </xdr:from>
    <xdr:to>
      <xdr:col>4</xdr:col>
      <xdr:colOff>904875</xdr:colOff>
      <xdr:row>54</xdr:row>
      <xdr:rowOff>38100</xdr:rowOff>
    </xdr:to>
    <xdr:graphicFrame>
      <xdr:nvGraphicFramePr>
        <xdr:cNvPr id="2" name="Chart 4"/>
        <xdr:cNvGraphicFramePr/>
      </xdr:nvGraphicFramePr>
      <xdr:xfrm>
        <a:off x="123825" y="13363575"/>
        <a:ext cx="53530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19050</xdr:rowOff>
    </xdr:from>
    <xdr:to>
      <xdr:col>8</xdr:col>
      <xdr:colOff>533400</xdr:colOff>
      <xdr:row>41</xdr:row>
      <xdr:rowOff>304800</xdr:rowOff>
    </xdr:to>
    <xdr:graphicFrame>
      <xdr:nvGraphicFramePr>
        <xdr:cNvPr id="1" name="แผนภูมิ 4"/>
        <xdr:cNvGraphicFramePr/>
      </xdr:nvGraphicFramePr>
      <xdr:xfrm>
        <a:off x="57150" y="10944225"/>
        <a:ext cx="68199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44</xdr:row>
      <xdr:rowOff>57150</xdr:rowOff>
    </xdr:from>
    <xdr:to>
      <xdr:col>8</xdr:col>
      <xdr:colOff>552450</xdr:colOff>
      <xdr:row>56</xdr:row>
      <xdr:rowOff>19050</xdr:rowOff>
    </xdr:to>
    <xdr:graphicFrame>
      <xdr:nvGraphicFramePr>
        <xdr:cNvPr id="2" name="แผนภูมิ 6"/>
        <xdr:cNvGraphicFramePr/>
      </xdr:nvGraphicFramePr>
      <xdr:xfrm>
        <a:off x="47625" y="15516225"/>
        <a:ext cx="68484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1(1)%20&#3610;&#3633;&#3609;&#3607;&#3638;&#3585;&#3585;&#3634;&#3619;&#3651;&#3594;&#3657;&#3609;&#3657;&#3635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ดบันทึกน้ำ-สนม."/>
      <sheetName val="น้ำ-สนม."/>
      <sheetName val="น้ำ-เปรียบเทียบ"/>
    </sheetNames>
    <sheetDataSet>
      <sheetData sheetId="1">
        <row r="5">
          <cell r="D5">
            <v>422</v>
          </cell>
          <cell r="F5">
            <v>2.11</v>
          </cell>
        </row>
        <row r="6">
          <cell r="D6">
            <v>364</v>
          </cell>
          <cell r="F6">
            <v>1.82</v>
          </cell>
        </row>
        <row r="7">
          <cell r="D7">
            <v>227</v>
          </cell>
          <cell r="F7">
            <v>1.135</v>
          </cell>
        </row>
        <row r="8">
          <cell r="D8">
            <v>334</v>
          </cell>
          <cell r="F8">
            <v>1.67</v>
          </cell>
        </row>
        <row r="9">
          <cell r="D9">
            <v>569</v>
          </cell>
          <cell r="F9">
            <v>2.845</v>
          </cell>
        </row>
        <row r="10">
          <cell r="D10">
            <v>573</v>
          </cell>
          <cell r="F10">
            <v>2.865</v>
          </cell>
        </row>
        <row r="11">
          <cell r="D11">
            <v>700</v>
          </cell>
          <cell r="F11">
            <v>3.5</v>
          </cell>
        </row>
        <row r="12">
          <cell r="D12">
            <v>462</v>
          </cell>
          <cell r="F12">
            <v>2.31</v>
          </cell>
        </row>
        <row r="13">
          <cell r="D13">
            <v>502</v>
          </cell>
          <cell r="F13">
            <v>2.51</v>
          </cell>
        </row>
        <row r="14">
          <cell r="D14">
            <v>480</v>
          </cell>
          <cell r="F14">
            <v>2.4</v>
          </cell>
        </row>
        <row r="15">
          <cell r="D15">
            <v>460</v>
          </cell>
          <cell r="F15">
            <v>2.3</v>
          </cell>
        </row>
        <row r="16">
          <cell r="D16">
            <v>391</v>
          </cell>
          <cell r="F16">
            <v>1.955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SheetLayoutView="70" zoomScalePageLayoutView="0" workbookViewId="0" topLeftCell="A7">
      <selection activeCell="M14" sqref="M14"/>
    </sheetView>
  </sheetViews>
  <sheetFormatPr defaultColWidth="9.140625" defaultRowHeight="12.75"/>
  <cols>
    <col min="1" max="1" width="16.00390625" style="2" customWidth="1"/>
    <col min="2" max="2" width="13.7109375" style="2" customWidth="1"/>
    <col min="3" max="3" width="15.00390625" style="13" customWidth="1"/>
    <col min="4" max="4" width="15.00390625" style="14" hidden="1" customWidth="1"/>
    <col min="5" max="5" width="15.00390625" style="13" customWidth="1"/>
    <col min="6" max="6" width="15.00390625" style="14" hidden="1" customWidth="1"/>
    <col min="7" max="7" width="15.28125" style="2" customWidth="1"/>
    <col min="8" max="8" width="15.140625" style="14" hidden="1" customWidth="1"/>
    <col min="9" max="9" width="12.7109375" style="54" customWidth="1"/>
    <col min="10" max="10" width="12.421875" style="15" customWidth="1"/>
    <col min="11" max="11" width="9.140625" style="2" customWidth="1"/>
    <col min="12" max="12" width="9.8515625" style="2" bestFit="1" customWidth="1"/>
    <col min="13" max="16384" width="9.140625" style="2" customWidth="1"/>
  </cols>
  <sheetData>
    <row r="2" spans="1:10" ht="26.25">
      <c r="A2" s="5" t="s">
        <v>33</v>
      </c>
      <c r="B2" s="5"/>
      <c r="C2" s="16"/>
      <c r="D2" s="17"/>
      <c r="E2" s="16"/>
      <c r="F2" s="17"/>
      <c r="G2" s="5"/>
      <c r="H2" s="17"/>
      <c r="I2" s="55"/>
      <c r="J2" s="18"/>
    </row>
    <row r="3" spans="1:10" ht="26.25">
      <c r="A3" s="3" t="s">
        <v>22</v>
      </c>
      <c r="B3" s="5"/>
      <c r="C3" s="16"/>
      <c r="D3" s="17"/>
      <c r="E3" s="16"/>
      <c r="F3" s="17"/>
      <c r="G3" s="5"/>
      <c r="H3" s="17"/>
      <c r="I3" s="55"/>
      <c r="J3" s="18"/>
    </row>
    <row r="4" spans="1:10" s="1" customFormat="1" ht="105">
      <c r="A4" s="19" t="s">
        <v>5</v>
      </c>
      <c r="B4" s="20" t="s">
        <v>0</v>
      </c>
      <c r="C4" s="21" t="s">
        <v>26</v>
      </c>
      <c r="D4" s="22" t="s">
        <v>23</v>
      </c>
      <c r="E4" s="21" t="s">
        <v>27</v>
      </c>
      <c r="F4" s="22" t="s">
        <v>24</v>
      </c>
      <c r="G4" s="21" t="s">
        <v>28</v>
      </c>
      <c r="H4" s="22" t="s">
        <v>25</v>
      </c>
      <c r="I4" s="56" t="s">
        <v>29</v>
      </c>
      <c r="J4" s="24" t="s">
        <v>32</v>
      </c>
    </row>
    <row r="5" spans="1:12" ht="25.5">
      <c r="A5" s="25" t="s">
        <v>6</v>
      </c>
      <c r="B5" s="6">
        <v>23407</v>
      </c>
      <c r="C5" s="26">
        <v>57</v>
      </c>
      <c r="D5" s="27">
        <v>456</v>
      </c>
      <c r="E5" s="26">
        <v>287</v>
      </c>
      <c r="F5" s="27">
        <v>2296</v>
      </c>
      <c r="G5" s="26">
        <v>80</v>
      </c>
      <c r="H5" s="27">
        <v>640</v>
      </c>
      <c r="I5" s="57">
        <f aca="true" t="shared" si="0" ref="I5:I16">C5+E5+G5</f>
        <v>424</v>
      </c>
      <c r="J5" s="29">
        <f aca="true" t="shared" si="1" ref="J5:J16">D5+F5+H5</f>
        <v>3392</v>
      </c>
      <c r="L5" s="30"/>
    </row>
    <row r="6" spans="1:10" ht="25.5">
      <c r="A6" s="25" t="s">
        <v>7</v>
      </c>
      <c r="B6" s="6">
        <v>23435</v>
      </c>
      <c r="C6" s="26">
        <v>87</v>
      </c>
      <c r="D6" s="27">
        <v>696</v>
      </c>
      <c r="E6" s="26">
        <v>268</v>
      </c>
      <c r="F6" s="27">
        <v>2144</v>
      </c>
      <c r="G6" s="26">
        <v>108</v>
      </c>
      <c r="H6" s="27">
        <v>864</v>
      </c>
      <c r="I6" s="57">
        <f t="shared" si="0"/>
        <v>463</v>
      </c>
      <c r="J6" s="29">
        <f t="shared" si="1"/>
        <v>3704</v>
      </c>
    </row>
    <row r="7" spans="1:10" ht="25.5">
      <c r="A7" s="25" t="s">
        <v>8</v>
      </c>
      <c r="B7" s="6">
        <v>23467</v>
      </c>
      <c r="C7" s="26">
        <v>105</v>
      </c>
      <c r="D7" s="27">
        <v>840</v>
      </c>
      <c r="E7" s="26">
        <v>337</v>
      </c>
      <c r="F7" s="27">
        <v>2696</v>
      </c>
      <c r="G7" s="26">
        <v>179</v>
      </c>
      <c r="H7" s="27">
        <v>1432</v>
      </c>
      <c r="I7" s="57">
        <f t="shared" si="0"/>
        <v>621</v>
      </c>
      <c r="J7" s="29">
        <f t="shared" si="1"/>
        <v>4968</v>
      </c>
    </row>
    <row r="8" spans="1:10" ht="25.5">
      <c r="A8" s="25" t="s">
        <v>9</v>
      </c>
      <c r="B8" s="6">
        <v>23497</v>
      </c>
      <c r="C8" s="26">
        <v>92</v>
      </c>
      <c r="D8" s="27">
        <v>736</v>
      </c>
      <c r="E8" s="26">
        <v>144</v>
      </c>
      <c r="F8" s="27">
        <v>1152</v>
      </c>
      <c r="G8" s="26">
        <v>91</v>
      </c>
      <c r="H8" s="27">
        <v>728</v>
      </c>
      <c r="I8" s="57">
        <f t="shared" si="0"/>
        <v>327</v>
      </c>
      <c r="J8" s="29">
        <f t="shared" si="1"/>
        <v>2616</v>
      </c>
    </row>
    <row r="9" spans="1:10" ht="25.5">
      <c r="A9" s="25" t="s">
        <v>10</v>
      </c>
      <c r="B9" s="6">
        <v>23526</v>
      </c>
      <c r="C9" s="26">
        <v>82</v>
      </c>
      <c r="D9" s="27">
        <v>656</v>
      </c>
      <c r="E9" s="26">
        <v>188</v>
      </c>
      <c r="F9" s="27">
        <v>1504</v>
      </c>
      <c r="G9" s="26">
        <v>85</v>
      </c>
      <c r="H9" s="27">
        <v>680</v>
      </c>
      <c r="I9" s="57">
        <f t="shared" si="0"/>
        <v>355</v>
      </c>
      <c r="J9" s="29">
        <f t="shared" si="1"/>
        <v>2840</v>
      </c>
    </row>
    <row r="10" spans="1:10" ht="25.5">
      <c r="A10" s="25" t="s">
        <v>11</v>
      </c>
      <c r="B10" s="6">
        <v>23558</v>
      </c>
      <c r="C10" s="26">
        <v>54</v>
      </c>
      <c r="D10" s="27">
        <f>C10*8</f>
        <v>432</v>
      </c>
      <c r="E10" s="26">
        <v>179</v>
      </c>
      <c r="F10" s="27">
        <f>E10*8</f>
        <v>1432</v>
      </c>
      <c r="G10" s="26">
        <v>75</v>
      </c>
      <c r="H10" s="27">
        <f>G10*8</f>
        <v>600</v>
      </c>
      <c r="I10" s="57">
        <f t="shared" si="0"/>
        <v>308</v>
      </c>
      <c r="J10" s="29">
        <f t="shared" si="1"/>
        <v>2464</v>
      </c>
    </row>
    <row r="11" spans="1:10" ht="25.5">
      <c r="A11" s="25" t="s">
        <v>12</v>
      </c>
      <c r="B11" s="6">
        <v>23589</v>
      </c>
      <c r="C11" s="26">
        <v>53</v>
      </c>
      <c r="D11" s="27">
        <v>424</v>
      </c>
      <c r="E11" s="26">
        <v>246</v>
      </c>
      <c r="F11" s="27">
        <v>1968</v>
      </c>
      <c r="G11" s="26">
        <v>103</v>
      </c>
      <c r="H11" s="27">
        <v>824</v>
      </c>
      <c r="I11" s="57">
        <f t="shared" si="0"/>
        <v>402</v>
      </c>
      <c r="J11" s="29">
        <f t="shared" si="1"/>
        <v>3216</v>
      </c>
    </row>
    <row r="12" spans="1:10" ht="25.5">
      <c r="A12" s="25" t="s">
        <v>13</v>
      </c>
      <c r="B12" s="6">
        <v>23620</v>
      </c>
      <c r="C12" s="26">
        <v>67</v>
      </c>
      <c r="D12" s="27">
        <v>536</v>
      </c>
      <c r="E12" s="26">
        <v>230</v>
      </c>
      <c r="F12" s="27">
        <v>1840</v>
      </c>
      <c r="G12" s="26">
        <v>98</v>
      </c>
      <c r="H12" s="27">
        <v>784</v>
      </c>
      <c r="I12" s="57">
        <f t="shared" si="0"/>
        <v>395</v>
      </c>
      <c r="J12" s="29">
        <f t="shared" si="1"/>
        <v>3160</v>
      </c>
    </row>
    <row r="13" spans="1:10" ht="25.5">
      <c r="A13" s="25" t="s">
        <v>14</v>
      </c>
      <c r="B13" s="6">
        <v>23650</v>
      </c>
      <c r="C13" s="26">
        <v>75</v>
      </c>
      <c r="D13" s="27">
        <v>600</v>
      </c>
      <c r="E13" s="26">
        <v>310</v>
      </c>
      <c r="F13" s="27">
        <v>2480</v>
      </c>
      <c r="G13" s="26">
        <v>79</v>
      </c>
      <c r="H13" s="27">
        <v>632</v>
      </c>
      <c r="I13" s="57">
        <f t="shared" si="0"/>
        <v>464</v>
      </c>
      <c r="J13" s="29">
        <f t="shared" si="1"/>
        <v>3712</v>
      </c>
    </row>
    <row r="14" spans="1:10" ht="25.5">
      <c r="A14" s="25" t="s">
        <v>15</v>
      </c>
      <c r="B14" s="6">
        <v>23680</v>
      </c>
      <c r="C14" s="26">
        <v>84</v>
      </c>
      <c r="D14" s="27">
        <f>C14*10</f>
        <v>840</v>
      </c>
      <c r="E14" s="26">
        <v>240</v>
      </c>
      <c r="F14" s="27">
        <f>E14*10</f>
        <v>2400</v>
      </c>
      <c r="G14" s="26">
        <v>50</v>
      </c>
      <c r="H14" s="27">
        <f>G14*10</f>
        <v>500</v>
      </c>
      <c r="I14" s="57">
        <f t="shared" si="0"/>
        <v>374</v>
      </c>
      <c r="J14" s="29">
        <f t="shared" si="1"/>
        <v>3740</v>
      </c>
    </row>
    <row r="15" spans="1:10" ht="25.5">
      <c r="A15" s="25" t="s">
        <v>16</v>
      </c>
      <c r="B15" s="6">
        <v>23711</v>
      </c>
      <c r="C15" s="26">
        <v>229</v>
      </c>
      <c r="D15" s="27">
        <f>C15*10</f>
        <v>2290</v>
      </c>
      <c r="E15" s="26">
        <v>278</v>
      </c>
      <c r="F15" s="27">
        <f>E15*10</f>
        <v>2780</v>
      </c>
      <c r="G15" s="26">
        <v>78</v>
      </c>
      <c r="H15" s="27">
        <f>G15*10</f>
        <v>780</v>
      </c>
      <c r="I15" s="57">
        <f t="shared" si="0"/>
        <v>585</v>
      </c>
      <c r="J15" s="29">
        <f t="shared" si="1"/>
        <v>5850</v>
      </c>
    </row>
    <row r="16" spans="1:10" ht="25.5">
      <c r="A16" s="25" t="s">
        <v>17</v>
      </c>
      <c r="B16" s="6">
        <v>23742</v>
      </c>
      <c r="C16" s="26">
        <v>102</v>
      </c>
      <c r="D16" s="27">
        <f>C16*10</f>
        <v>1020</v>
      </c>
      <c r="E16" s="26">
        <v>187</v>
      </c>
      <c r="F16" s="27">
        <f>E16*10</f>
        <v>1870</v>
      </c>
      <c r="G16" s="26">
        <v>89</v>
      </c>
      <c r="H16" s="27">
        <f>G16*10</f>
        <v>890</v>
      </c>
      <c r="I16" s="57">
        <f t="shared" si="0"/>
        <v>378</v>
      </c>
      <c r="J16" s="29">
        <f t="shared" si="1"/>
        <v>3780</v>
      </c>
    </row>
    <row r="17" spans="1:10" ht="26.25">
      <c r="A17" s="32" t="s">
        <v>3</v>
      </c>
      <c r="B17" s="32" t="s">
        <v>20</v>
      </c>
      <c r="C17" s="33">
        <f aca="true" t="shared" si="2" ref="C17:J17">SUM(C5:C16)</f>
        <v>1087</v>
      </c>
      <c r="D17" s="34">
        <f t="shared" si="2"/>
        <v>9526</v>
      </c>
      <c r="E17" s="33">
        <f t="shared" si="2"/>
        <v>2894</v>
      </c>
      <c r="F17" s="34">
        <f t="shared" si="2"/>
        <v>24562</v>
      </c>
      <c r="G17" s="33">
        <f t="shared" si="2"/>
        <v>1115</v>
      </c>
      <c r="H17" s="34">
        <f t="shared" si="2"/>
        <v>9354</v>
      </c>
      <c r="I17" s="58">
        <f t="shared" si="2"/>
        <v>5096</v>
      </c>
      <c r="J17" s="36">
        <f t="shared" si="2"/>
        <v>43442</v>
      </c>
    </row>
    <row r="18" spans="1:10" ht="26.25">
      <c r="A18" s="31" t="s">
        <v>4</v>
      </c>
      <c r="B18" s="37" t="s">
        <v>20</v>
      </c>
      <c r="C18" s="33">
        <f aca="true" t="shared" si="3" ref="C18:J18">AVERAGE(C5:C16)</f>
        <v>90.58333333333333</v>
      </c>
      <c r="D18" s="34">
        <f t="shared" si="3"/>
        <v>793.8333333333334</v>
      </c>
      <c r="E18" s="33">
        <f t="shared" si="3"/>
        <v>241.16666666666666</v>
      </c>
      <c r="F18" s="34">
        <f t="shared" si="3"/>
        <v>2046.8333333333333</v>
      </c>
      <c r="G18" s="33">
        <f t="shared" si="3"/>
        <v>92.91666666666667</v>
      </c>
      <c r="H18" s="34">
        <f t="shared" si="3"/>
        <v>779.5</v>
      </c>
      <c r="I18" s="58">
        <f t="shared" si="3"/>
        <v>424.6666666666667</v>
      </c>
      <c r="J18" s="36">
        <f t="shared" si="3"/>
        <v>3620.1666666666665</v>
      </c>
    </row>
    <row r="19" spans="1:10" ht="26.25">
      <c r="A19" s="38"/>
      <c r="B19" s="39"/>
      <c r="C19" s="40"/>
      <c r="D19" s="41"/>
      <c r="E19" s="40"/>
      <c r="F19" s="41"/>
      <c r="G19" s="42"/>
      <c r="H19" s="43"/>
      <c r="I19" s="59"/>
      <c r="J19" s="44"/>
    </row>
    <row r="20" spans="1:10" ht="25.5">
      <c r="A20" s="45"/>
      <c r="B20" s="45"/>
      <c r="C20" s="46"/>
      <c r="D20" s="47"/>
      <c r="E20" s="46"/>
      <c r="F20" s="47"/>
      <c r="G20" s="48"/>
      <c r="H20" s="47"/>
      <c r="I20" s="60"/>
      <c r="J20" s="49"/>
    </row>
    <row r="21" spans="1:10" ht="25.5">
      <c r="A21" s="45"/>
      <c r="B21" s="45"/>
      <c r="C21" s="46"/>
      <c r="D21" s="47"/>
      <c r="E21" s="46"/>
      <c r="F21" s="47"/>
      <c r="G21" s="48"/>
      <c r="H21" s="47"/>
      <c r="I21" s="60"/>
      <c r="J21" s="49"/>
    </row>
    <row r="22" spans="1:10" ht="26.25">
      <c r="A22" s="3"/>
      <c r="B22" s="4"/>
      <c r="C22" s="46"/>
      <c r="D22" s="47"/>
      <c r="E22" s="46"/>
      <c r="F22" s="47"/>
      <c r="G22" s="48"/>
      <c r="H22" s="47"/>
      <c r="I22" s="60"/>
      <c r="J22" s="49"/>
    </row>
    <row r="23" spans="1:10" ht="25.5">
      <c r="A23" s="45"/>
      <c r="B23" s="45"/>
      <c r="C23" s="50"/>
      <c r="D23" s="51"/>
      <c r="E23" s="50"/>
      <c r="F23" s="51"/>
      <c r="G23" s="45"/>
      <c r="H23" s="51"/>
      <c r="I23" s="61"/>
      <c r="J23" s="52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85" zoomScalePageLayoutView="0" workbookViewId="0" topLeftCell="A1">
      <selection activeCell="J16" sqref="J16"/>
    </sheetView>
  </sheetViews>
  <sheetFormatPr defaultColWidth="9.140625" defaultRowHeight="21.75" customHeight="1"/>
  <cols>
    <col min="1" max="1" width="18.140625" style="2" customWidth="1"/>
    <col min="2" max="2" width="15.8515625" style="2" customWidth="1"/>
    <col min="3" max="4" width="17.28125" style="2" customWidth="1"/>
    <col min="5" max="5" width="15.140625" style="2" customWidth="1"/>
    <col min="6" max="16384" width="9.140625" style="2" customWidth="1"/>
  </cols>
  <sheetData>
    <row r="1" spans="1:6" ht="21.75" customHeight="1">
      <c r="A1" s="1"/>
      <c r="B1" s="1"/>
      <c r="C1" s="1"/>
      <c r="D1" s="1"/>
      <c r="E1" s="62" t="s">
        <v>19</v>
      </c>
      <c r="F1" s="1"/>
    </row>
    <row r="2" spans="1:6" ht="21.75" customHeight="1">
      <c r="A2" s="5" t="s">
        <v>34</v>
      </c>
      <c r="B2" s="5"/>
      <c r="C2" s="5"/>
      <c r="D2" s="5"/>
      <c r="E2" s="5"/>
      <c r="F2" s="1"/>
    </row>
    <row r="3" spans="1:6" ht="21.75" customHeight="1">
      <c r="A3" s="3" t="s">
        <v>22</v>
      </c>
      <c r="B3" s="4"/>
      <c r="C3" s="4"/>
      <c r="D3" s="4"/>
      <c r="E3" s="4"/>
      <c r="F3" s="1"/>
    </row>
    <row r="4" spans="1:5" s="1" customFormat="1" ht="68.25" customHeight="1">
      <c r="A4" s="19" t="s">
        <v>5</v>
      </c>
      <c r="B4" s="19" t="s">
        <v>1</v>
      </c>
      <c r="C4" s="21" t="s">
        <v>21</v>
      </c>
      <c r="D4" s="63" t="s">
        <v>18</v>
      </c>
      <c r="E4" s="19" t="s">
        <v>2</v>
      </c>
    </row>
    <row r="5" spans="1:5" ht="25.5" customHeight="1">
      <c r="A5" s="25" t="s">
        <v>6</v>
      </c>
      <c r="B5" s="64">
        <v>200</v>
      </c>
      <c r="C5" s="26">
        <f>'จดบันทึกน้ำ-สนม.'!I5</f>
        <v>424</v>
      </c>
      <c r="D5" s="65">
        <f>'จดบันทึกน้ำ-สนม.'!J5</f>
        <v>3392</v>
      </c>
      <c r="E5" s="66">
        <f aca="true" t="shared" si="0" ref="E5:E13">C5/B5</f>
        <v>2.12</v>
      </c>
    </row>
    <row r="6" spans="1:5" ht="25.5" customHeight="1">
      <c r="A6" s="25" t="s">
        <v>7</v>
      </c>
      <c r="B6" s="64">
        <v>200</v>
      </c>
      <c r="C6" s="26">
        <f>'จดบันทึกน้ำ-สนม.'!I6</f>
        <v>463</v>
      </c>
      <c r="D6" s="65">
        <f>'จดบันทึกน้ำ-สนม.'!J6</f>
        <v>3704</v>
      </c>
      <c r="E6" s="66">
        <f t="shared" si="0"/>
        <v>2.315</v>
      </c>
    </row>
    <row r="7" spans="1:5" ht="25.5" customHeight="1">
      <c r="A7" s="25" t="s">
        <v>8</v>
      </c>
      <c r="B7" s="64">
        <v>200</v>
      </c>
      <c r="C7" s="26">
        <f>'จดบันทึกน้ำ-สนม.'!I7</f>
        <v>621</v>
      </c>
      <c r="D7" s="65">
        <f>'จดบันทึกน้ำ-สนม.'!J7</f>
        <v>4968</v>
      </c>
      <c r="E7" s="66">
        <f t="shared" si="0"/>
        <v>3.105</v>
      </c>
    </row>
    <row r="8" spans="1:5" ht="25.5" customHeight="1">
      <c r="A8" s="25" t="s">
        <v>9</v>
      </c>
      <c r="B8" s="64">
        <v>200</v>
      </c>
      <c r="C8" s="26">
        <f>'จดบันทึกน้ำ-สนม.'!I8</f>
        <v>327</v>
      </c>
      <c r="D8" s="65">
        <f>'จดบันทึกน้ำ-สนม.'!J8</f>
        <v>2616</v>
      </c>
      <c r="E8" s="66">
        <f t="shared" si="0"/>
        <v>1.635</v>
      </c>
    </row>
    <row r="9" spans="1:5" ht="25.5" customHeight="1">
      <c r="A9" s="25" t="s">
        <v>10</v>
      </c>
      <c r="B9" s="64">
        <v>200</v>
      </c>
      <c r="C9" s="26">
        <f>'จดบันทึกน้ำ-สนม.'!I9</f>
        <v>355</v>
      </c>
      <c r="D9" s="65">
        <f>'จดบันทึกน้ำ-สนม.'!J9</f>
        <v>2840</v>
      </c>
      <c r="E9" s="66">
        <f t="shared" si="0"/>
        <v>1.775</v>
      </c>
    </row>
    <row r="10" spans="1:5" ht="25.5" customHeight="1">
      <c r="A10" s="25" t="s">
        <v>11</v>
      </c>
      <c r="B10" s="64">
        <v>200</v>
      </c>
      <c r="C10" s="26">
        <f>'จดบันทึกน้ำ-สนม.'!I10</f>
        <v>308</v>
      </c>
      <c r="D10" s="65">
        <f>'จดบันทึกน้ำ-สนม.'!J10</f>
        <v>2464</v>
      </c>
      <c r="E10" s="66">
        <f t="shared" si="0"/>
        <v>1.54</v>
      </c>
    </row>
    <row r="11" spans="1:5" ht="25.5" customHeight="1">
      <c r="A11" s="25" t="s">
        <v>12</v>
      </c>
      <c r="B11" s="64">
        <v>200</v>
      </c>
      <c r="C11" s="26">
        <f>'จดบันทึกน้ำ-สนม.'!I11</f>
        <v>402</v>
      </c>
      <c r="D11" s="65">
        <f>'จดบันทึกน้ำ-สนม.'!J11</f>
        <v>3216</v>
      </c>
      <c r="E11" s="66">
        <f t="shared" si="0"/>
        <v>2.01</v>
      </c>
    </row>
    <row r="12" spans="1:5" ht="25.5" customHeight="1">
      <c r="A12" s="25" t="s">
        <v>13</v>
      </c>
      <c r="B12" s="64">
        <v>200</v>
      </c>
      <c r="C12" s="26">
        <f>'จดบันทึกน้ำ-สนม.'!I12</f>
        <v>395</v>
      </c>
      <c r="D12" s="65">
        <f>'จดบันทึกน้ำ-สนม.'!J12</f>
        <v>3160</v>
      </c>
      <c r="E12" s="66">
        <f t="shared" si="0"/>
        <v>1.975</v>
      </c>
    </row>
    <row r="13" spans="1:5" ht="25.5" customHeight="1">
      <c r="A13" s="25" t="s">
        <v>14</v>
      </c>
      <c r="B13" s="64">
        <v>200</v>
      </c>
      <c r="C13" s="26">
        <f>'จดบันทึกน้ำ-สนม.'!I13</f>
        <v>464</v>
      </c>
      <c r="D13" s="65">
        <f>'จดบันทึกน้ำ-สนม.'!J13</f>
        <v>3712</v>
      </c>
      <c r="E13" s="66">
        <f t="shared" si="0"/>
        <v>2.32</v>
      </c>
    </row>
    <row r="14" spans="1:5" ht="25.5" customHeight="1">
      <c r="A14" s="25" t="s">
        <v>15</v>
      </c>
      <c r="B14" s="64">
        <v>200</v>
      </c>
      <c r="C14" s="26">
        <f>'จดบันทึกน้ำ-สนม.'!I14</f>
        <v>374</v>
      </c>
      <c r="D14" s="65">
        <f>'จดบันทึกน้ำ-สนม.'!J14</f>
        <v>3740</v>
      </c>
      <c r="E14" s="66">
        <f>C14/B14</f>
        <v>1.87</v>
      </c>
    </row>
    <row r="15" spans="1:5" ht="25.5" customHeight="1">
      <c r="A15" s="25" t="s">
        <v>16</v>
      </c>
      <c r="B15" s="64">
        <v>200</v>
      </c>
      <c r="C15" s="26">
        <f>'จดบันทึกน้ำ-สนม.'!I15</f>
        <v>585</v>
      </c>
      <c r="D15" s="65">
        <f>'จดบันทึกน้ำ-สนม.'!J15</f>
        <v>5850</v>
      </c>
      <c r="E15" s="66">
        <f>C15/B15</f>
        <v>2.925</v>
      </c>
    </row>
    <row r="16" spans="1:5" ht="25.5" customHeight="1">
      <c r="A16" s="25" t="s">
        <v>17</v>
      </c>
      <c r="B16" s="64">
        <v>200</v>
      </c>
      <c r="C16" s="26">
        <f>'จดบันทึกน้ำ-สนม.'!I16</f>
        <v>378</v>
      </c>
      <c r="D16" s="65">
        <f>'จดบันทึกน้ำ-สนม.'!J16</f>
        <v>3780</v>
      </c>
      <c r="E16" s="66">
        <f>C16/B16</f>
        <v>1.89</v>
      </c>
    </row>
    <row r="17" spans="1:5" ht="25.5" customHeight="1">
      <c r="A17" s="32" t="s">
        <v>3</v>
      </c>
      <c r="B17" s="32" t="s">
        <v>20</v>
      </c>
      <c r="C17" s="33">
        <f>SUM(C5:C16)</f>
        <v>5096</v>
      </c>
      <c r="D17" s="67">
        <f>SUM(D5:D16)</f>
        <v>43442</v>
      </c>
      <c r="E17" s="68">
        <f>SUM(E5:E16)</f>
        <v>25.480000000000004</v>
      </c>
    </row>
    <row r="18" spans="1:5" ht="25.5" customHeight="1">
      <c r="A18" s="37" t="s">
        <v>4</v>
      </c>
      <c r="B18" s="69">
        <f>AVERAGE(B5:B16)</f>
        <v>200</v>
      </c>
      <c r="C18" s="33">
        <f>AVERAGE(C5:C16)</f>
        <v>424.6666666666667</v>
      </c>
      <c r="D18" s="67">
        <f>AVERAGE(D5:D16)</f>
        <v>3620.1666666666665</v>
      </c>
      <c r="E18" s="68">
        <f>AVERAGE(E5:E16)</f>
        <v>2.1233333333333335</v>
      </c>
    </row>
    <row r="19" spans="1:5" ht="25.5" customHeight="1">
      <c r="A19" s="39"/>
      <c r="B19" s="70"/>
      <c r="C19" s="42"/>
      <c r="D19" s="42"/>
      <c r="E19" s="42"/>
    </row>
    <row r="20" spans="1:5" ht="25.5" customHeight="1">
      <c r="A20" s="45"/>
      <c r="B20" s="48"/>
      <c r="C20" s="48"/>
      <c r="D20" s="48"/>
      <c r="E20" s="45"/>
    </row>
    <row r="21" spans="1:5" ht="25.5" customHeight="1">
      <c r="A21" s="4"/>
      <c r="B21" s="48"/>
      <c r="C21" s="48"/>
      <c r="D21" s="48"/>
      <c r="E21" s="45"/>
    </row>
    <row r="22" spans="1:5" ht="25.5" customHeight="1">
      <c r="A22" s="45"/>
      <c r="B22" s="45"/>
      <c r="C22" s="45"/>
      <c r="D22" s="45"/>
      <c r="E22" s="45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">
      <pane ySplit="4200" topLeftCell="A13" activePane="bottomLeft" state="split"/>
      <selection pane="topLeft" activeCell="A1" sqref="A1"/>
      <selection pane="bottomLeft" activeCell="E21" sqref="E21"/>
    </sheetView>
  </sheetViews>
  <sheetFormatPr defaultColWidth="9.140625" defaultRowHeight="21.75" customHeight="1"/>
  <cols>
    <col min="1" max="1" width="10.28125" style="2" customWidth="1"/>
    <col min="2" max="2" width="14.00390625" style="2" customWidth="1"/>
    <col min="3" max="3" width="13.28125" style="2" customWidth="1"/>
    <col min="4" max="4" width="9.57421875" style="2" customWidth="1"/>
    <col min="5" max="5" width="9.57421875" style="86" customWidth="1"/>
    <col min="6" max="6" width="10.421875" style="87" customWidth="1"/>
    <col min="7" max="8" width="14.00390625" style="2" customWidth="1"/>
    <col min="9" max="9" width="9.28125" style="2" customWidth="1"/>
    <col min="10" max="10" width="12.8515625" style="86" hidden="1" customWidth="1"/>
    <col min="11" max="11" width="13.00390625" style="87" hidden="1" customWidth="1"/>
    <col min="12" max="16384" width="9.140625" style="2" customWidth="1"/>
  </cols>
  <sheetData>
    <row r="1" spans="1:11" ht="21.75" customHeight="1">
      <c r="A1" s="1"/>
      <c r="B1" s="1"/>
      <c r="C1" s="1"/>
      <c r="D1" s="1"/>
      <c r="E1" s="7"/>
      <c r="F1" s="10"/>
      <c r="G1" s="1"/>
      <c r="H1" s="62"/>
      <c r="I1" s="71" t="s">
        <v>19</v>
      </c>
      <c r="J1" s="7"/>
      <c r="K1" s="71"/>
    </row>
    <row r="2" spans="1:11" ht="21.75" customHeight="1">
      <c r="A2" s="5" t="s">
        <v>41</v>
      </c>
      <c r="B2" s="5"/>
      <c r="C2" s="5"/>
      <c r="D2" s="5"/>
      <c r="E2" s="8"/>
      <c r="F2" s="11"/>
      <c r="G2" s="5"/>
      <c r="H2" s="5"/>
      <c r="I2" s="5"/>
      <c r="J2" s="8"/>
      <c r="K2" s="11"/>
    </row>
    <row r="3" spans="1:11" ht="21.75" customHeight="1">
      <c r="A3" s="3"/>
      <c r="B3" s="4"/>
      <c r="C3" s="4"/>
      <c r="D3" s="4"/>
      <c r="E3" s="9"/>
      <c r="F3" s="12"/>
      <c r="G3" s="4"/>
      <c r="H3" s="4"/>
      <c r="I3" s="4"/>
      <c r="J3" s="9"/>
      <c r="K3" s="12"/>
    </row>
    <row r="4" spans="1:11" s="1" customFormat="1" ht="132">
      <c r="A4" s="19" t="s">
        <v>5</v>
      </c>
      <c r="B4" s="21" t="s">
        <v>42</v>
      </c>
      <c r="C4" s="63" t="s">
        <v>35</v>
      </c>
      <c r="D4" s="23" t="s">
        <v>36</v>
      </c>
      <c r="E4" s="19" t="s">
        <v>37</v>
      </c>
      <c r="F4" s="53" t="s">
        <v>38</v>
      </c>
      <c r="G4" s="21" t="s">
        <v>43</v>
      </c>
      <c r="H4" s="63" t="s">
        <v>39</v>
      </c>
      <c r="I4" s="23" t="s">
        <v>40</v>
      </c>
      <c r="J4" s="72" t="s">
        <v>30</v>
      </c>
      <c r="K4" s="72" t="s">
        <v>31</v>
      </c>
    </row>
    <row r="5" spans="1:11" ht="25.5" customHeight="1">
      <c r="A5" s="73" t="s">
        <v>6</v>
      </c>
      <c r="B5" s="26">
        <f>'[1]น้ำ-สนม.'!D5</f>
        <v>422</v>
      </c>
      <c r="C5" s="65">
        <f>'น้ำ-สนม.'!C5</f>
        <v>424</v>
      </c>
      <c r="D5" s="28">
        <f aca="true" t="shared" si="0" ref="D5:D13">B5-(B5*5%)</f>
        <v>400.9</v>
      </c>
      <c r="E5" s="74">
        <f>(C5-B5)*100/B5</f>
        <v>0.47393364928909953</v>
      </c>
      <c r="F5" s="75">
        <f>C5-B5</f>
        <v>2</v>
      </c>
      <c r="G5" s="26">
        <f>'[1]น้ำ-สนม.'!F5</f>
        <v>2.11</v>
      </c>
      <c r="H5" s="65">
        <f>'น้ำ-สนม.'!E5</f>
        <v>2.12</v>
      </c>
      <c r="I5" s="28">
        <f aca="true" t="shared" si="1" ref="I5:I17">G5-(G5*5%)</f>
        <v>2.0044999999999997</v>
      </c>
      <c r="J5" s="76">
        <f aca="true" t="shared" si="2" ref="J5:J11">(H5-I5)*100/I5</f>
        <v>5.762035420304335</v>
      </c>
      <c r="K5" s="76">
        <f aca="true" t="shared" si="3" ref="K5:K11">H5-I5</f>
        <v>0.11550000000000038</v>
      </c>
    </row>
    <row r="6" spans="1:11" ht="25.5" customHeight="1">
      <c r="A6" s="73" t="s">
        <v>7</v>
      </c>
      <c r="B6" s="26">
        <f>'[1]น้ำ-สนม.'!D6</f>
        <v>364</v>
      </c>
      <c r="C6" s="65">
        <f>'น้ำ-สนม.'!C6</f>
        <v>463</v>
      </c>
      <c r="D6" s="28">
        <f t="shared" si="0"/>
        <v>345.8</v>
      </c>
      <c r="E6" s="74">
        <f aca="true" t="shared" si="4" ref="E6:E17">(C6-B6)*100/B6</f>
        <v>27.197802197802197</v>
      </c>
      <c r="F6" s="75">
        <f aca="true" t="shared" si="5" ref="F6:F17">C6-B6</f>
        <v>99</v>
      </c>
      <c r="G6" s="26">
        <f>'[1]น้ำ-สนม.'!F6</f>
        <v>1.82</v>
      </c>
      <c r="H6" s="65">
        <f>'น้ำ-สนม.'!E6</f>
        <v>2.315</v>
      </c>
      <c r="I6" s="28">
        <f t="shared" si="1"/>
        <v>1.729</v>
      </c>
      <c r="J6" s="76">
        <f t="shared" si="2"/>
        <v>33.892423366107565</v>
      </c>
      <c r="K6" s="76">
        <f t="shared" si="3"/>
        <v>0.5859999999999999</v>
      </c>
    </row>
    <row r="7" spans="1:11" ht="25.5" customHeight="1">
      <c r="A7" s="73" t="s">
        <v>8</v>
      </c>
      <c r="B7" s="26">
        <f>'[1]น้ำ-สนม.'!D7</f>
        <v>227</v>
      </c>
      <c r="C7" s="65">
        <f>'น้ำ-สนม.'!C7</f>
        <v>621</v>
      </c>
      <c r="D7" s="28">
        <f t="shared" si="0"/>
        <v>215.65</v>
      </c>
      <c r="E7" s="74">
        <f t="shared" si="4"/>
        <v>173.56828193832598</v>
      </c>
      <c r="F7" s="75">
        <f t="shared" si="5"/>
        <v>394</v>
      </c>
      <c r="G7" s="26">
        <f>'[1]น้ำ-สนม.'!F7</f>
        <v>1.135</v>
      </c>
      <c r="H7" s="65">
        <f>'น้ำ-สนม.'!E7</f>
        <v>3.105</v>
      </c>
      <c r="I7" s="28">
        <f t="shared" si="1"/>
        <v>1.07825</v>
      </c>
      <c r="J7" s="76">
        <f t="shared" si="2"/>
        <v>187.96661256665894</v>
      </c>
      <c r="K7" s="76">
        <f t="shared" si="3"/>
        <v>2.02675</v>
      </c>
    </row>
    <row r="8" spans="1:11" ht="25.5" customHeight="1">
      <c r="A8" s="73" t="s">
        <v>9</v>
      </c>
      <c r="B8" s="26">
        <f>'[1]น้ำ-สนม.'!D8</f>
        <v>334</v>
      </c>
      <c r="C8" s="65">
        <f>'น้ำ-สนม.'!C8</f>
        <v>327</v>
      </c>
      <c r="D8" s="28">
        <f t="shared" si="0"/>
        <v>317.3</v>
      </c>
      <c r="E8" s="88">
        <f t="shared" si="4"/>
        <v>-2.095808383233533</v>
      </c>
      <c r="F8" s="89">
        <f t="shared" si="5"/>
        <v>-7</v>
      </c>
      <c r="G8" s="26">
        <f>'[1]น้ำ-สนม.'!F8</f>
        <v>1.67</v>
      </c>
      <c r="H8" s="65">
        <f>'น้ำ-สนม.'!E8</f>
        <v>1.635</v>
      </c>
      <c r="I8" s="28">
        <f t="shared" si="1"/>
        <v>1.5865</v>
      </c>
      <c r="J8" s="76">
        <f t="shared" si="2"/>
        <v>3.057043807122596</v>
      </c>
      <c r="K8" s="76">
        <f t="shared" si="3"/>
        <v>0.04849999999999999</v>
      </c>
    </row>
    <row r="9" spans="1:11" ht="25.5" customHeight="1">
      <c r="A9" s="73" t="s">
        <v>10</v>
      </c>
      <c r="B9" s="26">
        <f>'[1]น้ำ-สนม.'!D9</f>
        <v>569</v>
      </c>
      <c r="C9" s="65">
        <f>'น้ำ-สนม.'!C9</f>
        <v>355</v>
      </c>
      <c r="D9" s="28">
        <f t="shared" si="0"/>
        <v>540.55</v>
      </c>
      <c r="E9" s="88">
        <f t="shared" si="4"/>
        <v>-37.609841827768015</v>
      </c>
      <c r="F9" s="89">
        <f t="shared" si="5"/>
        <v>-214</v>
      </c>
      <c r="G9" s="26">
        <f>'[1]น้ำ-สนม.'!F9</f>
        <v>2.845</v>
      </c>
      <c r="H9" s="65">
        <f>'น้ำ-สนม.'!E9</f>
        <v>1.775</v>
      </c>
      <c r="I9" s="28">
        <f t="shared" si="1"/>
        <v>2.70275</v>
      </c>
      <c r="J9" s="76">
        <f t="shared" si="2"/>
        <v>-34.326149292387385</v>
      </c>
      <c r="K9" s="76">
        <f t="shared" si="3"/>
        <v>-0.9277500000000001</v>
      </c>
    </row>
    <row r="10" spans="1:11" ht="25.5" customHeight="1">
      <c r="A10" s="73" t="s">
        <v>11</v>
      </c>
      <c r="B10" s="26">
        <f>'[1]น้ำ-สนม.'!D10</f>
        <v>573</v>
      </c>
      <c r="C10" s="65">
        <f>'น้ำ-สนม.'!C10</f>
        <v>308</v>
      </c>
      <c r="D10" s="28">
        <f t="shared" si="0"/>
        <v>544.35</v>
      </c>
      <c r="E10" s="88">
        <f t="shared" si="4"/>
        <v>-46.2478184991274</v>
      </c>
      <c r="F10" s="89">
        <f t="shared" si="5"/>
        <v>-265</v>
      </c>
      <c r="G10" s="26">
        <f>'[1]น้ำ-สนม.'!F10</f>
        <v>2.865</v>
      </c>
      <c r="H10" s="65">
        <f>'น้ำ-สนม.'!E10</f>
        <v>1.54</v>
      </c>
      <c r="I10" s="28">
        <f t="shared" si="1"/>
        <v>2.72175</v>
      </c>
      <c r="J10" s="76">
        <f t="shared" si="2"/>
        <v>-43.41875631487095</v>
      </c>
      <c r="K10" s="76">
        <f t="shared" si="3"/>
        <v>-1.18175</v>
      </c>
    </row>
    <row r="11" spans="1:11" ht="25.5" customHeight="1">
      <c r="A11" s="73" t="s">
        <v>12</v>
      </c>
      <c r="B11" s="26">
        <f>'[1]น้ำ-สนม.'!D11</f>
        <v>700</v>
      </c>
      <c r="C11" s="65">
        <f>'น้ำ-สนม.'!C11</f>
        <v>402</v>
      </c>
      <c r="D11" s="28">
        <f t="shared" si="0"/>
        <v>665</v>
      </c>
      <c r="E11" s="88">
        <f t="shared" si="4"/>
        <v>-42.57142857142857</v>
      </c>
      <c r="F11" s="89">
        <f t="shared" si="5"/>
        <v>-298</v>
      </c>
      <c r="G11" s="26">
        <f>'[1]น้ำ-สนม.'!F11</f>
        <v>3.5</v>
      </c>
      <c r="H11" s="65">
        <f>'น้ำ-สนม.'!E11</f>
        <v>2.01</v>
      </c>
      <c r="I11" s="28">
        <f t="shared" si="1"/>
        <v>3.325</v>
      </c>
      <c r="J11" s="77">
        <f t="shared" si="2"/>
        <v>-39.548872180451134</v>
      </c>
      <c r="K11" s="77">
        <f t="shared" si="3"/>
        <v>-1.3150000000000004</v>
      </c>
    </row>
    <row r="12" spans="1:11" ht="25.5" customHeight="1">
      <c r="A12" s="73" t="s">
        <v>13</v>
      </c>
      <c r="B12" s="26">
        <f>'[1]น้ำ-สนม.'!D12</f>
        <v>462</v>
      </c>
      <c r="C12" s="65">
        <f>'น้ำ-สนม.'!C12</f>
        <v>395</v>
      </c>
      <c r="D12" s="28">
        <f t="shared" si="0"/>
        <v>438.9</v>
      </c>
      <c r="E12" s="88">
        <f t="shared" si="4"/>
        <v>-14.502164502164502</v>
      </c>
      <c r="F12" s="89">
        <f t="shared" si="5"/>
        <v>-67</v>
      </c>
      <c r="G12" s="26">
        <f>'[1]น้ำ-สนม.'!F12</f>
        <v>2.31</v>
      </c>
      <c r="H12" s="65">
        <f>'น้ำ-สนม.'!E12</f>
        <v>1.975</v>
      </c>
      <c r="I12" s="28">
        <f>G12-(G12*5%)</f>
        <v>2.1945</v>
      </c>
      <c r="J12" s="76">
        <f>(H12-I12)*100/I12</f>
        <v>-10.002278423331056</v>
      </c>
      <c r="K12" s="76">
        <f>H12-I12</f>
        <v>-0.21950000000000003</v>
      </c>
    </row>
    <row r="13" spans="1:11" ht="25.5" customHeight="1">
      <c r="A13" s="73" t="s">
        <v>14</v>
      </c>
      <c r="B13" s="26">
        <f>'[1]น้ำ-สนม.'!D13</f>
        <v>502</v>
      </c>
      <c r="C13" s="65">
        <f>'น้ำ-สนม.'!C13</f>
        <v>464</v>
      </c>
      <c r="D13" s="28">
        <f t="shared" si="0"/>
        <v>476.9</v>
      </c>
      <c r="E13" s="88">
        <f t="shared" si="4"/>
        <v>-7.569721115537849</v>
      </c>
      <c r="F13" s="89">
        <f t="shared" si="5"/>
        <v>-38</v>
      </c>
      <c r="G13" s="26">
        <f>'[1]น้ำ-สนม.'!F13</f>
        <v>2.51</v>
      </c>
      <c r="H13" s="65">
        <f>'น้ำ-สนม.'!E13</f>
        <v>2.32</v>
      </c>
      <c r="I13" s="28">
        <f>G13-(G13*5%)</f>
        <v>2.3844999999999996</v>
      </c>
      <c r="J13" s="77">
        <f>(H13-I13)*100/I13</f>
        <v>-2.7049695953029897</v>
      </c>
      <c r="K13" s="77">
        <f>H13-I13</f>
        <v>-0.06449999999999978</v>
      </c>
    </row>
    <row r="14" spans="1:11" ht="25.5" customHeight="1">
      <c r="A14" s="73" t="s">
        <v>15</v>
      </c>
      <c r="B14" s="26">
        <f>'[1]น้ำ-สนม.'!D14</f>
        <v>480</v>
      </c>
      <c r="C14" s="65">
        <f>'น้ำ-สนม.'!C14</f>
        <v>374</v>
      </c>
      <c r="D14" s="28">
        <f>B14-(B14*5%)</f>
        <v>456</v>
      </c>
      <c r="E14" s="88">
        <f t="shared" si="4"/>
        <v>-22.083333333333332</v>
      </c>
      <c r="F14" s="89">
        <f t="shared" si="5"/>
        <v>-106</v>
      </c>
      <c r="G14" s="26">
        <f>'[1]น้ำ-สนม.'!F14</f>
        <v>2.4</v>
      </c>
      <c r="H14" s="65">
        <f>'น้ำ-สนม.'!E14</f>
        <v>1.87</v>
      </c>
      <c r="I14" s="28">
        <f>G14-(G14*5%)</f>
        <v>2.28</v>
      </c>
      <c r="J14" s="76"/>
      <c r="K14" s="76"/>
    </row>
    <row r="15" spans="1:11" ht="25.5" customHeight="1">
      <c r="A15" s="73" t="s">
        <v>16</v>
      </c>
      <c r="B15" s="26">
        <f>'[1]น้ำ-สนม.'!D15</f>
        <v>460</v>
      </c>
      <c r="C15" s="65">
        <f>'น้ำ-สนม.'!C15</f>
        <v>585</v>
      </c>
      <c r="D15" s="28">
        <f>B15-(B15*5%)</f>
        <v>437</v>
      </c>
      <c r="E15" s="74">
        <f t="shared" si="4"/>
        <v>27.17391304347826</v>
      </c>
      <c r="F15" s="75">
        <f t="shared" si="5"/>
        <v>125</v>
      </c>
      <c r="G15" s="26">
        <f>'[1]น้ำ-สนม.'!F15</f>
        <v>2.3</v>
      </c>
      <c r="H15" s="65">
        <f>'น้ำ-สนม.'!E15</f>
        <v>2.925</v>
      </c>
      <c r="I15" s="28">
        <f>G15-(G15*5%)</f>
        <v>2.1849999999999996</v>
      </c>
      <c r="J15" s="76"/>
      <c r="K15" s="76"/>
    </row>
    <row r="16" spans="1:11" ht="25.5" customHeight="1">
      <c r="A16" s="73" t="s">
        <v>17</v>
      </c>
      <c r="B16" s="26">
        <f>'[1]น้ำ-สนม.'!D16</f>
        <v>391</v>
      </c>
      <c r="C16" s="65">
        <f>'น้ำ-สนม.'!C16</f>
        <v>378</v>
      </c>
      <c r="D16" s="28">
        <f>B16-(B16*5%)</f>
        <v>371.45</v>
      </c>
      <c r="E16" s="88">
        <f t="shared" si="4"/>
        <v>-3.3248081841432224</v>
      </c>
      <c r="F16" s="89">
        <f t="shared" si="5"/>
        <v>-13</v>
      </c>
      <c r="G16" s="26">
        <f>'[1]น้ำ-สนม.'!F16</f>
        <v>1.955</v>
      </c>
      <c r="H16" s="65">
        <f>'น้ำ-สนม.'!E16</f>
        <v>1.89</v>
      </c>
      <c r="I16" s="28">
        <f>G16-(G16*5%)</f>
        <v>1.85725</v>
      </c>
      <c r="J16" s="76"/>
      <c r="K16" s="76"/>
    </row>
    <row r="17" spans="1:11" ht="25.5" customHeight="1">
      <c r="A17" s="32" t="s">
        <v>3</v>
      </c>
      <c r="B17" s="33">
        <f>SUM(B5:B16)</f>
        <v>5484</v>
      </c>
      <c r="C17" s="67">
        <f>SUM(C5:C16)</f>
        <v>5096</v>
      </c>
      <c r="D17" s="35">
        <f>B17-(B17*5%)</f>
        <v>5209.8</v>
      </c>
      <c r="E17" s="92">
        <f t="shared" si="4"/>
        <v>-7.075127644055434</v>
      </c>
      <c r="F17" s="89">
        <f t="shared" si="5"/>
        <v>-388</v>
      </c>
      <c r="G17" s="33">
        <f>SUM(G5:G16)</f>
        <v>27.42</v>
      </c>
      <c r="H17" s="67">
        <f>SUM(H5:H16)</f>
        <v>25.480000000000004</v>
      </c>
      <c r="I17" s="35">
        <f t="shared" si="1"/>
        <v>26.049000000000003</v>
      </c>
      <c r="J17" s="76">
        <f>(H17-I17)*100/I17</f>
        <v>-2.1843448884794006</v>
      </c>
      <c r="K17" s="78">
        <f>H17-I17</f>
        <v>-0.5689999999999991</v>
      </c>
    </row>
    <row r="18" spans="1:11" ht="25.5" customHeight="1">
      <c r="A18" s="93" t="s">
        <v>44</v>
      </c>
      <c r="B18" s="94"/>
      <c r="C18" s="90">
        <f>(C17/B17)*100-100</f>
        <v>-7.075127644055428</v>
      </c>
      <c r="D18" s="91" t="s">
        <v>45</v>
      </c>
      <c r="E18" s="95"/>
      <c r="F18" s="96"/>
      <c r="G18" s="96"/>
      <c r="H18" s="96"/>
      <c r="I18" s="97"/>
      <c r="J18" s="79" t="s">
        <v>20</v>
      </c>
      <c r="K18" s="76" t="s">
        <v>20</v>
      </c>
    </row>
    <row r="19" spans="1:11" ht="25.5" customHeight="1">
      <c r="A19" s="39"/>
      <c r="B19" s="70"/>
      <c r="C19" s="42"/>
      <c r="D19" s="42"/>
      <c r="E19" s="80"/>
      <c r="F19" s="81"/>
      <c r="G19" s="42"/>
      <c r="H19" s="42"/>
      <c r="I19" s="42"/>
      <c r="J19" s="80"/>
      <c r="K19" s="81"/>
    </row>
    <row r="20" spans="1:11" ht="25.5" customHeight="1">
      <c r="A20" s="45"/>
      <c r="B20" s="48"/>
      <c r="C20" s="48"/>
      <c r="D20" s="48"/>
      <c r="E20" s="82"/>
      <c r="F20" s="83"/>
      <c r="G20" s="48"/>
      <c r="H20" s="45"/>
      <c r="I20" s="48"/>
      <c r="J20" s="82"/>
      <c r="K20" s="83"/>
    </row>
    <row r="21" spans="1:11" ht="25.5" customHeight="1">
      <c r="A21" s="45"/>
      <c r="B21" s="48"/>
      <c r="C21" s="48"/>
      <c r="D21" s="48"/>
      <c r="E21" s="82"/>
      <c r="F21" s="83"/>
      <c r="G21" s="48"/>
      <c r="H21" s="45"/>
      <c r="I21" s="48"/>
      <c r="J21" s="82"/>
      <c r="K21" s="83"/>
    </row>
    <row r="22" spans="1:11" ht="25.5" customHeight="1">
      <c r="A22" s="45"/>
      <c r="B22" s="48"/>
      <c r="C22" s="48"/>
      <c r="D22" s="48"/>
      <c r="E22" s="82"/>
      <c r="F22" s="83"/>
      <c r="G22" s="48"/>
      <c r="H22" s="45"/>
      <c r="I22" s="48"/>
      <c r="J22" s="82"/>
      <c r="K22" s="83"/>
    </row>
    <row r="23" spans="1:11" ht="25.5" customHeight="1">
      <c r="A23" s="45"/>
      <c r="B23" s="48"/>
      <c r="C23" s="48"/>
      <c r="D23" s="48"/>
      <c r="E23" s="82"/>
      <c r="F23" s="83"/>
      <c r="G23" s="48"/>
      <c r="H23" s="45"/>
      <c r="I23" s="48"/>
      <c r="J23" s="82"/>
      <c r="K23" s="83"/>
    </row>
    <row r="24" spans="1:11" ht="25.5" customHeight="1">
      <c r="A24" s="45"/>
      <c r="B24" s="48"/>
      <c r="C24" s="48"/>
      <c r="D24" s="48"/>
      <c r="E24" s="82"/>
      <c r="F24" s="83"/>
      <c r="G24" s="48"/>
      <c r="H24" s="45"/>
      <c r="I24" s="48"/>
      <c r="J24" s="82"/>
      <c r="K24" s="83"/>
    </row>
    <row r="25" spans="1:11" ht="25.5" customHeight="1">
      <c r="A25" s="45"/>
      <c r="B25" s="48"/>
      <c r="C25" s="48"/>
      <c r="D25" s="48"/>
      <c r="E25" s="82"/>
      <c r="F25" s="83"/>
      <c r="G25" s="48"/>
      <c r="H25" s="45"/>
      <c r="I25" s="48"/>
      <c r="J25" s="82"/>
      <c r="K25" s="83"/>
    </row>
    <row r="26" spans="1:11" ht="25.5" customHeight="1">
      <c r="A26" s="45"/>
      <c r="B26" s="48"/>
      <c r="C26" s="48"/>
      <c r="D26" s="48"/>
      <c r="E26" s="82"/>
      <c r="F26" s="83"/>
      <c r="G26" s="48"/>
      <c r="H26" s="45"/>
      <c r="I26" s="48"/>
      <c r="J26" s="82"/>
      <c r="K26" s="83"/>
    </row>
    <row r="27" spans="1:11" ht="25.5" customHeight="1">
      <c r="A27" s="45"/>
      <c r="B27" s="48"/>
      <c r="C27" s="48"/>
      <c r="D27" s="48"/>
      <c r="E27" s="82"/>
      <c r="F27" s="83"/>
      <c r="G27" s="48"/>
      <c r="H27" s="45"/>
      <c r="I27" s="48"/>
      <c r="J27" s="82"/>
      <c r="K27" s="83"/>
    </row>
    <row r="28" spans="1:11" ht="25.5" customHeight="1">
      <c r="A28" s="45"/>
      <c r="B28" s="48"/>
      <c r="C28" s="48"/>
      <c r="D28" s="48"/>
      <c r="E28" s="82"/>
      <c r="F28" s="83"/>
      <c r="G28" s="48"/>
      <c r="H28" s="45"/>
      <c r="I28" s="48"/>
      <c r="J28" s="82"/>
      <c r="K28" s="83"/>
    </row>
    <row r="29" spans="1:11" ht="25.5" customHeight="1">
      <c r="A29" s="45"/>
      <c r="B29" s="48"/>
      <c r="C29" s="48"/>
      <c r="D29" s="48"/>
      <c r="E29" s="82"/>
      <c r="F29" s="83"/>
      <c r="G29" s="48"/>
      <c r="H29" s="45"/>
      <c r="I29" s="48"/>
      <c r="J29" s="82"/>
      <c r="K29" s="83"/>
    </row>
    <row r="30" spans="1:11" ht="25.5" customHeight="1">
      <c r="A30" s="45"/>
      <c r="B30" s="48"/>
      <c r="C30" s="48"/>
      <c r="D30" s="48"/>
      <c r="E30" s="82"/>
      <c r="F30" s="83"/>
      <c r="G30" s="48"/>
      <c r="H30" s="45"/>
      <c r="I30" s="48"/>
      <c r="J30" s="82"/>
      <c r="K30" s="83"/>
    </row>
    <row r="31" spans="1:11" ht="25.5" customHeight="1">
      <c r="A31" s="4"/>
      <c r="B31" s="48"/>
      <c r="C31" s="48"/>
      <c r="D31" s="48"/>
      <c r="E31" s="82"/>
      <c r="F31" s="83"/>
      <c r="G31" s="48"/>
      <c r="H31" s="45"/>
      <c r="I31" s="48"/>
      <c r="J31" s="82"/>
      <c r="K31" s="83"/>
    </row>
    <row r="32" spans="1:11" ht="25.5" customHeight="1">
      <c r="A32" s="45"/>
      <c r="B32" s="45"/>
      <c r="C32" s="45"/>
      <c r="D32" s="45"/>
      <c r="E32" s="84"/>
      <c r="F32" s="85"/>
      <c r="G32" s="45"/>
      <c r="H32" s="45"/>
      <c r="I32" s="45"/>
      <c r="J32" s="84"/>
      <c r="K32" s="85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</sheetData>
  <sheetProtection/>
  <mergeCells count="2">
    <mergeCell ref="A18:B18"/>
    <mergeCell ref="E18:I1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2021-12-16T04:11:34Z</cp:lastPrinted>
  <dcterms:created xsi:type="dcterms:W3CDTF">2012-01-31T04:45:00Z</dcterms:created>
  <dcterms:modified xsi:type="dcterms:W3CDTF">2022-01-18T15:49:11Z</dcterms:modified>
  <cp:category/>
  <cp:version/>
  <cp:contentType/>
  <cp:contentStatus/>
</cp:coreProperties>
</file>