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ผศ.ดร.ณัฐวุฒิ ดุษฎี\ค่าไฟฟ้า 2561 (ลงในงานจัดการพลังงาน)\"/>
    </mc:Choice>
  </mc:AlternateContent>
  <bookViews>
    <workbookView xWindow="0" yWindow="0" windowWidth="23040" windowHeight="8400"/>
  </bookViews>
  <sheets>
    <sheet name="2561-บิลค่าไฟฟ้า" sheetId="1" r:id="rId1"/>
  </sheets>
  <externalReferences>
    <externalReference r:id="rId2"/>
    <externalReference r:id="rId3"/>
    <externalReference r:id="rId4"/>
    <externalReference r:id="rId5"/>
  </externalReferences>
  <definedNames>
    <definedName name="_1vg" localSheetId="0">#REF!</definedName>
    <definedName name="_1vg">#REF!</definedName>
    <definedName name="_xlnm._FilterDatabase" localSheetId="0" hidden="1">'2561-บิลค่าไฟฟ้า'!$A$3:$M$3</definedName>
    <definedName name="_Flu40">50</definedName>
    <definedName name="_sss2" localSheetId="0">[1]DATA!#REF!</definedName>
    <definedName name="_sss2">[1]DATA!#REF!</definedName>
    <definedName name="_sss4" localSheetId="0">[1]RE_DATA!#REF!</definedName>
    <definedName name="_sss4">[1]RE_DATA!#REF!</definedName>
    <definedName name="af_flu" localSheetId="0">#REF!</definedName>
    <definedName name="af_flu">#REF!</definedName>
    <definedName name="Baht" localSheetId="0">#REF!</definedName>
    <definedName name="Baht">#REF!</definedName>
    <definedName name="be_flu" localSheetId="0">#REF!</definedName>
    <definedName name="be_flu">#REF!</definedName>
    <definedName name="c_watt" localSheetId="0">#REF!</definedName>
    <definedName name="c_watt">#REF!</definedName>
    <definedName name="E_3">"Text 12"</definedName>
    <definedName name="factor_eq">'[2]eirr-a (บท5)'!$G$7</definedName>
    <definedName name="factor_l">'[2]eirr-a (บท5)'!$G$8</definedName>
    <definedName name="fifty">0.02</definedName>
    <definedName name="Flu_40_W">50</definedName>
    <definedName name="hhind" localSheetId="0">[3]!hhind</definedName>
    <definedName name="hhind">[3]!hhind</definedName>
    <definedName name="HideDataBOQ" localSheetId="0">#REF!</definedName>
    <definedName name="HideDataBOQ">#REF!</definedName>
    <definedName name="High_lf" localSheetId="0">[1]DATA!#REF!</definedName>
    <definedName name="High_lf">[1]DATA!#REF!</definedName>
    <definedName name="i_watt" localSheetId="0">#REF!</definedName>
    <definedName name="i_watt">#REF!</definedName>
    <definedName name="inflat_1999">'[2]eirr-a (บท5)'!$G$12</definedName>
    <definedName name="inflat_2000">'[2]eirr-a (บท5)'!$G$13</definedName>
    <definedName name="inflat_eq">'[2]eirr-a (บท5)'!$G$11</definedName>
    <definedName name="L.F." localSheetId="0">[1]RE_DATA!#REF!</definedName>
    <definedName name="L.F.">[1]RE_DATA!#REF!</definedName>
    <definedName name="l_mainair" localSheetId="0">'[2]eirr-a (บท4)'!#REF!</definedName>
    <definedName name="l_mainair">'[2]eirr-a (บท4)'!#REF!</definedName>
    <definedName name="maintain_air4" localSheetId="0">'[2]eirr-a (บท4)'!#REF!</definedName>
    <definedName name="maintain_air4">'[2]eirr-a (บท4)'!#REF!</definedName>
    <definedName name="ohind" localSheetId="0">[3]!ohind</definedName>
    <definedName name="ohind">[3]!ohind</definedName>
    <definedName name="Peak" localSheetId="0">[1]RE_DATA!#REF!</definedName>
    <definedName name="Peak">[1]RE_DATA!#REF!</definedName>
    <definedName name="_xlnm.Print_Titles" localSheetId="0">'2561-บิลค่าไฟฟ้า'!$2:$3</definedName>
    <definedName name="save" localSheetId="0">#REF!</definedName>
    <definedName name="save">#REF!</definedName>
    <definedName name="unit">'[2]eirr-a (บท5)'!$G$9</definedName>
    <definedName name="vg0" localSheetId="0">#REF!</definedName>
    <definedName name="vg0">#REF!</definedName>
    <definedName name="xxx10" localSheetId="0">[4]RE_DATA!#REF!</definedName>
    <definedName name="xxx10">[4]RE_DATA!#REF!</definedName>
    <definedName name="xxx14" localSheetId="0">[4]RE_DATA!#REF!</definedName>
    <definedName name="xxx14">[4]RE_DATA!#REF!</definedName>
    <definedName name="xxx6" localSheetId="0">[4]DATA!#REF!</definedName>
    <definedName name="xxx6">[4]DATA!#REF!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A37" i="1" l="1"/>
  <c r="AZ37" i="1"/>
  <c r="BA35" i="1"/>
  <c r="AZ35" i="1"/>
  <c r="BA28" i="1"/>
  <c r="AZ28" i="1"/>
  <c r="BA23" i="1"/>
  <c r="AZ23" i="1"/>
  <c r="BA19" i="1"/>
  <c r="AZ19" i="1"/>
  <c r="BA14" i="1"/>
  <c r="AZ14" i="1"/>
  <c r="BA12" i="1"/>
  <c r="AZ12" i="1"/>
  <c r="BA10" i="1"/>
  <c r="AZ10" i="1"/>
  <c r="BA8" i="1"/>
  <c r="AZ8" i="1"/>
  <c r="AW35" i="1" l="1"/>
  <c r="AV35" i="1"/>
  <c r="AS35" i="1"/>
  <c r="AR35" i="1"/>
  <c r="AO35" i="1"/>
  <c r="AN35" i="1"/>
  <c r="AK35" i="1"/>
  <c r="AJ35" i="1"/>
  <c r="AG35" i="1"/>
  <c r="AF35" i="1"/>
  <c r="AC35" i="1"/>
  <c r="AB35" i="1"/>
  <c r="Y35" i="1"/>
  <c r="X35" i="1"/>
  <c r="U35" i="1"/>
  <c r="T35" i="1"/>
  <c r="Q35" i="1"/>
  <c r="P35" i="1"/>
  <c r="M35" i="1"/>
  <c r="L35" i="1"/>
  <c r="I35" i="1"/>
  <c r="H35" i="1"/>
  <c r="E35" i="1"/>
  <c r="D35" i="1"/>
  <c r="AY33" i="1"/>
  <c r="AX33" i="1" s="1"/>
  <c r="AU33" i="1"/>
  <c r="AT33" i="1" s="1"/>
  <c r="AQ33" i="1"/>
  <c r="AP33" i="1" s="1"/>
  <c r="AM33" i="1"/>
  <c r="AL33" i="1" s="1"/>
  <c r="AI33" i="1"/>
  <c r="AH33" i="1" s="1"/>
  <c r="AE33" i="1"/>
  <c r="AD33" i="1" s="1"/>
  <c r="AA33" i="1"/>
  <c r="Z33" i="1"/>
  <c r="W33" i="1"/>
  <c r="V33" i="1" s="1"/>
  <c r="S33" i="1"/>
  <c r="R33" i="1" s="1"/>
  <c r="O33" i="1"/>
  <c r="N33" i="1" s="1"/>
  <c r="K33" i="1"/>
  <c r="J33" i="1" s="1"/>
  <c r="G33" i="1"/>
  <c r="F33" i="1" s="1"/>
  <c r="AY32" i="1"/>
  <c r="AX32" i="1" s="1"/>
  <c r="AU32" i="1"/>
  <c r="AT32" i="1" s="1"/>
  <c r="AQ32" i="1"/>
  <c r="AP32" i="1" s="1"/>
  <c r="AM32" i="1"/>
  <c r="AL32" i="1" s="1"/>
  <c r="AI32" i="1"/>
  <c r="AH32" i="1" s="1"/>
  <c r="AE32" i="1"/>
  <c r="AD32" i="1" s="1"/>
  <c r="AA32" i="1"/>
  <c r="Z32" i="1" s="1"/>
  <c r="W32" i="1"/>
  <c r="V32" i="1" s="1"/>
  <c r="S32" i="1"/>
  <c r="R32" i="1" s="1"/>
  <c r="O32" i="1"/>
  <c r="N32" i="1" s="1"/>
  <c r="K32" i="1"/>
  <c r="J32" i="1" s="1"/>
  <c r="G32" i="1"/>
  <c r="F32" i="1" s="1"/>
  <c r="AY31" i="1"/>
  <c r="AX31" i="1" s="1"/>
  <c r="AU31" i="1"/>
  <c r="AT31" i="1" s="1"/>
  <c r="AQ31" i="1"/>
  <c r="AP31" i="1" s="1"/>
  <c r="AM31" i="1"/>
  <c r="AL31" i="1" s="1"/>
  <c r="AI31" i="1"/>
  <c r="AH31" i="1" s="1"/>
  <c r="AE31" i="1"/>
  <c r="AD31" i="1" s="1"/>
  <c r="AA31" i="1"/>
  <c r="Z31" i="1" s="1"/>
  <c r="W31" i="1"/>
  <c r="V31" i="1" s="1"/>
  <c r="S31" i="1"/>
  <c r="R31" i="1" s="1"/>
  <c r="O31" i="1"/>
  <c r="N31" i="1" s="1"/>
  <c r="K31" i="1"/>
  <c r="J31" i="1" s="1"/>
  <c r="G31" i="1"/>
  <c r="F31" i="1" s="1"/>
  <c r="AY30" i="1"/>
  <c r="AX30" i="1"/>
  <c r="AU30" i="1"/>
  <c r="AT30" i="1" s="1"/>
  <c r="AQ30" i="1"/>
  <c r="AP30" i="1" s="1"/>
  <c r="AM30" i="1"/>
  <c r="AL30" i="1" s="1"/>
  <c r="AI30" i="1"/>
  <c r="AH30" i="1" s="1"/>
  <c r="AE30" i="1"/>
  <c r="AD30" i="1" s="1"/>
  <c r="AA30" i="1"/>
  <c r="Z30" i="1" s="1"/>
  <c r="W30" i="1"/>
  <c r="V30" i="1" s="1"/>
  <c r="S30" i="1"/>
  <c r="R30" i="1" s="1"/>
  <c r="O30" i="1"/>
  <c r="N30" i="1" s="1"/>
  <c r="K30" i="1"/>
  <c r="J30" i="1" s="1"/>
  <c r="G30" i="1"/>
  <c r="F30" i="1" s="1"/>
  <c r="AW28" i="1"/>
  <c r="AV28" i="1"/>
  <c r="AS28" i="1"/>
  <c r="AR28" i="1"/>
  <c r="AO28" i="1"/>
  <c r="AN28" i="1"/>
  <c r="AK28" i="1"/>
  <c r="AJ28" i="1"/>
  <c r="AG28" i="1"/>
  <c r="AF28" i="1"/>
  <c r="AC28" i="1"/>
  <c r="AB28" i="1"/>
  <c r="Y28" i="1"/>
  <c r="X28" i="1"/>
  <c r="U28" i="1"/>
  <c r="T28" i="1"/>
  <c r="Q28" i="1"/>
  <c r="P28" i="1"/>
  <c r="M28" i="1"/>
  <c r="L28" i="1"/>
  <c r="I28" i="1"/>
  <c r="H28" i="1"/>
  <c r="E28" i="1"/>
  <c r="D28" i="1"/>
  <c r="AY27" i="1"/>
  <c r="AX27" i="1" s="1"/>
  <c r="AU27" i="1"/>
  <c r="AT27" i="1" s="1"/>
  <c r="AQ27" i="1"/>
  <c r="AP27" i="1" s="1"/>
  <c r="AM27" i="1"/>
  <c r="AL27" i="1" s="1"/>
  <c r="AI27" i="1"/>
  <c r="AH27" i="1" s="1"/>
  <c r="AE27" i="1"/>
  <c r="AD27" i="1" s="1"/>
  <c r="AA27" i="1"/>
  <c r="Z27" i="1" s="1"/>
  <c r="W27" i="1"/>
  <c r="V27" i="1" s="1"/>
  <c r="S27" i="1"/>
  <c r="R27" i="1" s="1"/>
  <c r="O27" i="1"/>
  <c r="N27" i="1" s="1"/>
  <c r="K27" i="1"/>
  <c r="J27" i="1" s="1"/>
  <c r="G27" i="1"/>
  <c r="F27" i="1" s="1"/>
  <c r="AY26" i="1"/>
  <c r="AX26" i="1" s="1"/>
  <c r="AU26" i="1"/>
  <c r="AT26" i="1" s="1"/>
  <c r="AQ26" i="1"/>
  <c r="AP26" i="1" s="1"/>
  <c r="AM26" i="1"/>
  <c r="AL26" i="1" s="1"/>
  <c r="AI26" i="1"/>
  <c r="AH26" i="1" s="1"/>
  <c r="AE26" i="1"/>
  <c r="AD26" i="1" s="1"/>
  <c r="AA26" i="1"/>
  <c r="Z26" i="1" s="1"/>
  <c r="W26" i="1"/>
  <c r="V26" i="1" s="1"/>
  <c r="S26" i="1"/>
  <c r="R26" i="1" s="1"/>
  <c r="O26" i="1"/>
  <c r="N26" i="1" s="1"/>
  <c r="K26" i="1"/>
  <c r="J26" i="1" s="1"/>
  <c r="G26" i="1"/>
  <c r="F26" i="1"/>
  <c r="AY25" i="1"/>
  <c r="AX25" i="1" s="1"/>
  <c r="AU25" i="1"/>
  <c r="AT25" i="1" s="1"/>
  <c r="AQ25" i="1"/>
  <c r="AP25" i="1" s="1"/>
  <c r="AM25" i="1"/>
  <c r="AL25" i="1" s="1"/>
  <c r="AI25" i="1"/>
  <c r="AH25" i="1" s="1"/>
  <c r="AE25" i="1"/>
  <c r="AD25" i="1" s="1"/>
  <c r="AA25" i="1"/>
  <c r="Z25" i="1"/>
  <c r="W25" i="1"/>
  <c r="V25" i="1" s="1"/>
  <c r="S25" i="1"/>
  <c r="R25" i="1" s="1"/>
  <c r="O25" i="1"/>
  <c r="N25" i="1" s="1"/>
  <c r="K25" i="1"/>
  <c r="J25" i="1" s="1"/>
  <c r="G25" i="1"/>
  <c r="F25" i="1" s="1"/>
  <c r="AW23" i="1"/>
  <c r="AV23" i="1"/>
  <c r="AS23" i="1"/>
  <c r="AR23" i="1"/>
  <c r="AO23" i="1"/>
  <c r="AN23" i="1"/>
  <c r="AK23" i="1"/>
  <c r="AJ23" i="1"/>
  <c r="AG23" i="1"/>
  <c r="AF23" i="1"/>
  <c r="AC23" i="1"/>
  <c r="AB23" i="1"/>
  <c r="Y23" i="1"/>
  <c r="X23" i="1"/>
  <c r="U23" i="1"/>
  <c r="T23" i="1"/>
  <c r="Q23" i="1"/>
  <c r="P23" i="1"/>
  <c r="M23" i="1"/>
  <c r="L23" i="1"/>
  <c r="I23" i="1"/>
  <c r="H23" i="1"/>
  <c r="E23" i="1"/>
  <c r="D23" i="1"/>
  <c r="AY21" i="1"/>
  <c r="AX21" i="1" s="1"/>
  <c r="AU21" i="1"/>
  <c r="AT21" i="1" s="1"/>
  <c r="AQ21" i="1"/>
  <c r="AP21" i="1" s="1"/>
  <c r="AM21" i="1"/>
  <c r="AL21" i="1" s="1"/>
  <c r="AI21" i="1"/>
  <c r="AH21" i="1" s="1"/>
  <c r="AE21" i="1"/>
  <c r="AD21" i="1"/>
  <c r="AA21" i="1"/>
  <c r="Z21" i="1" s="1"/>
  <c r="W21" i="1"/>
  <c r="V21" i="1" s="1"/>
  <c r="S21" i="1"/>
  <c r="R21" i="1" s="1"/>
  <c r="O21" i="1"/>
  <c r="N21" i="1" s="1"/>
  <c r="K21" i="1"/>
  <c r="J21" i="1" s="1"/>
  <c r="G21" i="1"/>
  <c r="F21" i="1" s="1"/>
  <c r="AW19" i="1"/>
  <c r="AV19" i="1"/>
  <c r="AS19" i="1"/>
  <c r="AR19" i="1"/>
  <c r="AO19" i="1"/>
  <c r="AN19" i="1"/>
  <c r="AK19" i="1"/>
  <c r="AJ19" i="1"/>
  <c r="AG19" i="1"/>
  <c r="AF19" i="1"/>
  <c r="AC19" i="1"/>
  <c r="AB19" i="1"/>
  <c r="Y19" i="1"/>
  <c r="X19" i="1"/>
  <c r="U19" i="1"/>
  <c r="T19" i="1"/>
  <c r="Q19" i="1"/>
  <c r="P19" i="1"/>
  <c r="M19" i="1"/>
  <c r="L19" i="1"/>
  <c r="I19" i="1"/>
  <c r="H19" i="1"/>
  <c r="E19" i="1"/>
  <c r="D19" i="1"/>
  <c r="AY18" i="1"/>
  <c r="AX18" i="1" s="1"/>
  <c r="AU18" i="1"/>
  <c r="AT18" i="1" s="1"/>
  <c r="AQ18" i="1"/>
  <c r="AP18" i="1" s="1"/>
  <c r="AM18" i="1"/>
  <c r="AL18" i="1"/>
  <c r="AI18" i="1"/>
  <c r="AH18" i="1" s="1"/>
  <c r="AE18" i="1"/>
  <c r="AD18" i="1" s="1"/>
  <c r="AA18" i="1"/>
  <c r="Z18" i="1"/>
  <c r="W18" i="1"/>
  <c r="V18" i="1" s="1"/>
  <c r="S18" i="1"/>
  <c r="R18" i="1" s="1"/>
  <c r="O18" i="1"/>
  <c r="N18" i="1" s="1"/>
  <c r="K18" i="1"/>
  <c r="J18" i="1" s="1"/>
  <c r="G18" i="1"/>
  <c r="F18" i="1" s="1"/>
  <c r="AY17" i="1"/>
  <c r="AX17" i="1" s="1"/>
  <c r="AU17" i="1"/>
  <c r="AT17" i="1" s="1"/>
  <c r="AQ17" i="1"/>
  <c r="AP17" i="1" s="1"/>
  <c r="AM17" i="1"/>
  <c r="AL17" i="1" s="1"/>
  <c r="AI17" i="1"/>
  <c r="AH17" i="1" s="1"/>
  <c r="AE17" i="1"/>
  <c r="AD17" i="1" s="1"/>
  <c r="AA17" i="1"/>
  <c r="Z17" i="1" s="1"/>
  <c r="W17" i="1"/>
  <c r="V17" i="1"/>
  <c r="S17" i="1"/>
  <c r="R17" i="1" s="1"/>
  <c r="O17" i="1"/>
  <c r="N17" i="1" s="1"/>
  <c r="K17" i="1"/>
  <c r="J17" i="1"/>
  <c r="G17" i="1"/>
  <c r="F17" i="1" s="1"/>
  <c r="AY16" i="1"/>
  <c r="AX16" i="1" s="1"/>
  <c r="AU16" i="1"/>
  <c r="AT16" i="1" s="1"/>
  <c r="AQ16" i="1"/>
  <c r="AP16" i="1" s="1"/>
  <c r="AM16" i="1"/>
  <c r="AL16" i="1" s="1"/>
  <c r="AI16" i="1"/>
  <c r="AH16" i="1" s="1"/>
  <c r="AE16" i="1"/>
  <c r="AD16" i="1" s="1"/>
  <c r="AA16" i="1"/>
  <c r="Z16" i="1" s="1"/>
  <c r="W16" i="1"/>
  <c r="V16" i="1" s="1"/>
  <c r="S16" i="1"/>
  <c r="R16" i="1" s="1"/>
  <c r="O16" i="1"/>
  <c r="N16" i="1" s="1"/>
  <c r="K16" i="1"/>
  <c r="J16" i="1" s="1"/>
  <c r="G16" i="1"/>
  <c r="F16" i="1" s="1"/>
  <c r="AY14" i="1"/>
  <c r="AX14" i="1" s="1"/>
  <c r="AU14" i="1"/>
  <c r="AT14" i="1" s="1"/>
  <c r="AQ14" i="1"/>
  <c r="AP14" i="1" s="1"/>
  <c r="AM14" i="1"/>
  <c r="AL14" i="1" s="1"/>
  <c r="AI14" i="1"/>
  <c r="AH14" i="1" s="1"/>
  <c r="AE14" i="1"/>
  <c r="AD14" i="1" s="1"/>
  <c r="AA14" i="1"/>
  <c r="Z14" i="1" s="1"/>
  <c r="W14" i="1"/>
  <c r="V14" i="1" s="1"/>
  <c r="S14" i="1"/>
  <c r="R14" i="1"/>
  <c r="O14" i="1"/>
  <c r="N14" i="1" s="1"/>
  <c r="K14" i="1"/>
  <c r="J14" i="1" s="1"/>
  <c r="G14" i="1"/>
  <c r="F14" i="1"/>
  <c r="AY12" i="1"/>
  <c r="AX12" i="1" s="1"/>
  <c r="AU12" i="1"/>
  <c r="AT12" i="1" s="1"/>
  <c r="AQ12" i="1"/>
  <c r="AP12" i="1" s="1"/>
  <c r="AM12" i="1"/>
  <c r="AL12" i="1" s="1"/>
  <c r="AI12" i="1"/>
  <c r="AH12" i="1" s="1"/>
  <c r="AE12" i="1"/>
  <c r="AD12" i="1" s="1"/>
  <c r="AA12" i="1"/>
  <c r="Z12" i="1" s="1"/>
  <c r="W12" i="1"/>
  <c r="V12" i="1" s="1"/>
  <c r="S12" i="1"/>
  <c r="R12" i="1" s="1"/>
  <c r="O12" i="1"/>
  <c r="N12" i="1" s="1"/>
  <c r="K12" i="1"/>
  <c r="J12" i="1" s="1"/>
  <c r="G12" i="1"/>
  <c r="F12" i="1" s="1"/>
  <c r="AY10" i="1"/>
  <c r="AX10" i="1" s="1"/>
  <c r="AU10" i="1"/>
  <c r="AT10" i="1" s="1"/>
  <c r="AQ10" i="1"/>
  <c r="AP10" i="1" s="1"/>
  <c r="AM10" i="1"/>
  <c r="AL10" i="1" s="1"/>
  <c r="AI10" i="1"/>
  <c r="AH10" i="1" s="1"/>
  <c r="AE10" i="1"/>
  <c r="AD10" i="1" s="1"/>
  <c r="AA10" i="1"/>
  <c r="Z10" i="1" s="1"/>
  <c r="W10" i="1"/>
  <c r="V10" i="1" s="1"/>
  <c r="S10" i="1"/>
  <c r="R10" i="1" s="1"/>
  <c r="O10" i="1"/>
  <c r="N10" i="1" s="1"/>
  <c r="K10" i="1"/>
  <c r="J10" i="1" s="1"/>
  <c r="G10" i="1"/>
  <c r="F10" i="1" s="1"/>
  <c r="AW8" i="1"/>
  <c r="AV8" i="1"/>
  <c r="AV37" i="1" s="1"/>
  <c r="AS8" i="1"/>
  <c r="AR8" i="1"/>
  <c r="AR37" i="1" s="1"/>
  <c r="AO8" i="1"/>
  <c r="AO37" i="1" s="1"/>
  <c r="AN8" i="1"/>
  <c r="AN37" i="1" s="1"/>
  <c r="AK8" i="1"/>
  <c r="AJ8" i="1"/>
  <c r="AG8" i="1"/>
  <c r="AF8" i="1"/>
  <c r="AF37" i="1" s="1"/>
  <c r="AC8" i="1"/>
  <c r="AB8" i="1"/>
  <c r="Y8" i="1"/>
  <c r="Y37" i="1" s="1"/>
  <c r="X8" i="1"/>
  <c r="U8" i="1"/>
  <c r="T8" i="1"/>
  <c r="Q8" i="1"/>
  <c r="P8" i="1"/>
  <c r="P37" i="1" s="1"/>
  <c r="M8" i="1"/>
  <c r="L8" i="1"/>
  <c r="L37" i="1" s="1"/>
  <c r="I8" i="1"/>
  <c r="I37" i="1" s="1"/>
  <c r="H8" i="1"/>
  <c r="E8" i="1"/>
  <c r="D8" i="1"/>
  <c r="D37" i="1" s="1"/>
  <c r="AY7" i="1"/>
  <c r="AX7" i="1" s="1"/>
  <c r="AU7" i="1"/>
  <c r="AT7" i="1" s="1"/>
  <c r="AQ7" i="1"/>
  <c r="AP7" i="1" s="1"/>
  <c r="AM7" i="1"/>
  <c r="AL7" i="1" s="1"/>
  <c r="AI7" i="1"/>
  <c r="AH7" i="1" s="1"/>
  <c r="AE7" i="1"/>
  <c r="AD7" i="1"/>
  <c r="AA7" i="1"/>
  <c r="Z7" i="1" s="1"/>
  <c r="W7" i="1"/>
  <c r="V7" i="1" s="1"/>
  <c r="S7" i="1"/>
  <c r="R7" i="1" s="1"/>
  <c r="O7" i="1"/>
  <c r="N7" i="1" s="1"/>
  <c r="K7" i="1"/>
  <c r="J7" i="1" s="1"/>
  <c r="G7" i="1"/>
  <c r="F7" i="1" s="1"/>
  <c r="AY6" i="1"/>
  <c r="AX6" i="1" s="1"/>
  <c r="AU6" i="1"/>
  <c r="AT6" i="1" s="1"/>
  <c r="AQ6" i="1"/>
  <c r="AP6" i="1" s="1"/>
  <c r="AM6" i="1"/>
  <c r="AL6" i="1" s="1"/>
  <c r="AI6" i="1"/>
  <c r="AH6" i="1" s="1"/>
  <c r="AE6" i="1"/>
  <c r="AD6" i="1"/>
  <c r="AA6" i="1"/>
  <c r="Z6" i="1" s="1"/>
  <c r="W6" i="1"/>
  <c r="V6" i="1" s="1"/>
  <c r="S6" i="1"/>
  <c r="R6" i="1"/>
  <c r="O6" i="1"/>
  <c r="N6" i="1" s="1"/>
  <c r="K6" i="1"/>
  <c r="J6" i="1"/>
  <c r="G6" i="1"/>
  <c r="F6" i="1" s="1"/>
  <c r="AY5" i="1"/>
  <c r="AX5" i="1" s="1"/>
  <c r="AU5" i="1"/>
  <c r="AT5" i="1" s="1"/>
  <c r="AQ5" i="1"/>
  <c r="AP5" i="1" s="1"/>
  <c r="AM5" i="1"/>
  <c r="AL5" i="1"/>
  <c r="AI5" i="1"/>
  <c r="AH5" i="1"/>
  <c r="AE5" i="1"/>
  <c r="AD5" i="1"/>
  <c r="AA5" i="1"/>
  <c r="Z5" i="1" s="1"/>
  <c r="W5" i="1"/>
  <c r="V5" i="1"/>
  <c r="S5" i="1"/>
  <c r="R5" i="1" s="1"/>
  <c r="O5" i="1"/>
  <c r="N5" i="1" s="1"/>
  <c r="K5" i="1"/>
  <c r="J5" i="1" s="1"/>
  <c r="G5" i="1"/>
  <c r="F5" i="1" s="1"/>
  <c r="Q37" i="1" l="1"/>
  <c r="AG37" i="1"/>
  <c r="AW37" i="1"/>
  <c r="M37" i="1"/>
  <c r="AC37" i="1"/>
  <c r="AS37" i="1"/>
  <c r="T37" i="1"/>
  <c r="AJ37" i="1"/>
  <c r="E37" i="1"/>
  <c r="U37" i="1"/>
  <c r="AK37" i="1"/>
  <c r="X37" i="1"/>
  <c r="H37" i="1"/>
  <c r="AB37" i="1"/>
</calcChain>
</file>

<file path=xl/comments1.xml><?xml version="1.0" encoding="utf-8"?>
<comments xmlns="http://schemas.openxmlformats.org/spreadsheetml/2006/main">
  <authors>
    <author>Tong</author>
  </authors>
  <commentList>
    <comment ref="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I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M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Q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U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Y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C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K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O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S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W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A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</commentList>
</comments>
</file>

<file path=xl/sharedStrings.xml><?xml version="1.0" encoding="utf-8"?>
<sst xmlns="http://schemas.openxmlformats.org/spreadsheetml/2006/main" count="255" uniqueCount="66">
  <si>
    <t>การใช้พลังงานไฟฟ้า ตามหนังสือแจ้งค่าไฟฟ้า(บิลค่าไฟฟ้า)</t>
  </si>
  <si>
    <t>ลำดับ</t>
  </si>
  <si>
    <t>ชื่ออาคาร</t>
  </si>
  <si>
    <t>หมายเลข</t>
  </si>
  <si>
    <t>มกราคม 61</t>
  </si>
  <si>
    <t>กุมภาพันธ์ 61</t>
  </si>
  <si>
    <t>มีนาคม 61</t>
  </si>
  <si>
    <t>เมษายน 61</t>
  </si>
  <si>
    <t>พฤษภาคม 61</t>
  </si>
  <si>
    <t>มิถุนายน 61</t>
  </si>
  <si>
    <t>กรกฏาคม 61</t>
  </si>
  <si>
    <t>สิงหาคม 61</t>
  </si>
  <si>
    <t>กันยายน 61</t>
  </si>
  <si>
    <t>ตุลาคม 61</t>
  </si>
  <si>
    <t>พฤศจิกายน 61</t>
  </si>
  <si>
    <t>ธันวาคม 61</t>
  </si>
  <si>
    <t>ผลรวมบิลค่าไฟฟ้า/ปี</t>
  </si>
  <si>
    <t xml:space="preserve">คณะสัตวศาสตร์และเทคโนโลยี </t>
  </si>
  <si>
    <t xml:space="preserve">วิทยาลัยพลังงานทดแทน </t>
  </si>
  <si>
    <t xml:space="preserve">โครงการแปรรูปผลิตผลทางการเกษตร </t>
  </si>
  <si>
    <t xml:space="preserve">สำนักฟาร์มมหาวิทยาลัยแม่โจ้ (ฟาร์มบ้านโปง) </t>
  </si>
  <si>
    <t xml:space="preserve">สำนักฟาร์มมหาวิทยาลัยแม่โจ้ (ฟาร์มพร้าว ) </t>
  </si>
  <si>
    <t>มหาวิทยาลัยแม่โจ้-แพร่ เฉลิมพระเกียรติ</t>
  </si>
  <si>
    <t>มหาวิทยาลัยแม่โจ้ - ชุมพร</t>
  </si>
  <si>
    <t>ผู้ใช้ไฟฟ้า</t>
  </si>
  <si>
    <t>kWh</t>
  </si>
  <si>
    <t>บาท</t>
  </si>
  <si>
    <t>เช็ด</t>
  </si>
  <si>
    <t>หน่วยค่าไฟ/บาท</t>
  </si>
  <si>
    <t xml:space="preserve">มหาวิทยาลัยแม่โจ้ </t>
  </si>
  <si>
    <t>9806 020017405371</t>
  </si>
  <si>
    <t>มหาวิทยาลัยแม่โจ้ (โรงสูบน้ำศรีบุญเรือน)</t>
  </si>
  <si>
    <t>9807 020005984751</t>
  </si>
  <si>
    <t>มหาวิทยาลัยแม่โจ้ (หมู่ 6 ตำบลป่าไผ่)</t>
  </si>
  <si>
    <t>0633 020005539809</t>
  </si>
  <si>
    <t>รวม</t>
  </si>
  <si>
    <t>-</t>
  </si>
  <si>
    <t>คณะสัตวศาสตร์และเทคโนโลยี</t>
  </si>
  <si>
    <t>9805 020004553162</t>
  </si>
  <si>
    <t>วิทยาลัยพลังงานทดแทน</t>
  </si>
  <si>
    <t>9095 020016355485</t>
  </si>
  <si>
    <t>โครงการแปรรูปผลิตผลทางการเกษตร</t>
  </si>
  <si>
    <t>9805 020006009966</t>
  </si>
  <si>
    <t>โครงการพัฒนาบ้านโปงพระราชดำริ</t>
  </si>
  <si>
    <t>9801 020005984825</t>
  </si>
  <si>
    <t>โครงการพัฒนาบ้านโปง</t>
  </si>
  <si>
    <t>0228 020005942984</t>
  </si>
  <si>
    <t>0535 020004636485</t>
  </si>
  <si>
    <t>มหาวิทยาลัยแม่โจ้ (อุทยานเกษตร)</t>
  </si>
  <si>
    <t>9804 020005752138</t>
  </si>
  <si>
    <t>9803 020016314816</t>
  </si>
  <si>
    <t>มหาวิทยาลัยแม่โจ้เฉลิมพระเกียรติ แพร่</t>
  </si>
  <si>
    <t>9801 020010405428</t>
  </si>
  <si>
    <t>ศูนย์ประสานงานมหาวิทยาลัยแม่โจ้</t>
  </si>
  <si>
    <t>9801 020010405422</t>
  </si>
  <si>
    <t>โรงสูบน้ำมหาวิทยาลัยแม่โจ้</t>
  </si>
  <si>
    <t>9801 020010405537</t>
  </si>
  <si>
    <t>สถาบันเทคโนโลยี่การเกษตรแม่โจ้</t>
  </si>
  <si>
    <t>9801 020004457486</t>
  </si>
  <si>
    <t>มหาวิทยาลัยแม่โจ้วิทยาเขตชุมพร</t>
  </si>
  <si>
    <t>9026  020016381667</t>
  </si>
  <si>
    <t>9801 020004456066</t>
  </si>
  <si>
    <t>มหาวิทยาลัยแม่โจ้(อาคารชุดพักอาศัยข้าราชการ)</t>
  </si>
  <si>
    <t>9801 020004456103</t>
  </si>
  <si>
    <t>9801 020022277344</t>
  </si>
  <si>
    <t>รวมทุกบิลค่าไฟฟ้า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</si>
</sst>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  <charset val="222"/>
    </font>
    <font>
      <b/>
      <sz val="16"/>
      <name val="AngsanaUPC"/>
      <family val="1"/>
      <charset val="222"/>
    </font>
    <font>
      <sz val="14"/>
      <name val="AngsanaUPC"/>
      <family val="1"/>
      <charset val="222"/>
    </font>
    <font>
      <sz val="14"/>
      <color indexed="10"/>
      <name val="AngsanaUPC"/>
      <family val="1"/>
      <charset val="222"/>
    </font>
    <font>
      <sz val="14"/>
      <color rgb="FFCC00FF"/>
      <name val="AngsanaUPC"/>
      <family val="1"/>
      <charset val="222"/>
    </font>
    <font>
      <b/>
      <sz val="14"/>
      <color rgb="FFFF0000"/>
      <name val="AngsanaUPC"/>
      <family val="1"/>
      <charset val="222"/>
    </font>
    <font>
      <b/>
      <sz val="14"/>
      <name val="AngsanaUPC"/>
      <family val="1"/>
      <charset val="222"/>
    </font>
    <font>
      <b/>
      <sz val="14"/>
      <color indexed="10"/>
      <name val="AngsanaUPC"/>
      <family val="1"/>
      <charset val="222"/>
    </font>
    <font>
      <sz val="10"/>
      <name val="Arial"/>
      <family val="2"/>
    </font>
    <font>
      <sz val="14"/>
      <color rgb="FFFF0000"/>
      <name val="AngsanaUPC"/>
      <family val="1"/>
      <charset val="222"/>
    </font>
    <font>
      <b/>
      <sz val="14"/>
      <color rgb="FFCC00FF"/>
      <name val="AngsanaUPC"/>
      <family val="1"/>
      <charset val="222"/>
    </font>
    <font>
      <b/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74">
    <xf numFmtId="0" fontId="0" fillId="0" borderId="0" xfId="0"/>
    <xf numFmtId="17" fontId="1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shrinkToFit="1"/>
    </xf>
    <xf numFmtId="0" fontId="3" fillId="0" borderId="0" xfId="0" applyFont="1" applyFill="1" applyAlignment="1">
      <alignment horizontal="center" shrinkToFit="1"/>
    </xf>
    <xf numFmtId="0" fontId="4" fillId="0" borderId="0" xfId="0" applyFont="1" applyFill="1"/>
    <xf numFmtId="2" fontId="5" fillId="0" borderId="0" xfId="0" applyNumberFormat="1" applyFont="1" applyFill="1" applyAlignment="1">
      <alignment horizontal="center"/>
    </xf>
    <xf numFmtId="2" fontId="5" fillId="0" borderId="0" xfId="0" applyNumberFormat="1" applyFont="1" applyFill="1" applyAlignment="1">
      <alignment horizontal="center" shrinkToFit="1"/>
    </xf>
    <xf numFmtId="4" fontId="5" fillId="0" borderId="0" xfId="0" applyNumberFormat="1" applyFont="1" applyFill="1" applyAlignment="1">
      <alignment horizontal="center"/>
    </xf>
    <xf numFmtId="4" fontId="4" fillId="0" borderId="0" xfId="0" applyNumberFormat="1" applyFont="1" applyFill="1"/>
    <xf numFmtId="0" fontId="5" fillId="0" borderId="0" xfId="0" applyFont="1" applyFill="1" applyAlignment="1">
      <alignment horizontal="center"/>
    </xf>
    <xf numFmtId="4" fontId="4" fillId="0" borderId="0" xfId="0" applyNumberFormat="1" applyFont="1"/>
    <xf numFmtId="4" fontId="5" fillId="0" borderId="0" xfId="0" applyNumberFormat="1" applyFont="1" applyAlignment="1">
      <alignment horizontal="center"/>
    </xf>
    <xf numFmtId="0" fontId="2" fillId="0" borderId="0" xfId="0" applyFont="1" applyFill="1"/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shrinkToFit="1"/>
    </xf>
    <xf numFmtId="0" fontId="7" fillId="0" borderId="1" xfId="0" applyFont="1" applyFill="1" applyBorder="1" applyAlignment="1">
      <alignment horizontal="centerContinuous" shrinkToFit="1"/>
    </xf>
    <xf numFmtId="17" fontId="5" fillId="0" borderId="2" xfId="0" quotePrefix="1" applyNumberFormat="1" applyFont="1" applyFill="1" applyBorder="1" applyAlignment="1">
      <alignment horizontal="centerContinuous"/>
    </xf>
    <xf numFmtId="0" fontId="5" fillId="0" borderId="3" xfId="0" applyFont="1" applyFill="1" applyBorder="1" applyAlignment="1">
      <alignment horizontal="centerContinuous"/>
    </xf>
    <xf numFmtId="0" fontId="5" fillId="0" borderId="2" xfId="0" applyFont="1" applyFill="1" applyBorder="1" applyAlignment="1">
      <alignment horizontal="centerContinuous"/>
    </xf>
    <xf numFmtId="2" fontId="5" fillId="0" borderId="2" xfId="0" applyNumberFormat="1" applyFont="1" applyFill="1" applyBorder="1" applyAlignment="1">
      <alignment horizontal="centerContinuous" shrinkToFit="1"/>
    </xf>
    <xf numFmtId="17" fontId="5" fillId="0" borderId="4" xfId="0" quotePrefix="1" applyNumberFormat="1" applyFont="1" applyFill="1" applyBorder="1" applyAlignment="1">
      <alignment horizontal="centerContinuous"/>
    </xf>
    <xf numFmtId="2" fontId="5" fillId="0" borderId="3" xfId="0" applyNumberFormat="1" applyFont="1" applyFill="1" applyBorder="1" applyAlignment="1">
      <alignment horizontal="centerContinuous" shrinkToFit="1"/>
    </xf>
    <xf numFmtId="17" fontId="5" fillId="0" borderId="4" xfId="0" quotePrefix="1" applyNumberFormat="1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17" fontId="5" fillId="0" borderId="2" xfId="0" quotePrefix="1" applyNumberFormat="1" applyFont="1" applyBorder="1" applyAlignment="1">
      <alignment horizontal="centerContinuous"/>
    </xf>
    <xf numFmtId="17" fontId="5" fillId="0" borderId="5" xfId="1" quotePrefix="1" applyNumberFormat="1" applyFont="1" applyBorder="1" applyAlignment="1">
      <alignment horizontal="centerContinuous"/>
    </xf>
    <xf numFmtId="0" fontId="9" fillId="0" borderId="5" xfId="1" applyFont="1" applyBorder="1" applyAlignment="1">
      <alignment horizontal="centerContinuous"/>
    </xf>
    <xf numFmtId="0" fontId="6" fillId="0" borderId="6" xfId="0" applyFont="1" applyFill="1" applyBorder="1"/>
    <xf numFmtId="0" fontId="6" fillId="0" borderId="6" xfId="0" applyFont="1" applyFill="1" applyBorder="1" applyAlignment="1">
      <alignment shrinkToFit="1"/>
    </xf>
    <xf numFmtId="0" fontId="7" fillId="0" borderId="6" xfId="0" applyFont="1" applyFill="1" applyBorder="1" applyAlignment="1">
      <alignment horizontal="center" shrinkToFit="1"/>
    </xf>
    <xf numFmtId="0" fontId="10" fillId="0" borderId="7" xfId="0" applyFont="1" applyFill="1" applyBorder="1" applyAlignment="1">
      <alignment horizontal="center"/>
    </xf>
    <xf numFmtId="2" fontId="5" fillId="0" borderId="5" xfId="0" applyNumberFormat="1" applyFont="1" applyFill="1" applyBorder="1" applyAlignment="1">
      <alignment horizontal="center"/>
    </xf>
    <xf numFmtId="2" fontId="5" fillId="2" borderId="7" xfId="0" applyNumberFormat="1" applyFont="1" applyFill="1" applyBorder="1" applyAlignment="1">
      <alignment horizontal="center"/>
    </xf>
    <xf numFmtId="2" fontId="5" fillId="0" borderId="6" xfId="0" applyNumberFormat="1" applyFont="1" applyFill="1" applyBorder="1" applyAlignment="1">
      <alignment horizontal="center" shrinkToFit="1"/>
    </xf>
    <xf numFmtId="0" fontId="10" fillId="0" borderId="6" xfId="0" applyFont="1" applyFill="1" applyBorder="1" applyAlignment="1">
      <alignment horizontal="center"/>
    </xf>
    <xf numFmtId="0" fontId="10" fillId="0" borderId="6" xfId="0" applyFont="1" applyBorder="1" applyAlignment="1">
      <alignment horizontal="center"/>
    </xf>
    <xf numFmtId="2" fontId="5" fillId="2" borderId="6" xfId="0" applyNumberFormat="1" applyFont="1" applyFill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left"/>
    </xf>
    <xf numFmtId="0" fontId="6" fillId="0" borderId="2" xfId="0" applyFont="1" applyFill="1" applyBorder="1" applyAlignment="1">
      <alignment shrinkToFit="1"/>
    </xf>
    <xf numFmtId="0" fontId="7" fillId="0" borderId="3" xfId="0" applyFont="1" applyFill="1" applyBorder="1" applyAlignment="1">
      <alignment horizontal="center" shrinkToFit="1"/>
    </xf>
    <xf numFmtId="4" fontId="10" fillId="0" borderId="2" xfId="0" applyNumberFormat="1" applyFont="1" applyFill="1" applyBorder="1" applyAlignment="1">
      <alignment horizontal="center"/>
    </xf>
    <xf numFmtId="4" fontId="10" fillId="0" borderId="3" xfId="0" applyNumberFormat="1" applyFont="1" applyFill="1" applyBorder="1" applyAlignment="1">
      <alignment horizontal="center"/>
    </xf>
    <xf numFmtId="2" fontId="10" fillId="0" borderId="3" xfId="0" applyNumberFormat="1" applyFont="1" applyFill="1" applyBorder="1" applyAlignment="1">
      <alignment horizontal="center"/>
    </xf>
    <xf numFmtId="4" fontId="10" fillId="2" borderId="5" xfId="0" applyNumberFormat="1" applyFont="1" applyFill="1" applyBorder="1" applyAlignment="1">
      <alignment horizontal="center"/>
    </xf>
    <xf numFmtId="4" fontId="5" fillId="2" borderId="5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left" shrinkToFit="1"/>
    </xf>
    <xf numFmtId="0" fontId="7" fillId="0" borderId="5" xfId="0" applyFont="1" applyFill="1" applyBorder="1" applyAlignment="1">
      <alignment horizontal="centerContinuous" shrinkToFit="1"/>
    </xf>
    <xf numFmtId="4" fontId="5" fillId="0" borderId="5" xfId="0" applyNumberFormat="1" applyFont="1" applyFill="1" applyBorder="1" applyAlignment="1">
      <alignment horizontal="center"/>
    </xf>
    <xf numFmtId="4" fontId="5" fillId="2" borderId="3" xfId="0" applyNumberFormat="1" applyFont="1" applyFill="1" applyBorder="1" applyAlignment="1">
      <alignment horizontal="center"/>
    </xf>
    <xf numFmtId="2" fontId="5" fillId="0" borderId="3" xfId="0" applyNumberFormat="1" applyFont="1" applyFill="1" applyBorder="1" applyAlignment="1">
      <alignment horizontal="center" shrinkToFit="1"/>
    </xf>
    <xf numFmtId="4" fontId="10" fillId="0" borderId="5" xfId="0" applyNumberFormat="1" applyFont="1" applyFill="1" applyBorder="1" applyAlignment="1">
      <alignment horizontal="center"/>
    </xf>
    <xf numFmtId="4" fontId="10" fillId="0" borderId="0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Continuous"/>
    </xf>
    <xf numFmtId="0" fontId="2" fillId="2" borderId="2" xfId="0" applyFont="1" applyFill="1" applyBorder="1" applyAlignment="1">
      <alignment horizontal="centerContinuous" shrinkToFit="1"/>
    </xf>
    <xf numFmtId="0" fontId="2" fillId="2" borderId="3" xfId="0" applyFont="1" applyFill="1" applyBorder="1" applyAlignment="1">
      <alignment horizontal="centerContinuous" shrinkToFit="1"/>
    </xf>
    <xf numFmtId="4" fontId="10" fillId="2" borderId="3" xfId="0" applyNumberFormat="1" applyFont="1" applyFill="1" applyBorder="1" applyAlignment="1">
      <alignment horizontal="center"/>
    </xf>
    <xf numFmtId="2" fontId="5" fillId="2" borderId="5" xfId="0" applyNumberFormat="1" applyFont="1" applyFill="1" applyBorder="1" applyAlignment="1">
      <alignment horizontal="center" shrinkToFit="1"/>
    </xf>
    <xf numFmtId="0" fontId="6" fillId="2" borderId="4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left" shrinkToFit="1"/>
    </xf>
    <xf numFmtId="0" fontId="7" fillId="2" borderId="5" xfId="0" applyFont="1" applyFill="1" applyBorder="1" applyAlignment="1">
      <alignment horizontal="centerContinuous" shrinkToFit="1"/>
    </xf>
    <xf numFmtId="2" fontId="5" fillId="2" borderId="3" xfId="0" applyNumberFormat="1" applyFont="1" applyFill="1" applyBorder="1" applyAlignment="1">
      <alignment horizontal="center" shrinkToFit="1"/>
    </xf>
    <xf numFmtId="0" fontId="6" fillId="0" borderId="4" xfId="0" applyFont="1" applyBorder="1" applyAlignment="1">
      <alignment horizontal="left"/>
    </xf>
    <xf numFmtId="0" fontId="6" fillId="0" borderId="2" xfId="0" applyFont="1" applyBorder="1" applyAlignment="1">
      <alignment horizontal="left" shrinkToFit="1"/>
    </xf>
    <xf numFmtId="0" fontId="7" fillId="0" borderId="3" xfId="0" applyFont="1" applyBorder="1" applyAlignment="1">
      <alignment horizontal="center" shrinkToFit="1"/>
    </xf>
    <xf numFmtId="0" fontId="6" fillId="0" borderId="4" xfId="0" applyFont="1" applyBorder="1" applyAlignment="1">
      <alignment horizontal="left" shrinkToFit="1"/>
    </xf>
    <xf numFmtId="0" fontId="7" fillId="0" borderId="5" xfId="0" applyFont="1" applyBorder="1" applyAlignment="1">
      <alignment horizontal="centerContinuous" shrinkToFit="1"/>
    </xf>
    <xf numFmtId="0" fontId="6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 shrinkToFit="1"/>
    </xf>
    <xf numFmtId="0" fontId="6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</cellXfs>
  <cellStyles count="2">
    <cellStyle name="ปกติ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1-RAM1H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Tong\&#3619;&#3634;&#3588;&#3634;&#3585;&#3621;&#3634;&#3591;\&#3619;&#3634;&#3588;&#3634;&#3585;&#3621;&#3634;&#3591;&#3651;&#3627;&#3617;&#3656;Audit%2021-12-41\&#3629;&#3634;&#3588;&#3634;&#3619;&#3626;&#3635;&#3609;&#3633;&#3585;&#3591;&#3634;&#3609;&#3607;&#3637;&#3656;&#3604;&#3636;&#3609;&#3626;&#3634;&#3586;&#3634;&#3608;&#3609;&#3610;&#3640;&#3619;&#363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LIG-M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A1-RAM1H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าคากลาง"/>
      <sheetName val="บทที่4"/>
      <sheetName val="บทที่ 5 "/>
      <sheetName val="บทที่ 5 กองทุน"/>
      <sheetName val="Module1"/>
      <sheetName val="ตารางปรับปรุงแสงสว่าง"/>
      <sheetName val="eirr-l (บท5)"/>
      <sheetName val="Cash Flow-l (บท5)"/>
      <sheetName val="Chart-l (บท5)"/>
      <sheetName val="eirr-l (บท4)"/>
      <sheetName val="Cash Flow-l (บท4)"/>
      <sheetName val="eirr-แสงสว่าง"/>
      <sheetName val="Cash Flow-แสงสว่าง"/>
      <sheetName val="eirr-a (บท5)"/>
      <sheetName val="Cash Flow-a (บท5)"/>
      <sheetName val="Chart-a (บท5)"/>
      <sheetName val="eirr-a (บท4)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7">
          <cell r="G7">
            <v>0.88349</v>
          </cell>
        </row>
        <row r="8">
          <cell r="G8">
            <v>1</v>
          </cell>
        </row>
        <row r="9">
          <cell r="G9">
            <v>1.85</v>
          </cell>
        </row>
        <row r="11">
          <cell r="G11">
            <v>6.5</v>
          </cell>
        </row>
        <row r="12">
          <cell r="G12">
            <v>1</v>
          </cell>
        </row>
        <row r="13">
          <cell r="G13">
            <v>4.5</v>
          </cell>
        </row>
      </sheetData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G-MAS"/>
    </sheetNames>
    <definedNames>
      <definedName name="hhind"/>
      <definedName name="ohind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40"/>
  <sheetViews>
    <sheetView showGridLines="0" tabSelected="1" view="pageBreakPreview" zoomScaleNormal="100" zoomScaleSheetLayoutView="100" workbookViewId="0">
      <pane xSplit="5880" ySplit="1740" topLeftCell="AU28" activePane="bottomRight"/>
      <selection sqref="A1:XFD1048576"/>
      <selection pane="topRight" activeCell="AZ1" sqref="AZ1:BA1048576"/>
      <selection pane="bottomLeft" activeCell="BG4" sqref="BG4"/>
      <selection pane="bottomRight" activeCell="BC36" sqref="BC36"/>
    </sheetView>
  </sheetViews>
  <sheetFormatPr defaultColWidth="9.109375" defaultRowHeight="20.399999999999999" x14ac:dyDescent="0.55000000000000004"/>
  <cols>
    <col min="1" max="1" width="6.6640625" style="71" customWidth="1"/>
    <col min="2" max="2" width="29.6640625" style="2" customWidth="1"/>
    <col min="3" max="3" width="14.21875" style="3" customWidth="1"/>
    <col min="4" max="4" width="10.77734375" style="4" customWidth="1"/>
    <col min="5" max="5" width="10.77734375" style="9" customWidth="1"/>
    <col min="6" max="6" width="5.21875" style="9" hidden="1" customWidth="1"/>
    <col min="7" max="7" width="6.77734375" style="6" customWidth="1"/>
    <col min="8" max="8" width="10.77734375" style="4" customWidth="1"/>
    <col min="9" max="9" width="10.77734375" style="9" customWidth="1"/>
    <col min="10" max="10" width="5.21875" style="9" hidden="1" customWidth="1"/>
    <col min="11" max="11" width="6.77734375" style="6" customWidth="1"/>
    <col min="12" max="12" width="10.77734375" style="4" customWidth="1"/>
    <col min="13" max="13" width="10.77734375" style="9" customWidth="1"/>
    <col min="14" max="14" width="5.21875" style="9" hidden="1" customWidth="1"/>
    <col min="15" max="15" width="6.77734375" style="6" customWidth="1"/>
    <col min="16" max="16" width="10.77734375" style="72" customWidth="1"/>
    <col min="17" max="17" width="10.77734375" style="73" customWidth="1"/>
    <col min="18" max="18" width="5.21875" style="9" hidden="1" customWidth="1"/>
    <col min="19" max="19" width="6.77734375" style="6" customWidth="1"/>
    <col min="20" max="20" width="10.77734375" style="72" customWidth="1"/>
    <col min="21" max="21" width="10.77734375" style="73" customWidth="1"/>
    <col min="22" max="22" width="5.21875" style="9" hidden="1" customWidth="1"/>
    <col min="23" max="23" width="6.77734375" style="6" customWidth="1"/>
    <col min="24" max="25" width="10.77734375" style="12" customWidth="1"/>
    <col min="26" max="26" width="5.21875" style="9" hidden="1" customWidth="1"/>
    <col min="27" max="27" width="6.77734375" style="6" customWidth="1"/>
    <col min="28" max="29" width="10.77734375" style="12" customWidth="1"/>
    <col min="30" max="30" width="5.21875" style="9" hidden="1" customWidth="1"/>
    <col min="31" max="31" width="6.77734375" style="6" customWidth="1"/>
    <col min="32" max="33" width="10.77734375" style="12" customWidth="1"/>
    <col min="34" max="34" width="5.21875" style="9" hidden="1" customWidth="1"/>
    <col min="35" max="35" width="6.77734375" style="6" customWidth="1"/>
    <col min="36" max="37" width="10.77734375" style="12" customWidth="1"/>
    <col min="38" max="38" width="5.21875" style="9" hidden="1" customWidth="1"/>
    <col min="39" max="39" width="6.77734375" style="6" customWidth="1"/>
    <col min="40" max="41" width="10.77734375" style="12" customWidth="1"/>
    <col min="42" max="42" width="5.21875" style="9" hidden="1" customWidth="1"/>
    <col min="43" max="43" width="6.77734375" style="6" customWidth="1"/>
    <col min="44" max="45" width="10.77734375" style="12" customWidth="1"/>
    <col min="46" max="46" width="5.21875" style="9" hidden="1" customWidth="1"/>
    <col min="47" max="47" width="6.77734375" style="6" customWidth="1"/>
    <col min="48" max="49" width="10.77734375" style="12" customWidth="1"/>
    <col min="50" max="50" width="5.21875" style="9" hidden="1" customWidth="1"/>
    <col min="51" max="51" width="6.77734375" style="6" customWidth="1"/>
    <col min="52" max="52" width="13.6640625" style="12" customWidth="1"/>
    <col min="53" max="53" width="12.88671875" style="12" customWidth="1"/>
    <col min="54" max="16384" width="9.109375" style="12"/>
  </cols>
  <sheetData>
    <row r="1" spans="1:53" ht="31.5" customHeight="1" x14ac:dyDescent="0.6">
      <c r="A1" s="1" t="s">
        <v>0</v>
      </c>
      <c r="E1" s="5"/>
      <c r="F1" s="5"/>
      <c r="I1" s="7"/>
      <c r="J1" s="5"/>
      <c r="L1" s="8"/>
      <c r="N1" s="5"/>
      <c r="P1" s="10"/>
      <c r="Q1" s="11"/>
      <c r="R1" s="5"/>
      <c r="T1" s="10"/>
      <c r="U1" s="11"/>
      <c r="V1" s="5"/>
      <c r="Z1" s="5"/>
      <c r="AD1" s="5"/>
      <c r="AH1" s="5"/>
      <c r="AL1" s="5"/>
      <c r="AP1" s="5"/>
      <c r="AT1" s="5"/>
      <c r="AX1" s="5"/>
    </row>
    <row r="2" spans="1:53" x14ac:dyDescent="0.55000000000000004">
      <c r="A2" s="13" t="s">
        <v>1</v>
      </c>
      <c r="B2" s="14" t="s">
        <v>2</v>
      </c>
      <c r="C2" s="15" t="s">
        <v>3</v>
      </c>
      <c r="D2" s="16" t="s">
        <v>4</v>
      </c>
      <c r="E2" s="17"/>
      <c r="F2" s="18"/>
      <c r="G2" s="19"/>
      <c r="H2" s="20" t="s">
        <v>5</v>
      </c>
      <c r="I2" s="17"/>
      <c r="J2" s="18"/>
      <c r="K2" s="21"/>
      <c r="L2" s="20" t="s">
        <v>6</v>
      </c>
      <c r="M2" s="17"/>
      <c r="N2" s="18"/>
      <c r="O2" s="19"/>
      <c r="P2" s="22" t="s">
        <v>7</v>
      </c>
      <c r="Q2" s="23"/>
      <c r="R2" s="18"/>
      <c r="S2" s="21"/>
      <c r="T2" s="24" t="s">
        <v>8</v>
      </c>
      <c r="U2" s="23"/>
      <c r="V2" s="18"/>
      <c r="W2" s="21"/>
      <c r="X2" s="20" t="s">
        <v>9</v>
      </c>
      <c r="Y2" s="17"/>
      <c r="Z2" s="18"/>
      <c r="AA2" s="19"/>
      <c r="AB2" s="20" t="s">
        <v>10</v>
      </c>
      <c r="AC2" s="17"/>
      <c r="AD2" s="18"/>
      <c r="AE2" s="21"/>
      <c r="AF2" s="20" t="s">
        <v>11</v>
      </c>
      <c r="AG2" s="17"/>
      <c r="AH2" s="18"/>
      <c r="AI2" s="21"/>
      <c r="AJ2" s="20" t="s">
        <v>12</v>
      </c>
      <c r="AK2" s="17"/>
      <c r="AL2" s="18"/>
      <c r="AM2" s="21"/>
      <c r="AN2" s="20" t="s">
        <v>13</v>
      </c>
      <c r="AO2" s="17"/>
      <c r="AP2" s="18"/>
      <c r="AQ2" s="21"/>
      <c r="AR2" s="20" t="s">
        <v>14</v>
      </c>
      <c r="AS2" s="17"/>
      <c r="AT2" s="18"/>
      <c r="AU2" s="19"/>
      <c r="AV2" s="20" t="s">
        <v>15</v>
      </c>
      <c r="AW2" s="17"/>
      <c r="AX2" s="18"/>
      <c r="AY2" s="21"/>
      <c r="AZ2" s="25" t="s">
        <v>16</v>
      </c>
      <c r="BA2" s="26"/>
    </row>
    <row r="3" spans="1:53" x14ac:dyDescent="0.55000000000000004">
      <c r="A3" s="27"/>
      <c r="B3" s="28"/>
      <c r="C3" s="29" t="s">
        <v>24</v>
      </c>
      <c r="D3" s="30" t="s">
        <v>25</v>
      </c>
      <c r="E3" s="31" t="s">
        <v>26</v>
      </c>
      <c r="F3" s="32" t="s">
        <v>27</v>
      </c>
      <c r="G3" s="33" t="s">
        <v>28</v>
      </c>
      <c r="H3" s="34" t="s">
        <v>25</v>
      </c>
      <c r="I3" s="31" t="s">
        <v>26</v>
      </c>
      <c r="J3" s="32" t="s">
        <v>27</v>
      </c>
      <c r="K3" s="33" t="s">
        <v>28</v>
      </c>
      <c r="L3" s="34" t="s">
        <v>25</v>
      </c>
      <c r="M3" s="31" t="s">
        <v>26</v>
      </c>
      <c r="N3" s="32" t="s">
        <v>27</v>
      </c>
      <c r="O3" s="33" t="s">
        <v>28</v>
      </c>
      <c r="P3" s="35" t="s">
        <v>25</v>
      </c>
      <c r="Q3" s="31" t="s">
        <v>26</v>
      </c>
      <c r="R3" s="36" t="s">
        <v>27</v>
      </c>
      <c r="S3" s="33" t="s">
        <v>28</v>
      </c>
      <c r="T3" s="37" t="s">
        <v>25</v>
      </c>
      <c r="U3" s="31" t="s">
        <v>26</v>
      </c>
      <c r="V3" s="36" t="s">
        <v>27</v>
      </c>
      <c r="W3" s="33" t="s">
        <v>28</v>
      </c>
      <c r="X3" s="34" t="s">
        <v>25</v>
      </c>
      <c r="Y3" s="31" t="s">
        <v>26</v>
      </c>
      <c r="Z3" s="36" t="s">
        <v>27</v>
      </c>
      <c r="AA3" s="33" t="s">
        <v>28</v>
      </c>
      <c r="AB3" s="34" t="s">
        <v>25</v>
      </c>
      <c r="AC3" s="31" t="s">
        <v>26</v>
      </c>
      <c r="AD3" s="36" t="s">
        <v>27</v>
      </c>
      <c r="AE3" s="33" t="s">
        <v>28</v>
      </c>
      <c r="AF3" s="34" t="s">
        <v>25</v>
      </c>
      <c r="AG3" s="31" t="s">
        <v>26</v>
      </c>
      <c r="AH3" s="36" t="s">
        <v>27</v>
      </c>
      <c r="AI3" s="33" t="s">
        <v>28</v>
      </c>
      <c r="AJ3" s="34" t="s">
        <v>25</v>
      </c>
      <c r="AK3" s="31" t="s">
        <v>26</v>
      </c>
      <c r="AL3" s="36" t="s">
        <v>27</v>
      </c>
      <c r="AM3" s="33" t="s">
        <v>28</v>
      </c>
      <c r="AN3" s="34" t="s">
        <v>25</v>
      </c>
      <c r="AO3" s="31" t="s">
        <v>26</v>
      </c>
      <c r="AP3" s="36" t="s">
        <v>27</v>
      </c>
      <c r="AQ3" s="33" t="s">
        <v>28</v>
      </c>
      <c r="AR3" s="34" t="s">
        <v>25</v>
      </c>
      <c r="AS3" s="31" t="s">
        <v>26</v>
      </c>
      <c r="AT3" s="36" t="s">
        <v>27</v>
      </c>
      <c r="AU3" s="33" t="s">
        <v>28</v>
      </c>
      <c r="AV3" s="34" t="s">
        <v>25</v>
      </c>
      <c r="AW3" s="31" t="s">
        <v>26</v>
      </c>
      <c r="AX3" s="36" t="s">
        <v>27</v>
      </c>
      <c r="AY3" s="33" t="s">
        <v>28</v>
      </c>
      <c r="AZ3" s="38" t="s">
        <v>25</v>
      </c>
      <c r="BA3" s="31" t="s">
        <v>26</v>
      </c>
    </row>
    <row r="4" spans="1:53" x14ac:dyDescent="0.55000000000000004">
      <c r="A4" s="39" t="s">
        <v>29</v>
      </c>
      <c r="B4" s="40"/>
      <c r="C4" s="41"/>
      <c r="D4" s="42"/>
      <c r="E4" s="43"/>
      <c r="F4" s="42"/>
      <c r="G4" s="44"/>
      <c r="H4" s="42"/>
      <c r="I4" s="43"/>
      <c r="J4" s="42"/>
      <c r="K4" s="44"/>
      <c r="L4" s="42"/>
      <c r="M4" s="43"/>
      <c r="N4" s="42"/>
      <c r="O4" s="44"/>
      <c r="P4" s="42"/>
      <c r="Q4" s="42"/>
      <c r="R4" s="42"/>
      <c r="S4" s="44"/>
      <c r="T4" s="42"/>
      <c r="U4" s="42"/>
      <c r="V4" s="42"/>
      <c r="W4" s="44"/>
      <c r="X4" s="42"/>
      <c r="Y4" s="42"/>
      <c r="Z4" s="42"/>
      <c r="AA4" s="44"/>
      <c r="AB4" s="42"/>
      <c r="AC4" s="42"/>
      <c r="AD4" s="42"/>
      <c r="AE4" s="44"/>
      <c r="AF4" s="42"/>
      <c r="AG4" s="42"/>
      <c r="AH4" s="42"/>
      <c r="AI4" s="44"/>
      <c r="AJ4" s="42"/>
      <c r="AK4" s="42"/>
      <c r="AL4" s="42"/>
      <c r="AM4" s="44"/>
      <c r="AN4" s="42"/>
      <c r="AO4" s="42"/>
      <c r="AP4" s="42"/>
      <c r="AQ4" s="44"/>
      <c r="AR4" s="42"/>
      <c r="AS4" s="42"/>
      <c r="AT4" s="42"/>
      <c r="AU4" s="44"/>
      <c r="AV4" s="42"/>
      <c r="AW4" s="42"/>
      <c r="AX4" s="42"/>
      <c r="AY4" s="44"/>
      <c r="AZ4" s="54"/>
      <c r="BA4" s="54"/>
    </row>
    <row r="5" spans="1:53" x14ac:dyDescent="0.55000000000000004">
      <c r="A5" s="47">
        <v>1</v>
      </c>
      <c r="B5" s="48" t="s">
        <v>29</v>
      </c>
      <c r="C5" s="49" t="s">
        <v>30</v>
      </c>
      <c r="D5" s="43">
        <v>816885.99</v>
      </c>
      <c r="E5" s="50">
        <v>3057574.68</v>
      </c>
      <c r="F5" s="51">
        <f>E5-(G5*D5)</f>
        <v>-1.1283019557595253E-3</v>
      </c>
      <c r="G5" s="52">
        <f>ROUND(E5/D5,8)</f>
        <v>3.7429637900000001</v>
      </c>
      <c r="H5" s="53">
        <v>847890</v>
      </c>
      <c r="I5" s="50">
        <v>3198171.98</v>
      </c>
      <c r="J5" s="51">
        <f>I5-(K5*H5)</f>
        <v>3.0350000597536564E-3</v>
      </c>
      <c r="K5" s="52">
        <f>ROUND(I5/H5,8)</f>
        <v>3.7719185</v>
      </c>
      <c r="L5" s="53">
        <v>855005</v>
      </c>
      <c r="M5" s="50">
        <v>3249344.94</v>
      </c>
      <c r="N5" s="51">
        <f>M5-(O5*L5)</f>
        <v>3.5439501516520977E-3</v>
      </c>
      <c r="O5" s="52">
        <f>ROUND(M5/L5,8)</f>
        <v>3.8003812099999998</v>
      </c>
      <c r="P5" s="53">
        <v>731027.01</v>
      </c>
      <c r="Q5" s="50">
        <v>2775774.81</v>
      </c>
      <c r="R5" s="51">
        <f>Q5-(S5*P5)</f>
        <v>1.5590875409543514E-3</v>
      </c>
      <c r="S5" s="52">
        <f>ROUND(Q5/P5,8)</f>
        <v>3.7970892599999999</v>
      </c>
      <c r="T5" s="53">
        <v>852714</v>
      </c>
      <c r="U5" s="50">
        <v>3247489.13</v>
      </c>
      <c r="V5" s="51">
        <f>U5-(W5*T5)</f>
        <v>6.0439994558691978E-4</v>
      </c>
      <c r="W5" s="52">
        <f>ROUND(U5/T5,8)</f>
        <v>3.8084153999999999</v>
      </c>
      <c r="X5" s="53">
        <v>1013716</v>
      </c>
      <c r="Y5" s="50">
        <v>3850838.83</v>
      </c>
      <c r="Z5" s="51">
        <f>Y5-(AA5*X5)</f>
        <v>-4.4720801524817944E-3</v>
      </c>
      <c r="AA5" s="52">
        <f>ROUND(Y5/X5,8)</f>
        <v>3.7987353800000001</v>
      </c>
      <c r="AB5" s="53">
        <v>1109982</v>
      </c>
      <c r="AC5" s="50">
        <v>4245222.75</v>
      </c>
      <c r="AD5" s="51">
        <f>AC5-(AE5*AB5)</f>
        <v>3.6635994911193848E-4</v>
      </c>
      <c r="AE5" s="52">
        <f>ROUND(AC5/AB5,8)</f>
        <v>3.8245870200000001</v>
      </c>
      <c r="AF5" s="53">
        <v>1105908</v>
      </c>
      <c r="AG5" s="50">
        <v>4247114.42</v>
      </c>
      <c r="AH5" s="51">
        <f>AG5-(AI5*AF5)</f>
        <v>1.1400794610381126E-3</v>
      </c>
      <c r="AI5" s="52">
        <f>ROUND(AG5/AF5,8)</f>
        <v>3.84038674</v>
      </c>
      <c r="AJ5" s="53">
        <v>1110340</v>
      </c>
      <c r="AK5" s="50">
        <v>4221568.51</v>
      </c>
      <c r="AL5" s="51">
        <f>AK5-(AM5*AJ5)</f>
        <v>2.1048001945018768E-3</v>
      </c>
      <c r="AM5" s="52">
        <f>ROUND(AK5/AJ5,8)</f>
        <v>3.80205028</v>
      </c>
      <c r="AN5" s="53">
        <v>1025475</v>
      </c>
      <c r="AO5" s="50">
        <v>3891232.94</v>
      </c>
      <c r="AP5" s="51">
        <f>AO5-(AQ5*AN5)</f>
        <v>1.9789999350905418E-3</v>
      </c>
      <c r="AQ5" s="52">
        <f>ROUND(AO5/AN5,8)</f>
        <v>3.7945663600000001</v>
      </c>
      <c r="AR5" s="53">
        <v>753279.99</v>
      </c>
      <c r="AS5" s="50">
        <v>2894899.03</v>
      </c>
      <c r="AT5" s="51">
        <f>AS5-(AU5*AR5)</f>
        <v>-7.8541552647948265E-4</v>
      </c>
      <c r="AU5" s="52">
        <f>ROUND(AS5/AR5,8)</f>
        <v>3.84305845</v>
      </c>
      <c r="AV5" s="53">
        <v>837775</v>
      </c>
      <c r="AW5" s="50">
        <v>3009971.69</v>
      </c>
      <c r="AX5" s="51">
        <f>AW5-(AY5*AV5)</f>
        <v>-2.4879998527467251E-3</v>
      </c>
      <c r="AY5" s="52">
        <f>ROUND(AW5/AV5,8)</f>
        <v>3.5928163199999998</v>
      </c>
      <c r="AZ5" s="54"/>
      <c r="BA5" s="54"/>
    </row>
    <row r="6" spans="1:53" x14ac:dyDescent="0.55000000000000004">
      <c r="A6" s="47">
        <v>2</v>
      </c>
      <c r="B6" s="48" t="s">
        <v>31</v>
      </c>
      <c r="C6" s="49" t="s">
        <v>32</v>
      </c>
      <c r="D6" s="43">
        <v>2312.85</v>
      </c>
      <c r="E6" s="50">
        <v>20530.939999999999</v>
      </c>
      <c r="F6" s="51">
        <f>E6-(G6*D6)</f>
        <v>7.8484990808647126E-6</v>
      </c>
      <c r="G6" s="52">
        <f>ROUND(E6/D6,8)</f>
        <v>8.8769007900000005</v>
      </c>
      <c r="H6" s="53">
        <v>5163.75</v>
      </c>
      <c r="I6" s="50">
        <v>32212.47</v>
      </c>
      <c r="J6" s="51">
        <f>I6-(K6*H6)</f>
        <v>1.8412501958664507E-5</v>
      </c>
      <c r="K6" s="52">
        <f>ROUND(I6/H6,8)</f>
        <v>6.2381931699999997</v>
      </c>
      <c r="L6" s="53">
        <v>6613.68</v>
      </c>
      <c r="M6" s="50">
        <v>37344.230000000003</v>
      </c>
      <c r="N6" s="51">
        <f>M6-(O6*L6)</f>
        <v>-3.1703195418231189E-5</v>
      </c>
      <c r="O6" s="52">
        <f>ROUND(M6/L6,8)</f>
        <v>5.6465129899999997</v>
      </c>
      <c r="P6" s="53">
        <v>3429.24</v>
      </c>
      <c r="Q6" s="50">
        <v>24151.31</v>
      </c>
      <c r="R6" s="51">
        <f>Q6-(S6*P6)</f>
        <v>-1.5849996998440474E-5</v>
      </c>
      <c r="S6" s="52">
        <f>ROUND(Q6/P6,8)</f>
        <v>7.04275875</v>
      </c>
      <c r="T6" s="53">
        <v>1908.93</v>
      </c>
      <c r="U6" s="50">
        <v>18940.689999999999</v>
      </c>
      <c r="V6" s="51">
        <f>U6-(W6*T6)</f>
        <v>-9.4823044491931796E-6</v>
      </c>
      <c r="W6" s="52">
        <f>ROUND(U6/T6,8)</f>
        <v>9.9221501100000005</v>
      </c>
      <c r="X6" s="53">
        <v>1041.42</v>
      </c>
      <c r="Y6" s="50">
        <v>15695.81</v>
      </c>
      <c r="Z6" s="51">
        <f>Y6-(AA6*X6)</f>
        <v>2.3131979105528444E-6</v>
      </c>
      <c r="AA6" s="52">
        <f>ROUND(Y6/X6,8)</f>
        <v>15.07154654</v>
      </c>
      <c r="AB6" s="53">
        <v>980.22</v>
      </c>
      <c r="AC6" s="50">
        <v>15471.42</v>
      </c>
      <c r="AD6" s="51">
        <f>AC6-(AE6*AB6)</f>
        <v>3.5999983083456755E-6</v>
      </c>
      <c r="AE6" s="52">
        <f>ROUND(AC6/AB6,8)</f>
        <v>15.783620000000001</v>
      </c>
      <c r="AF6" s="53">
        <v>938.91</v>
      </c>
      <c r="AG6" s="50">
        <v>15047.98</v>
      </c>
      <c r="AH6" s="51">
        <f>AG6-(AI6*AF6)</f>
        <v>-2.3944976419443265E-6</v>
      </c>
      <c r="AI6" s="52">
        <f>ROUND(AG6/AF6,8)</f>
        <v>16.027073949999998</v>
      </c>
      <c r="AJ6" s="53">
        <v>780</v>
      </c>
      <c r="AK6" s="50">
        <v>14673.54</v>
      </c>
      <c r="AL6" s="51">
        <f>AK6-(AM6*AJ6)</f>
        <v>-5.999991117278114E-7</v>
      </c>
      <c r="AM6" s="52">
        <f>ROUND(AK6/AJ6,8)</f>
        <v>18.812230769999999</v>
      </c>
      <c r="AN6" s="53">
        <v>3354.78</v>
      </c>
      <c r="AO6" s="50">
        <v>23846.43</v>
      </c>
      <c r="AP6" s="51">
        <f>AO6-(AQ6*AN6)</f>
        <v>1.4021399692865089E-5</v>
      </c>
      <c r="AQ6" s="52">
        <f>ROUND(AO6/AN6,8)</f>
        <v>7.1081948700000002</v>
      </c>
      <c r="AR6" s="53">
        <v>4660.38</v>
      </c>
      <c r="AS6" s="50">
        <v>29166.880000000001</v>
      </c>
      <c r="AT6" s="51">
        <f>AS6-(AU6*AR6)</f>
        <v>-1.5976398572092876E-5</v>
      </c>
      <c r="AU6" s="52">
        <f>ROUND(AS6/AR6,8)</f>
        <v>6.2584767799999996</v>
      </c>
      <c r="AV6" s="53">
        <v>4059.09</v>
      </c>
      <c r="AW6" s="50">
        <v>26358.94</v>
      </c>
      <c r="AX6" s="51">
        <f>AW6-(AY6*AV6)</f>
        <v>7.1865979407448322E-6</v>
      </c>
      <c r="AY6" s="52">
        <f>ROUND(AW6/AV6,8)</f>
        <v>6.4938052600000002</v>
      </c>
      <c r="AZ6" s="54"/>
      <c r="BA6" s="54"/>
    </row>
    <row r="7" spans="1:53" x14ac:dyDescent="0.55000000000000004">
      <c r="A7" s="47">
        <v>3</v>
      </c>
      <c r="B7" s="48" t="s">
        <v>33</v>
      </c>
      <c r="C7" s="49" t="s">
        <v>34</v>
      </c>
      <c r="D7" s="43">
        <v>950</v>
      </c>
      <c r="E7" s="50">
        <v>4140.6499999999996</v>
      </c>
      <c r="F7" s="51">
        <f>E7-(G7*D7)</f>
        <v>-2.5000008463393897E-6</v>
      </c>
      <c r="G7" s="52">
        <f>ROUND(E7/D7,8)</f>
        <v>4.3585789500000001</v>
      </c>
      <c r="H7" s="53">
        <v>1231</v>
      </c>
      <c r="I7" s="50">
        <v>5422.31</v>
      </c>
      <c r="J7" s="51">
        <f>I7-(K7*H7)</f>
        <v>5.9300000430084765E-6</v>
      </c>
      <c r="K7" s="52">
        <f>ROUND(I7/H7,8)</f>
        <v>4.4048009700000001</v>
      </c>
      <c r="L7" s="53">
        <v>1191</v>
      </c>
      <c r="M7" s="50">
        <v>5239.8599999999997</v>
      </c>
      <c r="N7" s="51">
        <f>M7-(O7*L7)</f>
        <v>-6.0000002122251317E-7</v>
      </c>
      <c r="O7" s="52">
        <f>ROUND(M7/L7,8)</f>
        <v>4.3995465999999999</v>
      </c>
      <c r="P7" s="53">
        <v>650</v>
      </c>
      <c r="Q7" s="50">
        <v>2772.33</v>
      </c>
      <c r="R7" s="51">
        <f>Q7-(S7*P7)</f>
        <v>-2.0000002223241609E-6</v>
      </c>
      <c r="S7" s="52">
        <f>ROUND(Q7/P7,8)</f>
        <v>4.2651230800000004</v>
      </c>
      <c r="T7" s="53">
        <v>523</v>
      </c>
      <c r="U7" s="50">
        <v>2193.06</v>
      </c>
      <c r="V7" s="51">
        <f>U7-(W7*T7)</f>
        <v>-1.2800001059076749E-6</v>
      </c>
      <c r="W7" s="52">
        <f>ROUND(U7/T7,8)</f>
        <v>4.1932313600000004</v>
      </c>
      <c r="X7" s="53">
        <v>425</v>
      </c>
      <c r="Y7" s="50">
        <v>1746.08</v>
      </c>
      <c r="Z7" s="51">
        <f>Y7-(AA7*X7)</f>
        <v>-2.4999985726026352E-7</v>
      </c>
      <c r="AA7" s="52">
        <f>ROUND(Y7/X7,8)</f>
        <v>4.1084235299999996</v>
      </c>
      <c r="AB7" s="53">
        <v>531</v>
      </c>
      <c r="AC7" s="50">
        <v>2229.5500000000002</v>
      </c>
      <c r="AD7" s="51">
        <f>AC7-(AE7*AB7)</f>
        <v>2.409999979136046E-6</v>
      </c>
      <c r="AE7" s="52">
        <f>ROUND(AC7/AB7,8)</f>
        <v>4.1987758900000003</v>
      </c>
      <c r="AF7" s="53">
        <v>601</v>
      </c>
      <c r="AG7" s="50">
        <v>2548.83</v>
      </c>
      <c r="AH7" s="51">
        <f>AG7-(AI7*AF7)</f>
        <v>-1.7000002117129043E-6</v>
      </c>
      <c r="AI7" s="52">
        <f>ROUND(AG7/AF7,8)</f>
        <v>4.2409816999999999</v>
      </c>
      <c r="AJ7" s="53">
        <v>514</v>
      </c>
      <c r="AK7" s="50">
        <v>2151.9899999999998</v>
      </c>
      <c r="AL7" s="51">
        <f>AK7-(AM7*AJ7)</f>
        <v>1.4199995348462835E-6</v>
      </c>
      <c r="AM7" s="52">
        <f>ROUND(AK7/AJ7,8)</f>
        <v>4.1867509700000003</v>
      </c>
      <c r="AN7" s="53">
        <v>528</v>
      </c>
      <c r="AO7" s="50">
        <v>2215.87</v>
      </c>
      <c r="AP7" s="51">
        <f>AO7-(AQ7*AN7)</f>
        <v>2.5599997570679989E-6</v>
      </c>
      <c r="AQ7" s="52">
        <f>ROUND(AO7/AN7,8)</f>
        <v>4.1967234800000002</v>
      </c>
      <c r="AR7" s="53">
        <v>1944</v>
      </c>
      <c r="AS7" s="50">
        <v>8674.3700000000008</v>
      </c>
      <c r="AT7" s="51">
        <f>AS7-(AU7*AR7)</f>
        <v>-8.5599986050510779E-6</v>
      </c>
      <c r="AU7" s="52">
        <f>ROUND(AS7/AR7,8)</f>
        <v>4.4621244899999999</v>
      </c>
      <c r="AV7" s="53">
        <v>1852</v>
      </c>
      <c r="AW7" s="50">
        <v>8254.74</v>
      </c>
      <c r="AX7" s="51">
        <f>AW7-(AY7*AV7)</f>
        <v>6.9600009737769142E-6</v>
      </c>
      <c r="AY7" s="52">
        <f>ROUND(AW7/AV7,8)</f>
        <v>4.4572030199999997</v>
      </c>
      <c r="AZ7" s="54"/>
      <c r="BA7" s="54"/>
    </row>
    <row r="8" spans="1:53" x14ac:dyDescent="0.55000000000000004">
      <c r="A8" s="55" t="s">
        <v>35</v>
      </c>
      <c r="B8" s="56"/>
      <c r="C8" s="57"/>
      <c r="D8" s="58">
        <f>SUM(D5:D7)</f>
        <v>820148.84</v>
      </c>
      <c r="E8" s="46">
        <f t="shared" ref="E8" si="0">SUM(E5:E7)</f>
        <v>3082246.27</v>
      </c>
      <c r="F8" s="46"/>
      <c r="G8" s="59" t="s">
        <v>36</v>
      </c>
      <c r="H8" s="45">
        <f t="shared" ref="H8:I8" si="1">SUM(H5:H7)</f>
        <v>854284.75</v>
      </c>
      <c r="I8" s="46">
        <f t="shared" si="1"/>
        <v>3235806.7600000002</v>
      </c>
      <c r="J8" s="46"/>
      <c r="K8" s="59" t="s">
        <v>36</v>
      </c>
      <c r="L8" s="45">
        <f t="shared" ref="L8:M8" si="2">SUM(L5:L7)</f>
        <v>862809.68</v>
      </c>
      <c r="M8" s="46">
        <f t="shared" si="2"/>
        <v>3291929.03</v>
      </c>
      <c r="N8" s="46"/>
      <c r="O8" s="59" t="s">
        <v>36</v>
      </c>
      <c r="P8" s="45">
        <f t="shared" ref="P8:AW8" si="3">SUM(P5:P7)</f>
        <v>735106.25</v>
      </c>
      <c r="Q8" s="46">
        <f t="shared" si="3"/>
        <v>2802698.45</v>
      </c>
      <c r="R8" s="46"/>
      <c r="S8" s="59" t="s">
        <v>36</v>
      </c>
      <c r="T8" s="45">
        <f t="shared" si="3"/>
        <v>855145.93</v>
      </c>
      <c r="U8" s="46">
        <f t="shared" si="3"/>
        <v>3268622.88</v>
      </c>
      <c r="V8" s="46"/>
      <c r="W8" s="59" t="s">
        <v>36</v>
      </c>
      <c r="X8" s="45">
        <f t="shared" si="3"/>
        <v>1015182.42</v>
      </c>
      <c r="Y8" s="46">
        <f t="shared" si="3"/>
        <v>3868280.72</v>
      </c>
      <c r="Z8" s="46"/>
      <c r="AA8" s="59" t="s">
        <v>36</v>
      </c>
      <c r="AB8" s="45">
        <f t="shared" si="3"/>
        <v>1111493.22</v>
      </c>
      <c r="AC8" s="46">
        <f t="shared" si="3"/>
        <v>4262923.72</v>
      </c>
      <c r="AD8" s="46"/>
      <c r="AE8" s="59" t="s">
        <v>36</v>
      </c>
      <c r="AF8" s="45">
        <f t="shared" si="3"/>
        <v>1107447.9099999999</v>
      </c>
      <c r="AG8" s="46">
        <f t="shared" si="3"/>
        <v>4264711.2300000004</v>
      </c>
      <c r="AH8" s="46"/>
      <c r="AI8" s="59" t="s">
        <v>36</v>
      </c>
      <c r="AJ8" s="45">
        <f t="shared" si="3"/>
        <v>1111634</v>
      </c>
      <c r="AK8" s="46">
        <f t="shared" si="3"/>
        <v>4238394.04</v>
      </c>
      <c r="AL8" s="46"/>
      <c r="AM8" s="59" t="s">
        <v>36</v>
      </c>
      <c r="AN8" s="45">
        <f t="shared" si="3"/>
        <v>1029357.78</v>
      </c>
      <c r="AO8" s="46">
        <f t="shared" si="3"/>
        <v>3917295.24</v>
      </c>
      <c r="AP8" s="46"/>
      <c r="AQ8" s="59" t="s">
        <v>36</v>
      </c>
      <c r="AR8" s="45">
        <f t="shared" si="3"/>
        <v>759884.37</v>
      </c>
      <c r="AS8" s="46">
        <f t="shared" si="3"/>
        <v>2932740.28</v>
      </c>
      <c r="AT8" s="46"/>
      <c r="AU8" s="59" t="s">
        <v>36</v>
      </c>
      <c r="AV8" s="45">
        <f t="shared" si="3"/>
        <v>843686.09</v>
      </c>
      <c r="AW8" s="46">
        <f t="shared" si="3"/>
        <v>3044585.37</v>
      </c>
      <c r="AX8" s="46"/>
      <c r="AY8" s="59" t="s">
        <v>36</v>
      </c>
      <c r="AZ8" s="45">
        <f>D8+H8+L8+P8+T8+X8+AB8+AF8+AJ8+AN8+AR8+AV8</f>
        <v>11106181.239999998</v>
      </c>
      <c r="BA8" s="46">
        <f>E8+I8+M8+Q8+U8+Y8+AC8+AG8+AK8+AO8+AS8+AW8</f>
        <v>42210233.989999995</v>
      </c>
    </row>
    <row r="9" spans="1:53" x14ac:dyDescent="0.55000000000000004">
      <c r="A9" s="39" t="s">
        <v>17</v>
      </c>
      <c r="B9" s="40"/>
      <c r="C9" s="41"/>
      <c r="D9" s="42"/>
      <c r="E9" s="42"/>
      <c r="F9" s="42"/>
      <c r="G9" s="44"/>
      <c r="H9" s="42"/>
      <c r="I9" s="42"/>
      <c r="J9" s="42"/>
      <c r="K9" s="44"/>
      <c r="L9" s="42"/>
      <c r="M9" s="42"/>
      <c r="N9" s="42"/>
      <c r="O9" s="44"/>
      <c r="P9" s="42"/>
      <c r="Q9" s="42"/>
      <c r="R9" s="42"/>
      <c r="S9" s="44"/>
      <c r="T9" s="42"/>
      <c r="U9" s="42"/>
      <c r="V9" s="42"/>
      <c r="W9" s="44"/>
      <c r="X9" s="42"/>
      <c r="Y9" s="42"/>
      <c r="Z9" s="42"/>
      <c r="AA9" s="44"/>
      <c r="AB9" s="42"/>
      <c r="AC9" s="42"/>
      <c r="AD9" s="42"/>
      <c r="AE9" s="44"/>
      <c r="AF9" s="42"/>
      <c r="AG9" s="42"/>
      <c r="AH9" s="42"/>
      <c r="AI9" s="44"/>
      <c r="AJ9" s="42"/>
      <c r="AK9" s="42"/>
      <c r="AL9" s="42"/>
      <c r="AM9" s="44"/>
      <c r="AN9" s="42"/>
      <c r="AO9" s="42"/>
      <c r="AP9" s="42"/>
      <c r="AQ9" s="44"/>
      <c r="AR9" s="42"/>
      <c r="AS9" s="42"/>
      <c r="AT9" s="42"/>
      <c r="AU9" s="44"/>
      <c r="AV9" s="42"/>
      <c r="AW9" s="42"/>
      <c r="AX9" s="42"/>
      <c r="AY9" s="44"/>
      <c r="AZ9" s="54"/>
      <c r="BA9" s="54"/>
    </row>
    <row r="10" spans="1:53" x14ac:dyDescent="0.55000000000000004">
      <c r="A10" s="60">
        <v>1</v>
      </c>
      <c r="B10" s="61" t="s">
        <v>37</v>
      </c>
      <c r="C10" s="62" t="s">
        <v>38</v>
      </c>
      <c r="D10" s="58">
        <v>58668</v>
      </c>
      <c r="E10" s="46">
        <v>205322.27</v>
      </c>
      <c r="F10" s="51">
        <f>E10-(G10*D10)</f>
        <v>6.4159976318478584E-5</v>
      </c>
      <c r="G10" s="63">
        <f>ROUND(E10/D10,8)</f>
        <v>3.4997318800000001</v>
      </c>
      <c r="H10" s="58">
        <v>42852</v>
      </c>
      <c r="I10" s="46">
        <v>166115.70000000001</v>
      </c>
      <c r="J10" s="51">
        <f>I10-(K10*H10)</f>
        <v>-9.3599956016987562E-6</v>
      </c>
      <c r="K10" s="63">
        <f>ROUND(I10/H10,8)</f>
        <v>3.87649818</v>
      </c>
      <c r="L10" s="58">
        <v>65800</v>
      </c>
      <c r="M10" s="46">
        <v>254389.93</v>
      </c>
      <c r="N10" s="51">
        <f>M10-(O10*L10)</f>
        <v>-8.8000029791146517E-5</v>
      </c>
      <c r="O10" s="63">
        <f>ROUND(M10/L10,8)</f>
        <v>3.8661083600000001</v>
      </c>
      <c r="P10" s="58">
        <v>55264</v>
      </c>
      <c r="Q10" s="46">
        <v>215011.3</v>
      </c>
      <c r="R10" s="51">
        <f>Q10-(S10*P10)</f>
        <v>5.5679993238300085E-5</v>
      </c>
      <c r="S10" s="63">
        <f>ROUND(Q10/P10,8)</f>
        <v>3.8906213799999998</v>
      </c>
      <c r="T10" s="58">
        <v>58404</v>
      </c>
      <c r="U10" s="46">
        <v>220064.31</v>
      </c>
      <c r="V10" s="51">
        <f>U10-(W10*T10)</f>
        <v>-2.0964001305401325E-4</v>
      </c>
      <c r="W10" s="63">
        <f>ROUND(U10/T10,8)</f>
        <v>3.7679664100000001</v>
      </c>
      <c r="X10" s="58">
        <v>41680.01</v>
      </c>
      <c r="Y10" s="46">
        <v>158647</v>
      </c>
      <c r="Z10" s="51">
        <f>Y10-(AA10*X10)</f>
        <v>-1.0069072595797479E-4</v>
      </c>
      <c r="AA10" s="63">
        <f>ROUND(Y10/X10,8)</f>
        <v>3.8063090700000002</v>
      </c>
      <c r="AB10" s="58">
        <v>57772.01</v>
      </c>
      <c r="AC10" s="46">
        <v>219907.88</v>
      </c>
      <c r="AD10" s="51">
        <f>AC10-(AE10*AB10)</f>
        <v>1.1870090384036303E-4</v>
      </c>
      <c r="AE10" s="63">
        <f>ROUND(AC10/AB10,8)</f>
        <v>3.8064779099999999</v>
      </c>
      <c r="AF10" s="58">
        <v>54956</v>
      </c>
      <c r="AG10" s="46">
        <v>214258.73</v>
      </c>
      <c r="AH10" s="51">
        <f>AG10-(AI10*AF10)</f>
        <v>-8.0559984780848026E-5</v>
      </c>
      <c r="AI10" s="63">
        <f>ROUND(AG10/AF10,8)</f>
        <v>3.8987322600000001</v>
      </c>
      <c r="AJ10" s="58">
        <v>64700</v>
      </c>
      <c r="AK10" s="46">
        <v>247773.74</v>
      </c>
      <c r="AL10" s="51">
        <f>AK10-(AM10*AJ10)</f>
        <v>5.0999980885535479E-5</v>
      </c>
      <c r="AM10" s="63">
        <f>ROUND(AK10/AJ10,8)</f>
        <v>3.8295786700000001</v>
      </c>
      <c r="AN10" s="58">
        <v>49072</v>
      </c>
      <c r="AO10" s="46">
        <v>184445.53</v>
      </c>
      <c r="AP10" s="51">
        <f>AO10-(AQ10*AN10)</f>
        <v>1.8912000814452767E-4</v>
      </c>
      <c r="AQ10" s="63">
        <f>ROUND(AO10/AN10,8)</f>
        <v>3.7586715399999999</v>
      </c>
      <c r="AR10" s="58">
        <v>56388</v>
      </c>
      <c r="AS10" s="46">
        <v>215121.5</v>
      </c>
      <c r="AT10" s="51">
        <f>AS10-(AU10*AR10)</f>
        <v>-7.599999662488699E-6</v>
      </c>
      <c r="AU10" s="63">
        <f>ROUND(AS10/AR10,8)</f>
        <v>3.8150227000000001</v>
      </c>
      <c r="AV10" s="58">
        <v>55780</v>
      </c>
      <c r="AW10" s="46">
        <v>209504.95</v>
      </c>
      <c r="AX10" s="51">
        <f>AW10-(AY10*AV10)</f>
        <v>1.4400001964531839E-4</v>
      </c>
      <c r="AY10" s="63">
        <f>ROUND(AW10/AV10,8)</f>
        <v>3.7559152</v>
      </c>
      <c r="AZ10" s="45">
        <f>D10+H10+L10+P10+T10+X10+AB10+AF10+AJ10+AN10+AR10+AV10</f>
        <v>661336.02</v>
      </c>
      <c r="BA10" s="46">
        <f>E10+I10+M10+Q10+U10+Y10+AC10+AG10+AK10+AO10+AS10+AW10</f>
        <v>2510562.8400000003</v>
      </c>
    </row>
    <row r="11" spans="1:53" x14ac:dyDescent="0.55000000000000004">
      <c r="A11" s="64" t="s">
        <v>18</v>
      </c>
      <c r="B11" s="65"/>
      <c r="C11" s="66"/>
      <c r="D11" s="42"/>
      <c r="E11" s="42"/>
      <c r="F11" s="42"/>
      <c r="G11" s="44"/>
      <c r="H11" s="42"/>
      <c r="I11" s="42"/>
      <c r="J11" s="42"/>
      <c r="K11" s="44"/>
      <c r="L11" s="42"/>
      <c r="M11" s="42"/>
      <c r="N11" s="42"/>
      <c r="O11" s="44"/>
      <c r="P11" s="42"/>
      <c r="Q11" s="42"/>
      <c r="R11" s="42"/>
      <c r="S11" s="44"/>
      <c r="T11" s="42"/>
      <c r="U11" s="42"/>
      <c r="V11" s="42"/>
      <c r="W11" s="44"/>
      <c r="X11" s="42"/>
      <c r="Y11" s="42"/>
      <c r="Z11" s="42"/>
      <c r="AA11" s="44"/>
      <c r="AB11" s="42"/>
      <c r="AC11" s="42"/>
      <c r="AD11" s="42"/>
      <c r="AE11" s="44"/>
      <c r="AF11" s="42"/>
      <c r="AG11" s="42"/>
      <c r="AH11" s="42"/>
      <c r="AI11" s="44"/>
      <c r="AJ11" s="42"/>
      <c r="AK11" s="42"/>
      <c r="AL11" s="42"/>
      <c r="AM11" s="44"/>
      <c r="AN11" s="42"/>
      <c r="AO11" s="42"/>
      <c r="AP11" s="42"/>
      <c r="AQ11" s="44"/>
      <c r="AR11" s="42"/>
      <c r="AS11" s="42"/>
      <c r="AT11" s="42"/>
      <c r="AU11" s="44"/>
      <c r="AV11" s="42"/>
      <c r="AW11" s="42"/>
      <c r="AX11" s="42"/>
      <c r="AY11" s="44"/>
      <c r="AZ11" s="54"/>
      <c r="BA11" s="54"/>
    </row>
    <row r="12" spans="1:53" x14ac:dyDescent="0.55000000000000004">
      <c r="A12" s="60">
        <v>1</v>
      </c>
      <c r="B12" s="61" t="s">
        <v>39</v>
      </c>
      <c r="C12" s="62" t="s">
        <v>40</v>
      </c>
      <c r="D12" s="58">
        <v>7880</v>
      </c>
      <c r="E12" s="46">
        <v>36036.620000000003</v>
      </c>
      <c r="F12" s="51">
        <f>E12-(G12*D12)</f>
        <v>-2.4399996618740261E-5</v>
      </c>
      <c r="G12" s="63">
        <f>ROUND(E12/D12,8)</f>
        <v>4.5731751300000001</v>
      </c>
      <c r="H12" s="58">
        <v>8140</v>
      </c>
      <c r="I12" s="46">
        <v>35452.269999999997</v>
      </c>
      <c r="J12" s="51">
        <f>I12-(K12*H12)</f>
        <v>3.919999289792031E-5</v>
      </c>
      <c r="K12" s="63">
        <f>ROUND(I12/H12,8)</f>
        <v>4.3553157200000001</v>
      </c>
      <c r="L12" s="58">
        <v>8280</v>
      </c>
      <c r="M12" s="46">
        <v>41072.14</v>
      </c>
      <c r="N12" s="51">
        <f>M12-(O12*L12)</f>
        <v>1.3600001693703234E-5</v>
      </c>
      <c r="O12" s="63">
        <f>ROUND(M12/L12,8)</f>
        <v>4.9604033799999998</v>
      </c>
      <c r="P12" s="58">
        <v>5980</v>
      </c>
      <c r="Q12" s="46">
        <v>37139.800000000003</v>
      </c>
      <c r="R12" s="51">
        <f>Q12-(S12*P12)</f>
        <v>-2.2000000171829015E-5</v>
      </c>
      <c r="S12" s="63">
        <f>ROUND(Q12/P12,8)</f>
        <v>6.2106688999999999</v>
      </c>
      <c r="T12" s="58">
        <v>6720</v>
      </c>
      <c r="U12" s="46">
        <v>27919.64</v>
      </c>
      <c r="V12" s="51">
        <f>U12-(W12*T12)</f>
        <v>2.2399999579647556E-5</v>
      </c>
      <c r="W12" s="63">
        <f>ROUND(U12/T12,8)</f>
        <v>4.1547083300000001</v>
      </c>
      <c r="X12" s="58">
        <v>6020</v>
      </c>
      <c r="Y12" s="46">
        <v>24156.71</v>
      </c>
      <c r="Z12" s="51">
        <f>Y12-(AA12*X12)</f>
        <v>2.9599999834317714E-5</v>
      </c>
      <c r="AA12" s="63">
        <f>ROUND(Y12/X12,8)</f>
        <v>4.0127425199999998</v>
      </c>
      <c r="AB12" s="58">
        <v>6700</v>
      </c>
      <c r="AC12" s="46">
        <v>27900.58</v>
      </c>
      <c r="AD12" s="51">
        <f>AC12-(AE12*AB12)</f>
        <v>1.1000003723893315E-5</v>
      </c>
      <c r="AE12" s="63">
        <f>ROUND(AC12/AB12,8)</f>
        <v>4.1642656699999998</v>
      </c>
      <c r="AF12" s="58">
        <v>8120</v>
      </c>
      <c r="AG12" s="46">
        <v>38407.24</v>
      </c>
      <c r="AH12" s="51">
        <f>AG12-(AI12*AF12)</f>
        <v>-4.0400002035312355E-5</v>
      </c>
      <c r="AI12" s="63">
        <f>ROUND(AG12/AF12,8)</f>
        <v>4.7299556699999998</v>
      </c>
      <c r="AJ12" s="58">
        <v>8100</v>
      </c>
      <c r="AK12" s="46">
        <v>43413.14</v>
      </c>
      <c r="AL12" s="51">
        <f>AK12-(AM12*AJ12)</f>
        <v>2.8999995265621692E-5</v>
      </c>
      <c r="AM12" s="63">
        <f>ROUND(AK12/AJ12,8)</f>
        <v>5.3596469100000004</v>
      </c>
      <c r="AN12" s="58">
        <v>8400</v>
      </c>
      <c r="AO12" s="46">
        <v>37094.42</v>
      </c>
      <c r="AP12" s="51">
        <f>AO12-(AQ12*AN12)</f>
        <v>7.9999954323284328E-6</v>
      </c>
      <c r="AQ12" s="63">
        <f>ROUND(AO12/AN12,8)</f>
        <v>4.4160023800000001</v>
      </c>
      <c r="AR12" s="58">
        <v>7360</v>
      </c>
      <c r="AS12" s="46">
        <v>26921.599999999999</v>
      </c>
      <c r="AT12" s="51">
        <f>AS12-(AU12*AR12)</f>
        <v>-2.2399999579647556E-5</v>
      </c>
      <c r="AU12" s="63">
        <f>ROUND(AS12/AR12,8)</f>
        <v>3.6578260899999999</v>
      </c>
      <c r="AV12" s="58">
        <v>8140</v>
      </c>
      <c r="AW12" s="46">
        <v>30779.78</v>
      </c>
      <c r="AX12" s="51">
        <f>AW12-(AY12*AV12)</f>
        <v>3.4999997296836227E-5</v>
      </c>
      <c r="AY12" s="63">
        <f>ROUND(AW12/AV12,8)</f>
        <v>3.7812997500000001</v>
      </c>
      <c r="AZ12" s="45">
        <f>D12+H12+L12+P12+T12+X12+AB12+AF12+AJ12+AN12+AR12+AV12</f>
        <v>89840</v>
      </c>
      <c r="BA12" s="46">
        <f>E12+I12+M12+Q12+U12+Y12+AC12+AG12+AK12+AO12+AS12+AW12</f>
        <v>406293.93999999994</v>
      </c>
    </row>
    <row r="13" spans="1:53" x14ac:dyDescent="0.55000000000000004">
      <c r="A13" s="39" t="s">
        <v>19</v>
      </c>
      <c r="B13" s="40"/>
      <c r="C13" s="41"/>
      <c r="D13" s="42"/>
      <c r="E13" s="42"/>
      <c r="F13" s="42"/>
      <c r="G13" s="44"/>
      <c r="H13" s="42"/>
      <c r="I13" s="42"/>
      <c r="J13" s="42"/>
      <c r="K13" s="44"/>
      <c r="L13" s="42"/>
      <c r="M13" s="42"/>
      <c r="N13" s="42"/>
      <c r="O13" s="44"/>
      <c r="P13" s="42"/>
      <c r="Q13" s="42"/>
      <c r="R13" s="42"/>
      <c r="S13" s="44"/>
      <c r="T13" s="42"/>
      <c r="U13" s="42"/>
      <c r="V13" s="42"/>
      <c r="W13" s="44"/>
      <c r="X13" s="42"/>
      <c r="Y13" s="42"/>
      <c r="Z13" s="42"/>
      <c r="AA13" s="44"/>
      <c r="AB13" s="42"/>
      <c r="AC13" s="42"/>
      <c r="AD13" s="42"/>
      <c r="AE13" s="44"/>
      <c r="AF13" s="42"/>
      <c r="AG13" s="42"/>
      <c r="AH13" s="42"/>
      <c r="AI13" s="44"/>
      <c r="AJ13" s="42"/>
      <c r="AK13" s="42"/>
      <c r="AL13" s="42"/>
      <c r="AM13" s="44"/>
      <c r="AN13" s="42"/>
      <c r="AO13" s="42"/>
      <c r="AP13" s="42"/>
      <c r="AQ13" s="44"/>
      <c r="AR13" s="42"/>
      <c r="AS13" s="42"/>
      <c r="AT13" s="42"/>
      <c r="AU13" s="44"/>
      <c r="AV13" s="42"/>
      <c r="AW13" s="42"/>
      <c r="AX13" s="42"/>
      <c r="AY13" s="44"/>
      <c r="AZ13" s="54"/>
      <c r="BA13" s="54"/>
    </row>
    <row r="14" spans="1:53" x14ac:dyDescent="0.55000000000000004">
      <c r="A14" s="60">
        <v>1</v>
      </c>
      <c r="B14" s="61" t="s">
        <v>41</v>
      </c>
      <c r="C14" s="62" t="s">
        <v>42</v>
      </c>
      <c r="D14" s="58">
        <v>1260.51</v>
      </c>
      <c r="E14" s="46">
        <v>5391.36</v>
      </c>
      <c r="F14" s="51">
        <f>E14-(G14*D14)</f>
        <v>-6.0243010011618026E-6</v>
      </c>
      <c r="G14" s="63">
        <f>ROUND(E14/D14,8)</f>
        <v>4.2771259300000004</v>
      </c>
      <c r="H14" s="45">
        <v>1155</v>
      </c>
      <c r="I14" s="46">
        <v>4968.03</v>
      </c>
      <c r="J14" s="51">
        <f>I14-(K14*H14)</f>
        <v>-5.4000001910026185E-6</v>
      </c>
      <c r="K14" s="63">
        <f>ROUND(I14/H14,8)</f>
        <v>4.3013246799999996</v>
      </c>
      <c r="L14" s="45">
        <v>1352</v>
      </c>
      <c r="M14" s="46">
        <v>5758.42</v>
      </c>
      <c r="N14" s="51">
        <f>M14-(O14*L14)</f>
        <v>7.1999966166913509E-7</v>
      </c>
      <c r="O14" s="63">
        <f>ROUND(M14/L14,8)</f>
        <v>4.25918639</v>
      </c>
      <c r="P14" s="45">
        <v>1231</v>
      </c>
      <c r="Q14" s="46">
        <v>5272.96</v>
      </c>
      <c r="R14" s="51">
        <f>Q14-(S14*P14)</f>
        <v>-2.3499997041653842E-6</v>
      </c>
      <c r="S14" s="63">
        <f>ROUND(Q14/P14,8)</f>
        <v>4.2834768499999996</v>
      </c>
      <c r="T14" s="45">
        <v>1103</v>
      </c>
      <c r="U14" s="46">
        <v>4759.41</v>
      </c>
      <c r="V14" s="51">
        <f>U14-(W14*T14)</f>
        <v>-1.8099999579135329E-6</v>
      </c>
      <c r="W14" s="63">
        <f>ROUND(U14/T14,8)</f>
        <v>4.3149682699999996</v>
      </c>
      <c r="X14" s="58">
        <v>1036.99</v>
      </c>
      <c r="Y14" s="46">
        <v>4494.58</v>
      </c>
      <c r="Z14" s="51">
        <f>Y14-(AA14*X14)</f>
        <v>-5.0011994972010143E-6</v>
      </c>
      <c r="AA14" s="63">
        <f>ROUND(Y14/X14,8)</f>
        <v>4.3342558799999997</v>
      </c>
      <c r="AB14" s="45">
        <v>1060</v>
      </c>
      <c r="AC14" s="46">
        <v>4586.8900000000003</v>
      </c>
      <c r="AD14" s="51">
        <f>AC14-(AE14*AB14)</f>
        <v>-3.1999998100218363E-6</v>
      </c>
      <c r="AE14" s="63">
        <f>ROUND(AC14/AB14,8)</f>
        <v>4.32725472</v>
      </c>
      <c r="AF14" s="45">
        <v>962</v>
      </c>
      <c r="AG14" s="46">
        <v>4193.72</v>
      </c>
      <c r="AH14" s="51">
        <f>AG14-(AI14*AF14)</f>
        <v>-6.0000002122251317E-7</v>
      </c>
      <c r="AI14" s="63">
        <f>ROUND(AG14/AF14,8)</f>
        <v>4.3593763000000001</v>
      </c>
      <c r="AJ14" s="45">
        <v>2203.5</v>
      </c>
      <c r="AK14" s="46">
        <v>9174.69</v>
      </c>
      <c r="AL14" s="51">
        <f>AK14-(AM14*AJ14)</f>
        <v>1.0470001143403351E-5</v>
      </c>
      <c r="AM14" s="63">
        <f>ROUND(AK14/AJ14,8)</f>
        <v>4.1636895799999998</v>
      </c>
      <c r="AN14" s="45">
        <v>2834.5</v>
      </c>
      <c r="AO14" s="46">
        <v>11706.31</v>
      </c>
      <c r="AP14" s="51">
        <f>AO14-(AQ14*AN14)</f>
        <v>2.02999945031479E-6</v>
      </c>
      <c r="AQ14" s="63">
        <f>ROUND(AO14/AN14,8)</f>
        <v>4.1299382600000003</v>
      </c>
      <c r="AR14" s="45">
        <v>2944</v>
      </c>
      <c r="AS14" s="46">
        <v>12145.63</v>
      </c>
      <c r="AT14" s="51">
        <f>AS14-(AU14*AR14)</f>
        <v>-4.4800017349189147E-6</v>
      </c>
      <c r="AU14" s="63">
        <f>ROUND(AS14/AR14,8)</f>
        <v>4.1255536700000004</v>
      </c>
      <c r="AV14" s="45">
        <v>1764.01</v>
      </c>
      <c r="AW14" s="46">
        <v>7812.64</v>
      </c>
      <c r="AX14" s="51">
        <f>AW14-(AY14*AV14)</f>
        <v>5.5887003327370621E-6</v>
      </c>
      <c r="AY14" s="63">
        <f>ROUND(AW14/AV14,8)</f>
        <v>4.4289091300000001</v>
      </c>
      <c r="AZ14" s="45">
        <f>D14+H14+L14+P14+T14+X14+AB14+AF14+AJ14+AN14+AR14+AV14</f>
        <v>18906.509999999998</v>
      </c>
      <c r="BA14" s="46">
        <f>E14+I14+M14+Q14+U14+Y14+AC14+AG14+AK14+AO14+AS14+AW14</f>
        <v>80264.639999999999</v>
      </c>
    </row>
    <row r="15" spans="1:53" x14ac:dyDescent="0.55000000000000004">
      <c r="A15" s="39" t="s">
        <v>20</v>
      </c>
      <c r="B15" s="40"/>
      <c r="C15" s="41"/>
      <c r="D15" s="42"/>
      <c r="E15" s="42"/>
      <c r="F15" s="42"/>
      <c r="G15" s="44"/>
      <c r="H15" s="42"/>
      <c r="I15" s="42"/>
      <c r="J15" s="42"/>
      <c r="K15" s="44"/>
      <c r="L15" s="42"/>
      <c r="M15" s="42"/>
      <c r="N15" s="42"/>
      <c r="O15" s="44"/>
      <c r="P15" s="42"/>
      <c r="Q15" s="42"/>
      <c r="R15" s="42"/>
      <c r="S15" s="44"/>
      <c r="T15" s="42"/>
      <c r="U15" s="42"/>
      <c r="V15" s="42"/>
      <c r="W15" s="44"/>
      <c r="X15" s="42"/>
      <c r="Y15" s="42"/>
      <c r="Z15" s="42"/>
      <c r="AA15" s="44"/>
      <c r="AB15" s="42"/>
      <c r="AC15" s="42"/>
      <c r="AD15" s="42"/>
      <c r="AE15" s="44"/>
      <c r="AF15" s="42"/>
      <c r="AG15" s="42"/>
      <c r="AH15" s="42"/>
      <c r="AI15" s="44"/>
      <c r="AJ15" s="42"/>
      <c r="AK15" s="42"/>
      <c r="AL15" s="42"/>
      <c r="AM15" s="44"/>
      <c r="AN15" s="42"/>
      <c r="AO15" s="42"/>
      <c r="AP15" s="42"/>
      <c r="AQ15" s="44"/>
      <c r="AR15" s="42"/>
      <c r="AS15" s="42"/>
      <c r="AT15" s="42"/>
      <c r="AU15" s="44"/>
      <c r="AV15" s="42"/>
      <c r="AW15" s="42"/>
      <c r="AX15" s="42"/>
      <c r="AY15" s="44"/>
      <c r="AZ15" s="54"/>
      <c r="BA15" s="54"/>
    </row>
    <row r="16" spans="1:53" x14ac:dyDescent="0.55000000000000004">
      <c r="A16" s="47">
        <v>1</v>
      </c>
      <c r="B16" s="67" t="s">
        <v>43</v>
      </c>
      <c r="C16" s="68" t="s">
        <v>44</v>
      </c>
      <c r="D16" s="43">
        <v>31759.34</v>
      </c>
      <c r="E16" s="50">
        <v>126393.1</v>
      </c>
      <c r="F16" s="51">
        <f>E16-(G16*D16)</f>
        <v>1.2584461364895105E-4</v>
      </c>
      <c r="G16" s="52">
        <f>ROUND(E16/D16,8)</f>
        <v>3.9797143099999999</v>
      </c>
      <c r="H16" s="43">
        <v>36161.35</v>
      </c>
      <c r="I16" s="50">
        <v>149115.85</v>
      </c>
      <c r="J16" s="51">
        <f>I16-(K16*H16)</f>
        <v>-1.4827150152996182E-4</v>
      </c>
      <c r="K16" s="52">
        <f>ROUND(I16/H16,8)</f>
        <v>4.12362509</v>
      </c>
      <c r="L16" s="43">
        <v>48215.34</v>
      </c>
      <c r="M16" s="50">
        <v>194246.98</v>
      </c>
      <c r="N16" s="51">
        <f>M16-(O16*L16)</f>
        <v>-1.553743495605886E-4</v>
      </c>
      <c r="O16" s="52">
        <f>ROUND(M16/L16,8)</f>
        <v>4.0287381599999996</v>
      </c>
      <c r="P16" s="43">
        <v>47252.02</v>
      </c>
      <c r="Q16" s="50">
        <v>186207.06</v>
      </c>
      <c r="R16" s="51">
        <f>Q16-(S16*P16)</f>
        <v>-1.1031379108317196E-4</v>
      </c>
      <c r="S16" s="52">
        <f>ROUND(Q16/P16,8)</f>
        <v>3.9407216900000002</v>
      </c>
      <c r="T16" s="43">
        <v>44171.35</v>
      </c>
      <c r="U16" s="50">
        <v>168812.18</v>
      </c>
      <c r="V16" s="51">
        <f>U16-(W16*T16)</f>
        <v>-1.9678199896588922E-4</v>
      </c>
      <c r="W16" s="52">
        <f>ROUND(U16/T16,8)</f>
        <v>3.8217573200000001</v>
      </c>
      <c r="X16" s="43">
        <v>48628.01</v>
      </c>
      <c r="Y16" s="50">
        <v>187062.02</v>
      </c>
      <c r="Z16" s="51">
        <f>Y16-(AA16*X16)</f>
        <v>2.3244298063218594E-4</v>
      </c>
      <c r="AA16" s="52">
        <f>ROUND(Y16/X16,8)</f>
        <v>3.8467956999999999</v>
      </c>
      <c r="AB16" s="43">
        <v>51743.34</v>
      </c>
      <c r="AC16" s="50">
        <v>196350.1</v>
      </c>
      <c r="AD16" s="51">
        <f>AC16-(AE16*AB16)</f>
        <v>7.4145442340523005E-5</v>
      </c>
      <c r="AE16" s="52">
        <f>ROUND(AC16/AB16,8)</f>
        <v>3.7946931899999998</v>
      </c>
      <c r="AF16" s="43">
        <v>42643.34</v>
      </c>
      <c r="AG16" s="50">
        <v>164231.75</v>
      </c>
      <c r="AH16" s="51">
        <f>AG16-(AI16*AF16)</f>
        <v>6.6318607423454523E-5</v>
      </c>
      <c r="AI16" s="52">
        <f>ROUND(AG16/AF16,8)</f>
        <v>3.8512872100000002</v>
      </c>
      <c r="AJ16" s="43">
        <v>41880.01</v>
      </c>
      <c r="AK16" s="50">
        <v>168622.39</v>
      </c>
      <c r="AL16" s="51">
        <f>AK16-(AM16*AJ16)</f>
        <v>-1.2761628022417426E-4</v>
      </c>
      <c r="AM16" s="52">
        <f>ROUND(AK16/AJ16,8)</f>
        <v>4.02632163</v>
      </c>
      <c r="AN16" s="43">
        <v>40247.33</v>
      </c>
      <c r="AO16" s="50">
        <v>156852.95000000001</v>
      </c>
      <c r="AP16" s="51">
        <f>AO16-(AQ16*AN16)</f>
        <v>-1.6346588381566107E-4</v>
      </c>
      <c r="AQ16" s="52">
        <f>ROUND(AO16/AN16,8)</f>
        <v>3.8972262299999998</v>
      </c>
      <c r="AR16" s="43">
        <v>39724.01</v>
      </c>
      <c r="AS16" s="50">
        <v>155556</v>
      </c>
      <c r="AT16" s="51">
        <f>AS16-(AU16*AR16)</f>
        <v>4.6171393478289247E-5</v>
      </c>
      <c r="AU16" s="52">
        <f>ROUND(AS16/AR16,8)</f>
        <v>3.9159188600000001</v>
      </c>
      <c r="AV16" s="43">
        <v>36259.339999999997</v>
      </c>
      <c r="AW16" s="50">
        <v>141146.29999999999</v>
      </c>
      <c r="AX16" s="51">
        <f>AW16-(AY16*AV16)</f>
        <v>1.1851961608044803E-4</v>
      </c>
      <c r="AY16" s="52">
        <f>ROUND(AW16/AV16,8)</f>
        <v>3.8926880599999998</v>
      </c>
      <c r="AZ16" s="54"/>
      <c r="BA16" s="54"/>
    </row>
    <row r="17" spans="1:53" x14ac:dyDescent="0.55000000000000004">
      <c r="A17" s="47">
        <v>2</v>
      </c>
      <c r="B17" s="67" t="s">
        <v>45</v>
      </c>
      <c r="C17" s="68" t="s">
        <v>46</v>
      </c>
      <c r="D17" s="43">
        <v>380</v>
      </c>
      <c r="E17" s="50">
        <v>1545.09</v>
      </c>
      <c r="F17" s="51">
        <f>E17-(G17*D17)</f>
        <v>-1.5999999050109182E-6</v>
      </c>
      <c r="G17" s="52">
        <f>ROUND(E17/D17,8)</f>
        <v>4.0660263199999997</v>
      </c>
      <c r="H17" s="43">
        <v>405</v>
      </c>
      <c r="I17" s="50">
        <v>1654.85</v>
      </c>
      <c r="J17" s="51">
        <f>I17-(K17*H17)</f>
        <v>1.0999997357430402E-6</v>
      </c>
      <c r="K17" s="52">
        <f>ROUND(I17/H17,8)</f>
        <v>4.0860493800000004</v>
      </c>
      <c r="L17" s="43">
        <v>640</v>
      </c>
      <c r="M17" s="50">
        <v>2726.72</v>
      </c>
      <c r="N17" s="51">
        <f>M17-(O17*L17)</f>
        <v>0</v>
      </c>
      <c r="O17" s="52">
        <f>ROUND(M17/L17,8)</f>
        <v>4.2605000000000004</v>
      </c>
      <c r="P17" s="43">
        <v>636</v>
      </c>
      <c r="Q17" s="50">
        <v>2708.48</v>
      </c>
      <c r="R17" s="51">
        <f>Q17-(S17*P17)</f>
        <v>1.4000002011016477E-6</v>
      </c>
      <c r="S17" s="52">
        <f>ROUND(Q17/P17,8)</f>
        <v>4.2586163499999996</v>
      </c>
      <c r="T17" s="43">
        <v>490</v>
      </c>
      <c r="U17" s="50">
        <v>2042.56</v>
      </c>
      <c r="V17" s="51">
        <f>U17-(W17*T17)</f>
        <v>-1.9999999949504854E-6</v>
      </c>
      <c r="W17" s="52">
        <f>ROUND(U17/T17,8)</f>
        <v>4.1684897999999997</v>
      </c>
      <c r="X17" s="43">
        <v>621</v>
      </c>
      <c r="Y17" s="50">
        <v>2640.05</v>
      </c>
      <c r="Z17" s="51">
        <f>Y17-(AA17*X17)</f>
        <v>2.9600000743812416E-6</v>
      </c>
      <c r="AA17" s="52">
        <f>ROUND(Y17/X17,8)</f>
        <v>4.2512882400000001</v>
      </c>
      <c r="AB17" s="43">
        <v>751</v>
      </c>
      <c r="AC17" s="50">
        <v>3232.98</v>
      </c>
      <c r="AD17" s="51">
        <f>AC17-(AE17*AB17)</f>
        <v>2.3699999474047218E-6</v>
      </c>
      <c r="AE17" s="52">
        <f>ROUND(AC17/AB17,8)</f>
        <v>4.30490013</v>
      </c>
      <c r="AF17" s="43">
        <v>792</v>
      </c>
      <c r="AG17" s="50">
        <v>3419.99</v>
      </c>
      <c r="AH17" s="51">
        <f>AG17-(AI17*AF17)</f>
        <v>1.5199998415482696E-6</v>
      </c>
      <c r="AI17" s="52">
        <f>ROUND(AG17/AF17,8)</f>
        <v>4.3181691899999999</v>
      </c>
      <c r="AJ17" s="43">
        <v>836</v>
      </c>
      <c r="AK17" s="50">
        <v>3620.7</v>
      </c>
      <c r="AL17" s="51">
        <f>AK17-(AM17*AJ17)</f>
        <v>1.0399994607723784E-6</v>
      </c>
      <c r="AM17" s="52">
        <f>ROUND(AK17/AJ17,8)</f>
        <v>4.3309808600000004</v>
      </c>
      <c r="AN17" s="43">
        <v>885</v>
      </c>
      <c r="AO17" s="50">
        <v>3844.17</v>
      </c>
      <c r="AP17" s="51">
        <f>AO17-(AQ17*AN17)</f>
        <v>-4.1999996938102413E-6</v>
      </c>
      <c r="AQ17" s="52">
        <f>ROUND(AO17/AN17,8)</f>
        <v>4.3436949199999999</v>
      </c>
      <c r="AR17" s="43">
        <v>896</v>
      </c>
      <c r="AS17" s="50">
        <v>3894.36</v>
      </c>
      <c r="AT17" s="51">
        <f>AS17-(AU17*AR17)</f>
        <v>-1.279999651160324E-6</v>
      </c>
      <c r="AU17" s="52">
        <f>ROUND(AS17/AR17,8)</f>
        <v>4.34638393</v>
      </c>
      <c r="AV17" s="43">
        <v>920</v>
      </c>
      <c r="AW17" s="50">
        <v>4003.81</v>
      </c>
      <c r="AX17" s="51">
        <f>AW17-(AY17*AV17)</f>
        <v>1.1999995876976755E-6</v>
      </c>
      <c r="AY17" s="52">
        <f>ROUND(AW17/AV17,8)</f>
        <v>4.3519673900000004</v>
      </c>
      <c r="AZ17" s="54"/>
      <c r="BA17" s="54"/>
    </row>
    <row r="18" spans="1:53" x14ac:dyDescent="0.55000000000000004">
      <c r="A18" s="47">
        <v>3</v>
      </c>
      <c r="B18" s="67" t="s">
        <v>45</v>
      </c>
      <c r="C18" s="68" t="s">
        <v>47</v>
      </c>
      <c r="D18" s="43">
        <v>69</v>
      </c>
      <c r="E18" s="50">
        <v>277.48</v>
      </c>
      <c r="F18" s="51">
        <f>E18-(G18*D18)</f>
        <v>-3.1999996963349986E-7</v>
      </c>
      <c r="G18" s="52">
        <f>ROUND(E18/D18,8)</f>
        <v>4.0214492799999997</v>
      </c>
      <c r="H18" s="43">
        <v>56</v>
      </c>
      <c r="I18" s="50">
        <v>234.5</v>
      </c>
      <c r="J18" s="51">
        <f>I18-(K18*H18)</f>
        <v>0</v>
      </c>
      <c r="K18" s="52">
        <f>ROUND(I18/H18,8)</f>
        <v>4.1875</v>
      </c>
      <c r="L18" s="43">
        <v>66</v>
      </c>
      <c r="M18" s="50">
        <v>267.56</v>
      </c>
      <c r="N18" s="51">
        <f>M18-(O18*L18)</f>
        <v>2.5999997887993231E-7</v>
      </c>
      <c r="O18" s="52">
        <f>ROUND(M18/L18,8)</f>
        <v>4.05393939</v>
      </c>
      <c r="P18" s="43">
        <v>67</v>
      </c>
      <c r="Q18" s="50">
        <v>270.87</v>
      </c>
      <c r="R18" s="51">
        <f>Q18-(S18*P18)</f>
        <v>6.0000047596986406E-8</v>
      </c>
      <c r="S18" s="52">
        <f>ROUND(Q18/P18,8)</f>
        <v>4.0428358199999996</v>
      </c>
      <c r="T18" s="43">
        <v>76</v>
      </c>
      <c r="U18" s="50">
        <v>300.62</v>
      </c>
      <c r="V18" s="51">
        <f>U18-(W18*T18)</f>
        <v>-3.2000002647691872E-7</v>
      </c>
      <c r="W18" s="52">
        <f>ROUND(U18/T18,8)</f>
        <v>3.9555263200000002</v>
      </c>
      <c r="X18" s="43">
        <v>169</v>
      </c>
      <c r="Y18" s="50">
        <v>627.84</v>
      </c>
      <c r="Z18" s="51">
        <f>Y18-(AA18*X18)</f>
        <v>-7.0999999479681719E-7</v>
      </c>
      <c r="AA18" s="52">
        <f>ROUND(Y18/X18,8)</f>
        <v>3.7150295899999999</v>
      </c>
      <c r="AB18" s="43">
        <v>478</v>
      </c>
      <c r="AC18" s="50">
        <v>1987.82</v>
      </c>
      <c r="AD18" s="51">
        <f>AC18-(AE18*AB18)</f>
        <v>-1.5000000530562829E-6</v>
      </c>
      <c r="AE18" s="52">
        <f>ROUND(AC18/AB18,8)</f>
        <v>4.1586192500000001</v>
      </c>
      <c r="AF18" s="43">
        <v>573</v>
      </c>
      <c r="AG18" s="50">
        <v>2421.12</v>
      </c>
      <c r="AH18" s="51">
        <f>AG18-(AI18*AF18)</f>
        <v>2.3699999474047218E-6</v>
      </c>
      <c r="AI18" s="52">
        <f>ROUND(AG18/AF18,8)</f>
        <v>4.22534031</v>
      </c>
      <c r="AJ18" s="43">
        <v>611</v>
      </c>
      <c r="AK18" s="50">
        <v>2594.4499999999998</v>
      </c>
      <c r="AL18" s="51">
        <f>AK18-(AM18*AJ18)</f>
        <v>-4.7999992602854036E-7</v>
      </c>
      <c r="AM18" s="52">
        <f>ROUND(AK18/AJ18,8)</f>
        <v>4.2462356799999998</v>
      </c>
      <c r="AN18" s="43">
        <v>664</v>
      </c>
      <c r="AO18" s="50">
        <v>2836.16</v>
      </c>
      <c r="AP18" s="51">
        <f>AO18-(AQ18*AN18)</f>
        <v>7.9999972513178363E-7</v>
      </c>
      <c r="AQ18" s="52">
        <f>ROUND(AO18/AN18,8)</f>
        <v>4.2713253</v>
      </c>
      <c r="AR18" s="43">
        <v>331</v>
      </c>
      <c r="AS18" s="50">
        <v>1332.08</v>
      </c>
      <c r="AT18" s="51">
        <f>AS18-(AU18*AR18)</f>
        <v>-1.2799998785339994E-6</v>
      </c>
      <c r="AU18" s="52">
        <f>ROUND(AS18/AR18,8)</f>
        <v>4.0244108799999996</v>
      </c>
      <c r="AV18" s="43">
        <v>155</v>
      </c>
      <c r="AW18" s="50">
        <v>566.97</v>
      </c>
      <c r="AX18" s="51">
        <f>AW18-(AY18*AV18)</f>
        <v>-3.499999365885742E-7</v>
      </c>
      <c r="AY18" s="52">
        <f>ROUND(AW18/AV18,8)</f>
        <v>3.6578709699999998</v>
      </c>
      <c r="AZ18" s="54"/>
      <c r="BA18" s="54"/>
    </row>
    <row r="19" spans="1:53" x14ac:dyDescent="0.55000000000000004">
      <c r="A19" s="55" t="s">
        <v>35</v>
      </c>
      <c r="B19" s="56"/>
      <c r="C19" s="57"/>
      <c r="D19" s="58">
        <f>SUM(D16:D18)</f>
        <v>32208.34</v>
      </c>
      <c r="E19" s="46">
        <f t="shared" ref="E19" si="4">SUM(E16:E18)</f>
        <v>128215.67</v>
      </c>
      <c r="F19" s="51"/>
      <c r="G19" s="63" t="s">
        <v>36</v>
      </c>
      <c r="H19" s="58">
        <f t="shared" ref="H19:I19" si="5">SUM(H16:H18)</f>
        <v>36622.35</v>
      </c>
      <c r="I19" s="46">
        <f t="shared" si="5"/>
        <v>151005.20000000001</v>
      </c>
      <c r="J19" s="51"/>
      <c r="K19" s="63" t="s">
        <v>36</v>
      </c>
      <c r="L19" s="58">
        <f t="shared" ref="L19:M19" si="6">SUM(L16:L18)</f>
        <v>48921.34</v>
      </c>
      <c r="M19" s="46">
        <f t="shared" si="6"/>
        <v>197241.26</v>
      </c>
      <c r="N19" s="51"/>
      <c r="O19" s="63" t="s">
        <v>36</v>
      </c>
      <c r="P19" s="58">
        <f t="shared" ref="P19:U19" si="7">SUM(P16:P18)</f>
        <v>47955.02</v>
      </c>
      <c r="Q19" s="46">
        <f t="shared" si="7"/>
        <v>189186.41</v>
      </c>
      <c r="R19" s="51"/>
      <c r="S19" s="63" t="s">
        <v>36</v>
      </c>
      <c r="T19" s="45">
        <f t="shared" si="7"/>
        <v>44737.35</v>
      </c>
      <c r="U19" s="46">
        <f t="shared" si="7"/>
        <v>171155.36</v>
      </c>
      <c r="V19" s="51"/>
      <c r="W19" s="63" t="s">
        <v>36</v>
      </c>
      <c r="X19" s="58">
        <f>SUM(X16:X18)</f>
        <v>49418.01</v>
      </c>
      <c r="Y19" s="46">
        <f t="shared" ref="Y19:AO19" si="8">SUM(Y16:Y18)</f>
        <v>190329.90999999997</v>
      </c>
      <c r="Z19" s="51"/>
      <c r="AA19" s="63" t="s">
        <v>36</v>
      </c>
      <c r="AB19" s="58">
        <f t="shared" si="8"/>
        <v>52972.34</v>
      </c>
      <c r="AC19" s="46">
        <f t="shared" si="8"/>
        <v>201570.90000000002</v>
      </c>
      <c r="AD19" s="51"/>
      <c r="AE19" s="63" t="s">
        <v>36</v>
      </c>
      <c r="AF19" s="58">
        <f t="shared" si="8"/>
        <v>44008.34</v>
      </c>
      <c r="AG19" s="46">
        <f t="shared" si="8"/>
        <v>170072.86</v>
      </c>
      <c r="AH19" s="51"/>
      <c r="AI19" s="63" t="s">
        <v>36</v>
      </c>
      <c r="AJ19" s="58">
        <f t="shared" si="8"/>
        <v>43327.01</v>
      </c>
      <c r="AK19" s="46">
        <f t="shared" si="8"/>
        <v>174837.54000000004</v>
      </c>
      <c r="AL19" s="51"/>
      <c r="AM19" s="63" t="s">
        <v>36</v>
      </c>
      <c r="AN19" s="45">
        <f t="shared" si="8"/>
        <v>41796.33</v>
      </c>
      <c r="AO19" s="46">
        <f t="shared" si="8"/>
        <v>163533.28000000003</v>
      </c>
      <c r="AP19" s="51"/>
      <c r="AQ19" s="63" t="s">
        <v>36</v>
      </c>
      <c r="AR19" s="58">
        <f t="shared" ref="AR19:AW19" si="9">SUM(AR16:AR18)</f>
        <v>40951.01</v>
      </c>
      <c r="AS19" s="46">
        <f t="shared" si="9"/>
        <v>160782.43999999997</v>
      </c>
      <c r="AT19" s="51"/>
      <c r="AU19" s="63" t="s">
        <v>36</v>
      </c>
      <c r="AV19" s="45">
        <f t="shared" si="9"/>
        <v>37334.339999999997</v>
      </c>
      <c r="AW19" s="46">
        <f t="shared" si="9"/>
        <v>145717.07999999999</v>
      </c>
      <c r="AX19" s="51"/>
      <c r="AY19" s="63" t="s">
        <v>36</v>
      </c>
      <c r="AZ19" s="45">
        <f>D19+H19+L19+P19+T19+X19+AB19+AF19+AJ19+AN19+AR19+AV19</f>
        <v>520251.78</v>
      </c>
      <c r="BA19" s="46">
        <f>E19+I19+M19+Q19+U19+Y19+AC19+AG19+AK19+AO19+AS19+AW19</f>
        <v>2043647.91</v>
      </c>
    </row>
    <row r="20" spans="1:53" x14ac:dyDescent="0.55000000000000004">
      <c r="A20" s="39" t="s">
        <v>21</v>
      </c>
      <c r="B20" s="40"/>
      <c r="C20" s="41"/>
      <c r="D20" s="42"/>
      <c r="E20" s="42"/>
      <c r="F20" s="42"/>
      <c r="G20" s="44"/>
      <c r="H20" s="42"/>
      <c r="I20" s="42"/>
      <c r="J20" s="42"/>
      <c r="K20" s="44"/>
      <c r="L20" s="42"/>
      <c r="M20" s="42"/>
      <c r="N20" s="42"/>
      <c r="O20" s="44"/>
      <c r="P20" s="42"/>
      <c r="Q20" s="42"/>
      <c r="R20" s="42"/>
      <c r="S20" s="44"/>
      <c r="T20" s="42"/>
      <c r="U20" s="42"/>
      <c r="V20" s="42"/>
      <c r="W20" s="44"/>
      <c r="X20" s="42"/>
      <c r="Y20" s="42"/>
      <c r="Z20" s="42"/>
      <c r="AA20" s="44"/>
      <c r="AB20" s="42"/>
      <c r="AC20" s="42"/>
      <c r="AD20" s="42"/>
      <c r="AE20" s="44"/>
      <c r="AF20" s="42"/>
      <c r="AG20" s="42"/>
      <c r="AH20" s="42"/>
      <c r="AI20" s="44"/>
      <c r="AJ20" s="42"/>
      <c r="AK20" s="42"/>
      <c r="AL20" s="42"/>
      <c r="AM20" s="44"/>
      <c r="AN20" s="42"/>
      <c r="AO20" s="42"/>
      <c r="AP20" s="42"/>
      <c r="AQ20" s="44"/>
      <c r="AR20" s="42"/>
      <c r="AS20" s="42"/>
      <c r="AT20" s="42"/>
      <c r="AU20" s="44"/>
      <c r="AV20" s="42"/>
      <c r="AW20" s="42"/>
      <c r="AX20" s="42"/>
      <c r="AY20" s="44"/>
      <c r="AZ20" s="54"/>
      <c r="BA20" s="54"/>
    </row>
    <row r="21" spans="1:53" x14ac:dyDescent="0.55000000000000004">
      <c r="A21" s="47">
        <v>1</v>
      </c>
      <c r="B21" s="67" t="s">
        <v>48</v>
      </c>
      <c r="C21" s="68" t="s">
        <v>49</v>
      </c>
      <c r="D21" s="43">
        <v>708</v>
      </c>
      <c r="E21" s="50">
        <v>3174.65</v>
      </c>
      <c r="F21" s="51">
        <f>E21-(G21*D21)</f>
        <v>-2.4399996618740261E-6</v>
      </c>
      <c r="G21" s="52">
        <f>ROUND(E21/D21,8)</f>
        <v>4.4839689299999996</v>
      </c>
      <c r="H21" s="43">
        <v>572</v>
      </c>
      <c r="I21" s="50">
        <v>2628.99</v>
      </c>
      <c r="J21" s="51">
        <f>I21-(K21*H21)</f>
        <v>2.0799998310394585E-6</v>
      </c>
      <c r="K21" s="52">
        <f>ROUND(I21/H21,8)</f>
        <v>4.59613636</v>
      </c>
      <c r="L21" s="43">
        <v>648</v>
      </c>
      <c r="M21" s="50">
        <v>2933.92</v>
      </c>
      <c r="N21" s="51">
        <f>M21-(O21*L21)</f>
        <v>6.4000005295383744E-7</v>
      </c>
      <c r="O21" s="52">
        <f>ROUND(M21/L21,8)</f>
        <v>4.5276543199999999</v>
      </c>
      <c r="P21" s="43">
        <v>376</v>
      </c>
      <c r="Q21" s="50">
        <v>3046.27</v>
      </c>
      <c r="R21" s="51">
        <f>Q21-(S21*P21)</f>
        <v>1.8400000953988638E-6</v>
      </c>
      <c r="S21" s="52">
        <f>ROUND(Q21/P21,8)</f>
        <v>8.1017819099999997</v>
      </c>
      <c r="T21" s="43">
        <v>676</v>
      </c>
      <c r="U21" s="50">
        <v>3046.27</v>
      </c>
      <c r="V21" s="51">
        <f>U21-(W21*T21)</f>
        <v>-1.3200001376389991E-6</v>
      </c>
      <c r="W21" s="52">
        <f>ROUND(U21/T21,8)</f>
        <v>4.5063165700000001</v>
      </c>
      <c r="X21" s="43">
        <v>628</v>
      </c>
      <c r="Y21" s="50">
        <v>2853.69</v>
      </c>
      <c r="Z21" s="51">
        <f>Y21-(AA21*X21)</f>
        <v>-2.0799998310394585E-6</v>
      </c>
      <c r="AA21" s="52">
        <f>ROUND(Y21/X21,8)</f>
        <v>4.5440923599999996</v>
      </c>
      <c r="AB21" s="43">
        <v>616</v>
      </c>
      <c r="AC21" s="50">
        <v>2805.53</v>
      </c>
      <c r="AD21" s="51">
        <f>AC21-(AE21*AB21)</f>
        <v>-1.1199995242350269E-6</v>
      </c>
      <c r="AE21" s="52">
        <f>ROUND(AC21/AB21,8)</f>
        <v>4.5544318199999996</v>
      </c>
      <c r="AF21" s="43">
        <v>660</v>
      </c>
      <c r="AG21" s="50">
        <v>2982.06</v>
      </c>
      <c r="AH21" s="51">
        <f>AG21-(AI21*AF21)</f>
        <v>-1.7999996089201886E-6</v>
      </c>
      <c r="AI21" s="52">
        <f>ROUND(AG21/AF21,8)</f>
        <v>4.5182727299999996</v>
      </c>
      <c r="AJ21" s="43">
        <v>636</v>
      </c>
      <c r="AK21" s="50">
        <v>2885.78</v>
      </c>
      <c r="AL21" s="51">
        <f>AK21-(AM21*AJ21)</f>
        <v>-1.8399996406515129E-6</v>
      </c>
      <c r="AM21" s="52">
        <f>ROUND(AK21/AJ21,8)</f>
        <v>4.5373899399999997</v>
      </c>
      <c r="AN21" s="43">
        <v>636</v>
      </c>
      <c r="AO21" s="50">
        <v>2885.78</v>
      </c>
      <c r="AP21" s="51">
        <f>AO21-(AQ21*AN21)</f>
        <v>-1.8399996406515129E-6</v>
      </c>
      <c r="AQ21" s="52">
        <f>ROUND(AO21/AN21,8)</f>
        <v>4.5373899399999997</v>
      </c>
      <c r="AR21" s="43">
        <v>488</v>
      </c>
      <c r="AS21" s="50">
        <v>2291.9899999999998</v>
      </c>
      <c r="AT21" s="51">
        <f>AS21-(AU21*AR21)</f>
        <v>-1.6000012692529708E-7</v>
      </c>
      <c r="AU21" s="52">
        <f>ROUND(AS21/AR21,8)</f>
        <v>4.6967008200000002</v>
      </c>
      <c r="AV21" s="43">
        <v>532</v>
      </c>
      <c r="AW21" s="50">
        <v>2468.52</v>
      </c>
      <c r="AX21" s="51">
        <f>AW21-(AY21*AV21)</f>
        <v>-1.0799999472510535E-6</v>
      </c>
      <c r="AY21" s="52">
        <f>ROUND(AW21/AV21,8)</f>
        <v>4.6400751900000001</v>
      </c>
      <c r="AZ21" s="54"/>
      <c r="BA21" s="54"/>
    </row>
    <row r="22" spans="1:53" x14ac:dyDescent="0.55000000000000004">
      <c r="A22" s="47">
        <v>2</v>
      </c>
      <c r="B22" s="67" t="s">
        <v>29</v>
      </c>
      <c r="C22" s="68" t="s">
        <v>50</v>
      </c>
      <c r="D22" s="43">
        <v>0</v>
      </c>
      <c r="E22" s="50">
        <v>334.1</v>
      </c>
      <c r="F22" s="51">
        <v>0</v>
      </c>
      <c r="G22" s="52" t="s">
        <v>36</v>
      </c>
      <c r="H22" s="43">
        <v>0</v>
      </c>
      <c r="I22" s="50">
        <v>334.1</v>
      </c>
      <c r="J22" s="51">
        <v>0</v>
      </c>
      <c r="K22" s="52" t="s">
        <v>36</v>
      </c>
      <c r="L22" s="43">
        <v>0</v>
      </c>
      <c r="M22" s="50">
        <v>334.1</v>
      </c>
      <c r="N22" s="51">
        <v>0</v>
      </c>
      <c r="O22" s="52" t="s">
        <v>36</v>
      </c>
      <c r="P22" s="43">
        <v>0</v>
      </c>
      <c r="Q22" s="50">
        <v>334.1</v>
      </c>
      <c r="R22" s="51">
        <v>0</v>
      </c>
      <c r="S22" s="52" t="s">
        <v>36</v>
      </c>
      <c r="T22" s="43">
        <v>0</v>
      </c>
      <c r="U22" s="50">
        <v>334.1</v>
      </c>
      <c r="V22" s="51">
        <v>0</v>
      </c>
      <c r="W22" s="52" t="s">
        <v>36</v>
      </c>
      <c r="X22" s="43">
        <v>0</v>
      </c>
      <c r="Y22" s="50">
        <v>334.1</v>
      </c>
      <c r="Z22" s="51">
        <v>0</v>
      </c>
      <c r="AA22" s="52" t="s">
        <v>36</v>
      </c>
      <c r="AB22" s="43">
        <v>0</v>
      </c>
      <c r="AC22" s="50">
        <v>334.1</v>
      </c>
      <c r="AD22" s="51">
        <v>0</v>
      </c>
      <c r="AE22" s="52" t="s">
        <v>36</v>
      </c>
      <c r="AF22" s="43">
        <v>0</v>
      </c>
      <c r="AG22" s="50">
        <v>334.1</v>
      </c>
      <c r="AH22" s="51">
        <v>0</v>
      </c>
      <c r="AI22" s="52" t="s">
        <v>36</v>
      </c>
      <c r="AJ22" s="43">
        <v>0</v>
      </c>
      <c r="AK22" s="50">
        <v>334.1</v>
      </c>
      <c r="AL22" s="51">
        <v>0</v>
      </c>
      <c r="AM22" s="52" t="s">
        <v>36</v>
      </c>
      <c r="AN22" s="43">
        <v>0</v>
      </c>
      <c r="AO22" s="50">
        <v>334.1</v>
      </c>
      <c r="AP22" s="51">
        <v>0</v>
      </c>
      <c r="AQ22" s="52" t="s">
        <v>36</v>
      </c>
      <c r="AR22" s="43">
        <v>0</v>
      </c>
      <c r="AS22" s="50">
        <v>334.1</v>
      </c>
      <c r="AT22" s="51">
        <v>0</v>
      </c>
      <c r="AU22" s="52" t="s">
        <v>36</v>
      </c>
      <c r="AV22" s="43">
        <v>0</v>
      </c>
      <c r="AW22" s="50">
        <v>334.1</v>
      </c>
      <c r="AX22" s="51">
        <v>0</v>
      </c>
      <c r="AY22" s="52" t="s">
        <v>36</v>
      </c>
      <c r="AZ22" s="54"/>
      <c r="BA22" s="54"/>
    </row>
    <row r="23" spans="1:53" x14ac:dyDescent="0.55000000000000004">
      <c r="A23" s="55" t="s">
        <v>35</v>
      </c>
      <c r="B23" s="56"/>
      <c r="C23" s="57"/>
      <c r="D23" s="58">
        <f>SUM(D21:D22)</f>
        <v>708</v>
      </c>
      <c r="E23" s="46">
        <f>SUM(E21:E22)</f>
        <v>3508.75</v>
      </c>
      <c r="F23" s="51"/>
      <c r="G23" s="63" t="s">
        <v>36</v>
      </c>
      <c r="H23" s="58">
        <f>SUM(H21:H22)</f>
        <v>572</v>
      </c>
      <c r="I23" s="46">
        <f>SUM(I21:I22)</f>
        <v>2963.0899999999997</v>
      </c>
      <c r="J23" s="51"/>
      <c r="K23" s="63" t="s">
        <v>36</v>
      </c>
      <c r="L23" s="58">
        <f>SUM(L21:L22)</f>
        <v>648</v>
      </c>
      <c r="M23" s="46">
        <f>SUM(M21:M22)</f>
        <v>3268.02</v>
      </c>
      <c r="N23" s="51"/>
      <c r="O23" s="63" t="s">
        <v>36</v>
      </c>
      <c r="P23" s="58">
        <f>SUM(P21:P22)</f>
        <v>376</v>
      </c>
      <c r="Q23" s="46">
        <f>SUM(Q21:Q22)</f>
        <v>3380.37</v>
      </c>
      <c r="R23" s="51"/>
      <c r="S23" s="63" t="s">
        <v>36</v>
      </c>
      <c r="T23" s="45">
        <f>SUM(T21:T22)</f>
        <v>676</v>
      </c>
      <c r="U23" s="46">
        <f>SUM(U21:U22)</f>
        <v>3380.37</v>
      </c>
      <c r="V23" s="51"/>
      <c r="W23" s="63" t="s">
        <v>36</v>
      </c>
      <c r="X23" s="58">
        <f>SUM(X21:X22)</f>
        <v>628</v>
      </c>
      <c r="Y23" s="46">
        <f>SUM(Y21:Y22)</f>
        <v>3187.79</v>
      </c>
      <c r="Z23" s="51"/>
      <c r="AA23" s="63" t="s">
        <v>36</v>
      </c>
      <c r="AB23" s="58">
        <f>SUM(AB21:AB22)</f>
        <v>616</v>
      </c>
      <c r="AC23" s="46">
        <f>SUM(AC21:AC22)</f>
        <v>3139.63</v>
      </c>
      <c r="AD23" s="51"/>
      <c r="AE23" s="63" t="s">
        <v>36</v>
      </c>
      <c r="AF23" s="58">
        <f>SUM(AF21:AF22)</f>
        <v>660</v>
      </c>
      <c r="AG23" s="46">
        <f>SUM(AG21:AG22)</f>
        <v>3316.16</v>
      </c>
      <c r="AH23" s="51"/>
      <c r="AI23" s="63" t="s">
        <v>36</v>
      </c>
      <c r="AJ23" s="58">
        <f>SUM(AJ21:AJ22)</f>
        <v>636</v>
      </c>
      <c r="AK23" s="46">
        <f>SUM(AK21:AK22)</f>
        <v>3219.88</v>
      </c>
      <c r="AL23" s="51"/>
      <c r="AM23" s="63" t="s">
        <v>36</v>
      </c>
      <c r="AN23" s="45">
        <f>SUM(AN21:AN22)</f>
        <v>636</v>
      </c>
      <c r="AO23" s="46">
        <f>SUM(AO21:AO22)</f>
        <v>3219.88</v>
      </c>
      <c r="AP23" s="51"/>
      <c r="AQ23" s="63" t="s">
        <v>36</v>
      </c>
      <c r="AR23" s="58">
        <f>SUM(AR21:AR22)</f>
        <v>488</v>
      </c>
      <c r="AS23" s="46">
        <f>SUM(AS21:AS22)</f>
        <v>2626.0899999999997</v>
      </c>
      <c r="AT23" s="51"/>
      <c r="AU23" s="63" t="s">
        <v>36</v>
      </c>
      <c r="AV23" s="45">
        <f>SUM(AV21:AV22)</f>
        <v>532</v>
      </c>
      <c r="AW23" s="46">
        <f>SUM(AW21:AW22)</f>
        <v>2802.62</v>
      </c>
      <c r="AX23" s="51"/>
      <c r="AY23" s="63" t="s">
        <v>36</v>
      </c>
      <c r="AZ23" s="45">
        <f>D23+H23+L23+P23+T23+X23+AB23+AF23+AJ23+AN23+AR23+AV23</f>
        <v>7176</v>
      </c>
      <c r="BA23" s="46">
        <f>E23+I23+M23+Q23+U23+Y23+AC23+AG23+AK23+AO23+AS23+AW23</f>
        <v>38012.65</v>
      </c>
    </row>
    <row r="24" spans="1:53" x14ac:dyDescent="0.55000000000000004">
      <c r="A24" s="39" t="s">
        <v>22</v>
      </c>
      <c r="B24" s="40"/>
      <c r="C24" s="41"/>
      <c r="D24" s="42"/>
      <c r="E24" s="42"/>
      <c r="F24" s="42"/>
      <c r="G24" s="44"/>
      <c r="H24" s="42"/>
      <c r="I24" s="42"/>
      <c r="J24" s="42"/>
      <c r="K24" s="44"/>
      <c r="L24" s="42"/>
      <c r="M24" s="42"/>
      <c r="N24" s="42"/>
      <c r="O24" s="44"/>
      <c r="P24" s="42"/>
      <c r="Q24" s="42"/>
      <c r="R24" s="42"/>
      <c r="S24" s="44"/>
      <c r="T24" s="42"/>
      <c r="U24" s="42"/>
      <c r="V24" s="42"/>
      <c r="W24" s="44"/>
      <c r="X24" s="42"/>
      <c r="Y24" s="42"/>
      <c r="Z24" s="42"/>
      <c r="AA24" s="44"/>
      <c r="AB24" s="42"/>
      <c r="AC24" s="42"/>
      <c r="AD24" s="42"/>
      <c r="AE24" s="44"/>
      <c r="AF24" s="42"/>
      <c r="AG24" s="42"/>
      <c r="AH24" s="42"/>
      <c r="AI24" s="44"/>
      <c r="AJ24" s="42"/>
      <c r="AK24" s="42"/>
      <c r="AL24" s="42"/>
      <c r="AM24" s="44"/>
      <c r="AN24" s="42"/>
      <c r="AO24" s="42"/>
      <c r="AP24" s="42"/>
      <c r="AQ24" s="44"/>
      <c r="AR24" s="42"/>
      <c r="AS24" s="42"/>
      <c r="AT24" s="42"/>
      <c r="AU24" s="44"/>
      <c r="AV24" s="42"/>
      <c r="AW24" s="42"/>
      <c r="AX24" s="42"/>
      <c r="AY24" s="44"/>
      <c r="AZ24" s="54"/>
      <c r="BA24" s="54"/>
    </row>
    <row r="25" spans="1:53" x14ac:dyDescent="0.55000000000000004">
      <c r="A25" s="47">
        <v>1</v>
      </c>
      <c r="B25" s="67" t="s">
        <v>51</v>
      </c>
      <c r="C25" s="68" t="s">
        <v>52</v>
      </c>
      <c r="D25" s="43">
        <v>83520</v>
      </c>
      <c r="E25" s="50">
        <v>330154.96999999997</v>
      </c>
      <c r="F25" s="51">
        <f>E25-(G25*D25)</f>
        <v>-8.3200051449239254E-5</v>
      </c>
      <c r="G25" s="52">
        <f>ROUND(E25/D25,8)</f>
        <v>3.9530049100000002</v>
      </c>
      <c r="H25" s="43">
        <v>91680</v>
      </c>
      <c r="I25" s="50">
        <v>376629.76000000001</v>
      </c>
      <c r="J25" s="51">
        <f>I25-(K25*H25)</f>
        <v>4.0000013541430235E-5</v>
      </c>
      <c r="K25" s="52">
        <f>ROUND(I25/H25,8)</f>
        <v>4.1080907499999997</v>
      </c>
      <c r="L25" s="43">
        <v>91680</v>
      </c>
      <c r="M25" s="50">
        <v>366549.85</v>
      </c>
      <c r="N25" s="51">
        <f>M25-(O25*L25)</f>
        <v>-1.7120002303272486E-4</v>
      </c>
      <c r="O25" s="52">
        <f>ROUND(M25/L25,8)</f>
        <v>3.9981440899999998</v>
      </c>
      <c r="P25" s="43">
        <v>68640</v>
      </c>
      <c r="Q25" s="50">
        <v>272088.95</v>
      </c>
      <c r="R25" s="51">
        <f>Q25-(S25*P25)</f>
        <v>2.9599998379126191E-4</v>
      </c>
      <c r="S25" s="52">
        <f>ROUND(Q25/P25,8)</f>
        <v>3.96399985</v>
      </c>
      <c r="T25" s="43">
        <v>78840</v>
      </c>
      <c r="U25" s="50">
        <v>335222.40000000002</v>
      </c>
      <c r="V25" s="51">
        <f>U25-(W25*T25)</f>
        <v>-8.5199950262904167E-5</v>
      </c>
      <c r="W25" s="52">
        <f>ROUND(U25/T25,8)</f>
        <v>4.25193303</v>
      </c>
      <c r="X25" s="43">
        <v>81000</v>
      </c>
      <c r="Y25" s="50">
        <v>332108.21000000002</v>
      </c>
      <c r="Z25" s="51">
        <f>Y25-(AA25*X25)</f>
        <v>-1.5999999595806003E-4</v>
      </c>
      <c r="AA25" s="52">
        <f>ROUND(Y25/X25,8)</f>
        <v>4.10010136</v>
      </c>
      <c r="AB25" s="43">
        <v>114000</v>
      </c>
      <c r="AC25" s="50">
        <v>458688.84</v>
      </c>
      <c r="AD25" s="51">
        <f>AC25-(AE25*AB25)</f>
        <v>-4.7999992966651917E-4</v>
      </c>
      <c r="AE25" s="52">
        <f>ROUND(AC25/AB25,8)</f>
        <v>4.0235863199999997</v>
      </c>
      <c r="AF25" s="43">
        <v>111960</v>
      </c>
      <c r="AG25" s="50">
        <v>452110.1</v>
      </c>
      <c r="AH25" s="51">
        <f>AG25-(AI25*AF25)</f>
        <v>4.6040001325309277E-4</v>
      </c>
      <c r="AI25" s="52">
        <f>ROUND(AG25/AF25,8)</f>
        <v>4.0381395099999997</v>
      </c>
      <c r="AJ25" s="43">
        <v>123000</v>
      </c>
      <c r="AK25" s="50">
        <v>487712.7</v>
      </c>
      <c r="AL25" s="51">
        <f>AK25-(AM25*AJ25)</f>
        <v>3.0000001424923539E-4</v>
      </c>
      <c r="AM25" s="52">
        <f>ROUND(AK25/AJ25,8)</f>
        <v>3.9651439000000002</v>
      </c>
      <c r="AN25" s="43">
        <v>109080</v>
      </c>
      <c r="AO25" s="50">
        <v>432742.55</v>
      </c>
      <c r="AP25" s="51">
        <f>AO25-(AQ25*AN25)</f>
        <v>-1.4439999358728528E-4</v>
      </c>
      <c r="AQ25" s="52">
        <f>ROUND(AO25/AN25,8)</f>
        <v>3.9672034300000001</v>
      </c>
      <c r="AR25" s="43">
        <v>78600</v>
      </c>
      <c r="AS25" s="50">
        <v>322198.68</v>
      </c>
      <c r="AT25" s="51">
        <f>AS25-(AU25*AR25)</f>
        <v>-2.0999996922910213E-4</v>
      </c>
      <c r="AU25" s="52">
        <f>ROUND(AS25/AR25,8)</f>
        <v>4.0992198499999999</v>
      </c>
      <c r="AV25" s="43">
        <v>88080</v>
      </c>
      <c r="AW25" s="50">
        <v>362588.69</v>
      </c>
      <c r="AX25" s="51">
        <f>AW25-(AY25*AV25)</f>
        <v>3.4640001831576228E-4</v>
      </c>
      <c r="AY25" s="52">
        <f>ROUND(AW25/AV25,8)</f>
        <v>4.1165836699999998</v>
      </c>
      <c r="AZ25" s="54"/>
      <c r="BA25" s="54"/>
    </row>
    <row r="26" spans="1:53" x14ac:dyDescent="0.55000000000000004">
      <c r="A26" s="47">
        <v>2</v>
      </c>
      <c r="B26" s="67" t="s">
        <v>53</v>
      </c>
      <c r="C26" s="68" t="s">
        <v>54</v>
      </c>
      <c r="D26" s="43">
        <v>1440</v>
      </c>
      <c r="E26" s="50">
        <v>6111.49</v>
      </c>
      <c r="F26" s="51">
        <f>E26-(G26*D26)</f>
        <v>-3.1999998100218363E-6</v>
      </c>
      <c r="G26" s="52">
        <f>ROUND(E26/D26,8)</f>
        <v>4.24409028</v>
      </c>
      <c r="H26" s="43">
        <v>1256</v>
      </c>
      <c r="I26" s="50">
        <v>5373.26</v>
      </c>
      <c r="J26" s="51">
        <f>I26-(K26*H26)</f>
        <v>-1.99999976757681E-6</v>
      </c>
      <c r="K26" s="52">
        <f>ROUND(I26/H26,8)</f>
        <v>4.2780732500000003</v>
      </c>
      <c r="L26" s="43">
        <v>1384</v>
      </c>
      <c r="M26" s="50">
        <v>5886.81</v>
      </c>
      <c r="N26" s="51">
        <f>M26-(O26*L26)</f>
        <v>4.8800002332427539E-6</v>
      </c>
      <c r="O26" s="52">
        <f>ROUND(M26/L26,8)</f>
        <v>4.2534754299999999</v>
      </c>
      <c r="P26" s="43">
        <v>1400</v>
      </c>
      <c r="Q26" s="50">
        <v>5951</v>
      </c>
      <c r="R26" s="51">
        <f>Q26-(S26*P26)</f>
        <v>-6.0000002122251317E-6</v>
      </c>
      <c r="S26" s="52">
        <f>ROUND(Q26/P26,8)</f>
        <v>4.2507142900000003</v>
      </c>
      <c r="T26" s="43">
        <v>1440</v>
      </c>
      <c r="U26" s="50">
        <v>6111.49</v>
      </c>
      <c r="V26" s="51">
        <f>U26-(W26*T26)</f>
        <v>-3.1999998100218363E-6</v>
      </c>
      <c r="W26" s="52">
        <f>ROUND(U26/T26,8)</f>
        <v>4.24409028</v>
      </c>
      <c r="X26" s="43">
        <v>1440</v>
      </c>
      <c r="Y26" s="50">
        <v>6111.49</v>
      </c>
      <c r="Z26" s="51">
        <f>Y26-(AA26*X26)</f>
        <v>-3.1999998100218363E-6</v>
      </c>
      <c r="AA26" s="52">
        <f>ROUND(Y26/X26,8)</f>
        <v>4.24409028</v>
      </c>
      <c r="AB26" s="43">
        <v>1456</v>
      </c>
      <c r="AC26" s="50">
        <v>6175.68</v>
      </c>
      <c r="AD26" s="51">
        <f>AC26-(AE26*AB26)</f>
        <v>2.2399999579647556E-6</v>
      </c>
      <c r="AE26" s="52">
        <f>ROUND(AC26/AB26,8)</f>
        <v>4.2415384600000001</v>
      </c>
      <c r="AF26" s="43">
        <v>1440</v>
      </c>
      <c r="AG26" s="50">
        <v>6111.49</v>
      </c>
      <c r="AH26" s="51">
        <f>AG26-(AI26*AF26)</f>
        <v>-3.1999998100218363E-6</v>
      </c>
      <c r="AI26" s="52">
        <f>ROUND(AG26/AF26,8)</f>
        <v>4.24409028</v>
      </c>
      <c r="AJ26" s="43">
        <v>1504</v>
      </c>
      <c r="AK26" s="50">
        <v>6368.24</v>
      </c>
      <c r="AL26" s="51">
        <f>AK26-(AM26*AJ26)</f>
        <v>-3.5200000638724305E-6</v>
      </c>
      <c r="AM26" s="52">
        <f>ROUND(AK26/AJ26,8)</f>
        <v>4.2342021299999999</v>
      </c>
      <c r="AN26" s="43">
        <v>1592</v>
      </c>
      <c r="AO26" s="50">
        <v>6721.31</v>
      </c>
      <c r="AP26" s="51">
        <f>AO26-(AQ26*AN26)</f>
        <v>3.1199997465591878E-6</v>
      </c>
      <c r="AQ26" s="52">
        <f>ROUND(AO26/AN26,8)</f>
        <v>4.2219283900000004</v>
      </c>
      <c r="AR26" s="43">
        <v>1456</v>
      </c>
      <c r="AS26" s="50">
        <v>6175.68</v>
      </c>
      <c r="AT26" s="51">
        <f>AS26-(AU26*AR26)</f>
        <v>2.2399999579647556E-6</v>
      </c>
      <c r="AU26" s="52">
        <f>ROUND(AS26/AR26,8)</f>
        <v>4.2415384600000001</v>
      </c>
      <c r="AV26" s="43">
        <v>1520</v>
      </c>
      <c r="AW26" s="50">
        <v>6432.44</v>
      </c>
      <c r="AX26" s="51">
        <f>AW26-(AY26*AV26)</f>
        <v>1.600000359758269E-6</v>
      </c>
      <c r="AY26" s="52">
        <f>ROUND(AW26/AV26,8)</f>
        <v>4.2318684199999996</v>
      </c>
      <c r="AZ26" s="54"/>
      <c r="BA26" s="54"/>
    </row>
    <row r="27" spans="1:53" x14ac:dyDescent="0.55000000000000004">
      <c r="A27" s="47">
        <v>3</v>
      </c>
      <c r="B27" s="67" t="s">
        <v>55</v>
      </c>
      <c r="C27" s="68" t="s">
        <v>56</v>
      </c>
      <c r="D27" s="43">
        <v>9354.93</v>
      </c>
      <c r="E27" s="50">
        <v>35076.89</v>
      </c>
      <c r="F27" s="51">
        <f>E27-(G27*D27)</f>
        <v>-4.0660001104697585E-5</v>
      </c>
      <c r="G27" s="52">
        <f>ROUND(E27/D27,8)</f>
        <v>3.7495620000000001</v>
      </c>
      <c r="H27" s="43">
        <v>9025.98</v>
      </c>
      <c r="I27" s="50">
        <v>34820.76</v>
      </c>
      <c r="J27" s="51">
        <f>I27-(K27*H27)</f>
        <v>3.3700802305247635E-5</v>
      </c>
      <c r="K27" s="52">
        <f>ROUND(I27/H27,8)</f>
        <v>3.8578370400000002</v>
      </c>
      <c r="L27" s="43">
        <v>9137</v>
      </c>
      <c r="M27" s="50">
        <v>36992.400000000001</v>
      </c>
      <c r="N27" s="51">
        <f>M27-(O27*L27)</f>
        <v>-1.517000055173412E-5</v>
      </c>
      <c r="O27" s="52">
        <f>ROUND(M27/L27,8)</f>
        <v>4.0486374100000004</v>
      </c>
      <c r="P27" s="43">
        <v>6113.5</v>
      </c>
      <c r="Q27" s="50">
        <v>24861.9</v>
      </c>
      <c r="R27" s="51">
        <f>Q27-(S27*P27)</f>
        <v>4.9350019253324717E-6</v>
      </c>
      <c r="S27" s="52">
        <f>ROUND(Q27/P27,8)</f>
        <v>4.06672119</v>
      </c>
      <c r="T27" s="43">
        <v>6547.5</v>
      </c>
      <c r="U27" s="50">
        <v>26603.14</v>
      </c>
      <c r="V27" s="51">
        <f>U27-(W27*T27)</f>
        <v>1.7725000361679122E-5</v>
      </c>
      <c r="W27" s="52">
        <f>ROUND(U27/T27,8)</f>
        <v>4.06309889</v>
      </c>
      <c r="X27" s="43">
        <v>6069.5</v>
      </c>
      <c r="Y27" s="50">
        <v>24685.360000000001</v>
      </c>
      <c r="Z27" s="51">
        <f>Y27-(AA27*X27)</f>
        <v>-1.5745001292089E-5</v>
      </c>
      <c r="AA27" s="52">
        <f>ROUND(Y27/X27,8)</f>
        <v>4.0671159100000001</v>
      </c>
      <c r="AB27" s="43">
        <v>7723.5</v>
      </c>
      <c r="AC27" s="50">
        <v>31321.32</v>
      </c>
      <c r="AD27" s="51">
        <f>AC27-(AE27*AB27)</f>
        <v>-1.5375004295492545E-5</v>
      </c>
      <c r="AE27" s="52">
        <f>ROUND(AC27/AB27,8)</f>
        <v>4.0553272500000004</v>
      </c>
      <c r="AF27" s="43">
        <v>8818</v>
      </c>
      <c r="AG27" s="50">
        <v>35712.54</v>
      </c>
      <c r="AH27" s="51">
        <f>AG27-(AI27*AF27)</f>
        <v>3.8940001104492694E-5</v>
      </c>
      <c r="AI27" s="52">
        <f>ROUND(AG27/AF27,8)</f>
        <v>4.0499591700000002</v>
      </c>
      <c r="AJ27" s="43">
        <v>10184.5</v>
      </c>
      <c r="AK27" s="50">
        <v>41195.040000000001</v>
      </c>
      <c r="AL27" s="51">
        <f>AK27-(AM27*AJ27)</f>
        <v>-2.937999670393765E-5</v>
      </c>
      <c r="AM27" s="52">
        <f>ROUND(AK27/AJ27,8)</f>
        <v>4.0448760400000001</v>
      </c>
      <c r="AN27" s="43">
        <v>12163</v>
      </c>
      <c r="AO27" s="50">
        <v>49132.92</v>
      </c>
      <c r="AP27" s="51">
        <f>AO27-(AQ27*AN27)</f>
        <v>-3.3170006645377725E-5</v>
      </c>
      <c r="AQ27" s="52">
        <f>ROUND(AO27/AN27,8)</f>
        <v>4.0395395900000004</v>
      </c>
      <c r="AR27" s="43">
        <v>11003</v>
      </c>
      <c r="AS27" s="50">
        <v>44478.93</v>
      </c>
      <c r="AT27" s="51">
        <f>AS27-(AU27*AR27)</f>
        <v>-1.9830004021059722E-5</v>
      </c>
      <c r="AU27" s="52">
        <f>ROUND(AS27/AR27,8)</f>
        <v>4.0424366100000002</v>
      </c>
      <c r="AV27" s="43">
        <v>12279</v>
      </c>
      <c r="AW27" s="50">
        <v>49598.33</v>
      </c>
      <c r="AX27" s="51">
        <f>AW27-(AY27*AV27)</f>
        <v>-4.8309993871953338E-5</v>
      </c>
      <c r="AY27" s="52">
        <f>ROUND(AW27/AV27,8)</f>
        <v>4.0392808899999997</v>
      </c>
      <c r="AZ27" s="54"/>
      <c r="BA27" s="54"/>
    </row>
    <row r="28" spans="1:53" x14ac:dyDescent="0.55000000000000004">
      <c r="A28" s="55" t="s">
        <v>35</v>
      </c>
      <c r="B28" s="56"/>
      <c r="C28" s="57"/>
      <c r="D28" s="58">
        <f>SUM(D25:D27)</f>
        <v>94314.93</v>
      </c>
      <c r="E28" s="46">
        <f t="shared" ref="E28" si="10">SUM(E25:E27)</f>
        <v>371343.35</v>
      </c>
      <c r="F28" s="51"/>
      <c r="G28" s="63" t="s">
        <v>36</v>
      </c>
      <c r="H28" s="58">
        <f t="shared" ref="H28:I28" si="11">SUM(H25:H27)</f>
        <v>101961.98</v>
      </c>
      <c r="I28" s="46">
        <f t="shared" si="11"/>
        <v>416823.78</v>
      </c>
      <c r="J28" s="51"/>
      <c r="K28" s="63" t="s">
        <v>36</v>
      </c>
      <c r="L28" s="58">
        <f t="shared" ref="L28:M28" si="12">SUM(L25:L27)</f>
        <v>102201</v>
      </c>
      <c r="M28" s="46">
        <f t="shared" si="12"/>
        <v>409429.06</v>
      </c>
      <c r="N28" s="51"/>
      <c r="O28" s="63" t="s">
        <v>36</v>
      </c>
      <c r="P28" s="58">
        <f t="shared" ref="P28:U28" si="13">SUM(P25:P27)</f>
        <v>76153.5</v>
      </c>
      <c r="Q28" s="46">
        <f t="shared" si="13"/>
        <v>302901.85000000003</v>
      </c>
      <c r="R28" s="51"/>
      <c r="S28" s="63" t="s">
        <v>36</v>
      </c>
      <c r="T28" s="45">
        <f t="shared" si="13"/>
        <v>86827.5</v>
      </c>
      <c r="U28" s="46">
        <f t="shared" si="13"/>
        <v>367937.03</v>
      </c>
      <c r="V28" s="51"/>
      <c r="W28" s="63" t="s">
        <v>36</v>
      </c>
      <c r="X28" s="58">
        <f>SUM(X25:X27)</f>
        <v>88509.5</v>
      </c>
      <c r="Y28" s="46">
        <f t="shared" ref="Y28:AW28" si="14">SUM(Y25:Y27)</f>
        <v>362905.06</v>
      </c>
      <c r="Z28" s="51"/>
      <c r="AA28" s="63" t="s">
        <v>36</v>
      </c>
      <c r="AB28" s="58">
        <f t="shared" si="14"/>
        <v>123179.5</v>
      </c>
      <c r="AC28" s="46">
        <f t="shared" si="14"/>
        <v>496185.84</v>
      </c>
      <c r="AD28" s="51"/>
      <c r="AE28" s="63" t="s">
        <v>36</v>
      </c>
      <c r="AF28" s="58">
        <f t="shared" si="14"/>
        <v>122218</v>
      </c>
      <c r="AG28" s="46">
        <f t="shared" si="14"/>
        <v>493934.12999999995</v>
      </c>
      <c r="AH28" s="51"/>
      <c r="AI28" s="63" t="s">
        <v>36</v>
      </c>
      <c r="AJ28" s="58">
        <f t="shared" si="14"/>
        <v>134688.5</v>
      </c>
      <c r="AK28" s="46">
        <f t="shared" si="14"/>
        <v>535275.98</v>
      </c>
      <c r="AL28" s="51"/>
      <c r="AM28" s="63" t="s">
        <v>36</v>
      </c>
      <c r="AN28" s="45">
        <f t="shared" si="14"/>
        <v>122835</v>
      </c>
      <c r="AO28" s="46">
        <f t="shared" si="14"/>
        <v>488596.77999999997</v>
      </c>
      <c r="AP28" s="51"/>
      <c r="AQ28" s="63" t="s">
        <v>36</v>
      </c>
      <c r="AR28" s="58">
        <f t="shared" si="14"/>
        <v>91059</v>
      </c>
      <c r="AS28" s="46">
        <f t="shared" si="14"/>
        <v>372853.29</v>
      </c>
      <c r="AT28" s="51"/>
      <c r="AU28" s="63" t="s">
        <v>36</v>
      </c>
      <c r="AV28" s="45">
        <f t="shared" si="14"/>
        <v>101879</v>
      </c>
      <c r="AW28" s="46">
        <f t="shared" si="14"/>
        <v>418619.46</v>
      </c>
      <c r="AX28" s="51"/>
      <c r="AY28" s="63" t="s">
        <v>36</v>
      </c>
      <c r="AZ28" s="45">
        <f>D28+H28+L28+P28+T28+X28+AB28+AF28+AJ28+AN28+AR28+AV28</f>
        <v>1245827.4099999999</v>
      </c>
      <c r="BA28" s="46">
        <f>E28+I28+M28+Q28+U28+Y28+AC28+AG28+AK28+AO28+AS28+AW28</f>
        <v>5036805.6099999994</v>
      </c>
    </row>
    <row r="29" spans="1:53" x14ac:dyDescent="0.55000000000000004">
      <c r="A29" s="39" t="s">
        <v>23</v>
      </c>
      <c r="B29" s="40"/>
      <c r="C29" s="41"/>
      <c r="D29" s="42"/>
      <c r="E29" s="42"/>
      <c r="F29" s="42"/>
      <c r="G29" s="44"/>
      <c r="H29" s="42"/>
      <c r="I29" s="42"/>
      <c r="J29" s="42"/>
      <c r="K29" s="44"/>
      <c r="L29" s="42"/>
      <c r="M29" s="42"/>
      <c r="N29" s="42"/>
      <c r="O29" s="44"/>
      <c r="P29" s="42"/>
      <c r="Q29" s="42"/>
      <c r="R29" s="42"/>
      <c r="S29" s="44"/>
      <c r="T29" s="42"/>
      <c r="U29" s="42"/>
      <c r="V29" s="42"/>
      <c r="W29" s="44"/>
      <c r="X29" s="42"/>
      <c r="Y29" s="42"/>
      <c r="Z29" s="42"/>
      <c r="AA29" s="44"/>
      <c r="AB29" s="42"/>
      <c r="AC29" s="42"/>
      <c r="AD29" s="42"/>
      <c r="AE29" s="44"/>
      <c r="AF29" s="42"/>
      <c r="AG29" s="42"/>
      <c r="AH29" s="42"/>
      <c r="AI29" s="44"/>
      <c r="AJ29" s="42"/>
      <c r="AK29" s="42"/>
      <c r="AL29" s="42"/>
      <c r="AM29" s="44"/>
      <c r="AN29" s="42"/>
      <c r="AO29" s="42"/>
      <c r="AP29" s="42"/>
      <c r="AQ29" s="44"/>
      <c r="AR29" s="42"/>
      <c r="AS29" s="42"/>
      <c r="AT29" s="42"/>
      <c r="AU29" s="44"/>
      <c r="AV29" s="42"/>
      <c r="AW29" s="42"/>
      <c r="AX29" s="42"/>
      <c r="AY29" s="44"/>
      <c r="AZ29" s="54"/>
      <c r="BA29" s="54"/>
    </row>
    <row r="30" spans="1:53" x14ac:dyDescent="0.55000000000000004">
      <c r="A30" s="47">
        <v>1</v>
      </c>
      <c r="B30" s="67" t="s">
        <v>57</v>
      </c>
      <c r="C30" s="68" t="s">
        <v>58</v>
      </c>
      <c r="D30" s="43">
        <v>15225.75</v>
      </c>
      <c r="E30" s="50">
        <v>62220.82</v>
      </c>
      <c r="F30" s="51">
        <f>E30-(G30*D30)</f>
        <v>-2.754500019364059E-5</v>
      </c>
      <c r="G30" s="52">
        <f>ROUND(E30/D30,8)</f>
        <v>4.0865520599999998</v>
      </c>
      <c r="H30" s="43">
        <v>14201.66</v>
      </c>
      <c r="I30" s="50">
        <v>59885.72</v>
      </c>
      <c r="J30" s="51">
        <f>I30-(K30*H30)</f>
        <v>5.929180042585358E-5</v>
      </c>
      <c r="K30" s="52">
        <f>ROUND(I30/H30,8)</f>
        <v>4.21681127</v>
      </c>
      <c r="L30" s="43">
        <v>15606</v>
      </c>
      <c r="M30" s="50">
        <v>67488.06</v>
      </c>
      <c r="N30" s="51">
        <f>M30-(O30*L30)</f>
        <v>-7.4579991633072495E-5</v>
      </c>
      <c r="O30" s="52">
        <f>ROUND(M30/L30,8)</f>
        <v>4.3244944299999997</v>
      </c>
      <c r="P30" s="43">
        <v>13390.56</v>
      </c>
      <c r="Q30" s="50">
        <v>57916.35</v>
      </c>
      <c r="R30" s="51">
        <f>Q30-(S30*P30)</f>
        <v>2.5415996788069606E-5</v>
      </c>
      <c r="S30" s="52">
        <f>ROUND(Q30/P30,8)</f>
        <v>4.3251626500000002</v>
      </c>
      <c r="T30" s="43">
        <v>14423.62</v>
      </c>
      <c r="U30" s="50">
        <v>62123.68</v>
      </c>
      <c r="V30" s="51">
        <f>U30-(W30*T30)</f>
        <v>-3.7096811865922064E-5</v>
      </c>
      <c r="W30" s="52">
        <f>ROUND(U30/T30,8)</f>
        <v>4.3070796400000004</v>
      </c>
      <c r="X30" s="43">
        <v>13477.87</v>
      </c>
      <c r="Y30" s="50">
        <v>57244.14</v>
      </c>
      <c r="Z30" s="51">
        <f>Y30-(AA30*X30)</f>
        <v>2.3855194740463048E-5</v>
      </c>
      <c r="AA30" s="52">
        <f>ROUND(Y30/X30,8)</f>
        <v>4.2472690399999999</v>
      </c>
      <c r="AB30" s="43">
        <v>15861.41</v>
      </c>
      <c r="AC30" s="50">
        <v>66901.3</v>
      </c>
      <c r="AD30" s="51">
        <f>AC30-(AE30*AB30)</f>
        <v>-4.7690788051113486E-5</v>
      </c>
      <c r="AE30" s="52">
        <f>ROUND(AC30/AB30,8)</f>
        <v>4.2178658799999997</v>
      </c>
      <c r="AF30" s="43">
        <v>14821.01</v>
      </c>
      <c r="AG30" s="50">
        <v>65690.06</v>
      </c>
      <c r="AH30" s="51">
        <f>AG30-(AI30*AF30)</f>
        <v>6.0143996961414814E-5</v>
      </c>
      <c r="AI30" s="52">
        <f>ROUND(AG30/AF30,8)</f>
        <v>4.4322255999999998</v>
      </c>
      <c r="AJ30" s="43">
        <v>17272.259999999998</v>
      </c>
      <c r="AK30" s="50">
        <v>76028.72</v>
      </c>
      <c r="AL30" s="51">
        <f>AK30-(AM30*AJ30)</f>
        <v>-5.8313191402703524E-5</v>
      </c>
      <c r="AM30" s="52">
        <f>ROUND(AK30/AJ30,8)</f>
        <v>4.4017818200000001</v>
      </c>
      <c r="AN30" s="43">
        <v>15772.46</v>
      </c>
      <c r="AO30" s="50">
        <v>66354.17</v>
      </c>
      <c r="AP30" s="51">
        <f>AO30-(AQ30*AN30)</f>
        <v>8.0814061220735312E-6</v>
      </c>
      <c r="AQ30" s="52">
        <f>ROUND(AO30/AN30,8)</f>
        <v>4.2069639099999998</v>
      </c>
      <c r="AR30" s="43">
        <v>15020.11</v>
      </c>
      <c r="AS30" s="50">
        <v>62103.44</v>
      </c>
      <c r="AT30" s="51">
        <f>AS30-(AU30*AR30)</f>
        <v>-3.7470992538146675E-5</v>
      </c>
      <c r="AU30" s="52">
        <f>ROUND(AS30/AR30,8)</f>
        <v>4.1346860999999997</v>
      </c>
      <c r="AV30" s="43">
        <v>15378.34</v>
      </c>
      <c r="AW30" s="50">
        <v>63583.74</v>
      </c>
      <c r="AX30" s="51">
        <f>AW30-(AY30*AV30)</f>
        <v>-7.0430804044008255E-5</v>
      </c>
      <c r="AY30" s="52">
        <f>ROUND(AW30/AV30,8)</f>
        <v>4.1346296200000001</v>
      </c>
      <c r="AZ30" s="54"/>
      <c r="BA30" s="54"/>
    </row>
    <row r="31" spans="1:53" x14ac:dyDescent="0.55000000000000004">
      <c r="A31" s="47">
        <v>2</v>
      </c>
      <c r="B31" s="67" t="s">
        <v>59</v>
      </c>
      <c r="C31" s="68" t="s">
        <v>60</v>
      </c>
      <c r="D31" s="43">
        <v>5856</v>
      </c>
      <c r="E31" s="50">
        <v>26098.01</v>
      </c>
      <c r="F31" s="51">
        <f>E31-(G31*D31)</f>
        <v>4.1599960241001099E-6</v>
      </c>
      <c r="G31" s="52">
        <f>ROUND(E31/D31,8)</f>
        <v>4.4566273900000004</v>
      </c>
      <c r="H31" s="43">
        <v>4872</v>
      </c>
      <c r="I31" s="50">
        <v>21862.560000000001</v>
      </c>
      <c r="J31" s="51">
        <f>I31-(K31*H31)</f>
        <v>1.2479998986236751E-5</v>
      </c>
      <c r="K31" s="52">
        <f>ROUND(I31/H31,8)</f>
        <v>4.4873891600000002</v>
      </c>
      <c r="L31" s="43">
        <v>4560</v>
      </c>
      <c r="M31" s="50">
        <v>19019.509999999998</v>
      </c>
      <c r="N31" s="51">
        <f>M31-(O31*L31)</f>
        <v>-2.0800001948373392E-5</v>
      </c>
      <c r="O31" s="52">
        <f>ROUND(M31/L31,8)</f>
        <v>4.1709451800000004</v>
      </c>
      <c r="P31" s="43">
        <v>3480</v>
      </c>
      <c r="Q31" s="50">
        <v>15410.33</v>
      </c>
      <c r="R31" s="51">
        <f>Q31-(S31*P31)</f>
        <v>-9.9999997473787516E-6</v>
      </c>
      <c r="S31" s="52">
        <f>ROUND(Q31/P31,8)</f>
        <v>4.4282557499999999</v>
      </c>
      <c r="T31" s="43">
        <v>3012</v>
      </c>
      <c r="U31" s="50">
        <v>12343.76</v>
      </c>
      <c r="V31" s="51">
        <f>U31-(W31*T31)</f>
        <v>3.3199994504684582E-6</v>
      </c>
      <c r="W31" s="52">
        <f>ROUND(U31/T31,8)</f>
        <v>4.0981938900000001</v>
      </c>
      <c r="X31" s="43">
        <v>3816</v>
      </c>
      <c r="Y31" s="50">
        <v>17130.400000000001</v>
      </c>
      <c r="Z31" s="51">
        <f>Y31-(AA31*X31)</f>
        <v>9.5200011855922639E-6</v>
      </c>
      <c r="AA31" s="52">
        <f>ROUND(Y31/X31,8)</f>
        <v>4.4890985299999997</v>
      </c>
      <c r="AB31" s="43">
        <v>5256</v>
      </c>
      <c r="AC31" s="50">
        <v>24709.77</v>
      </c>
      <c r="AD31" s="51">
        <f>AC31-(AE31*AB31)</f>
        <v>0</v>
      </c>
      <c r="AE31" s="52">
        <f>ROUND(AC31/AB31,8)</f>
        <v>4.7012499999999999</v>
      </c>
      <c r="AF31" s="43">
        <v>5856</v>
      </c>
      <c r="AG31" s="50">
        <v>25608.3</v>
      </c>
      <c r="AH31" s="51">
        <f>AG31-(AI31*AF31)</f>
        <v>-4.8000001697801054E-6</v>
      </c>
      <c r="AI31" s="52">
        <f>ROUND(AG31/AF31,8)</f>
        <v>4.3730020500000002</v>
      </c>
      <c r="AJ31" s="43">
        <v>5424</v>
      </c>
      <c r="AK31" s="50">
        <v>25519.06</v>
      </c>
      <c r="AL31" s="51">
        <f>AK31-(AM31*AJ31)</f>
        <v>-2.4799999664537609E-5</v>
      </c>
      <c r="AM31" s="52">
        <f>ROUND(AK31/AJ31,8)</f>
        <v>4.70484145</v>
      </c>
      <c r="AN31" s="43">
        <v>4968</v>
      </c>
      <c r="AO31" s="50">
        <v>23835.07</v>
      </c>
      <c r="AP31" s="51">
        <f>AO31-(AQ31*AN31)</f>
        <v>2.0799998310394585E-5</v>
      </c>
      <c r="AQ31" s="52">
        <f>ROUND(AO31/AN31,8)</f>
        <v>4.7977194000000001</v>
      </c>
      <c r="AR31" s="43">
        <v>4980</v>
      </c>
      <c r="AS31" s="50">
        <v>22668.21</v>
      </c>
      <c r="AT31" s="51">
        <f>AS31-(AU31*AR31)</f>
        <v>-1.2000000424450263E-5</v>
      </c>
      <c r="AU31" s="52">
        <f>ROUND(AS31/AR31,8)</f>
        <v>4.5518494</v>
      </c>
      <c r="AV31" s="43">
        <v>5532</v>
      </c>
      <c r="AW31" s="50">
        <v>25124.31</v>
      </c>
      <c r="AX31" s="51">
        <f>AW31-(AY31*AV31)</f>
        <v>5.7600045693106949E-6</v>
      </c>
      <c r="AY31" s="52">
        <f>ROUND(AW31/AV31,8)</f>
        <v>4.5416323199999997</v>
      </c>
      <c r="AZ31" s="54"/>
      <c r="BA31" s="54"/>
    </row>
    <row r="32" spans="1:53" x14ac:dyDescent="0.55000000000000004">
      <c r="A32" s="47">
        <v>3</v>
      </c>
      <c r="B32" s="67" t="s">
        <v>59</v>
      </c>
      <c r="C32" s="68" t="s">
        <v>61</v>
      </c>
      <c r="D32" s="43">
        <v>6958.4</v>
      </c>
      <c r="E32" s="50">
        <v>28571.86</v>
      </c>
      <c r="F32" s="51">
        <f>E32-(G32*D32)</f>
        <v>-6.8320005084387958E-6</v>
      </c>
      <c r="G32" s="52">
        <f>ROUND(E32/D32,8)</f>
        <v>4.1060962300000003</v>
      </c>
      <c r="H32" s="43">
        <v>7590.4</v>
      </c>
      <c r="I32" s="50">
        <v>30787.33</v>
      </c>
      <c r="J32" s="51">
        <f>I32-(K32*H32)</f>
        <v>2.4320001102751121E-5</v>
      </c>
      <c r="K32" s="52">
        <f>ROUND(I32/H32,8)</f>
        <v>4.0560879500000002</v>
      </c>
      <c r="L32" s="43">
        <v>5432</v>
      </c>
      <c r="M32" s="50">
        <v>22127.67</v>
      </c>
      <c r="N32" s="51">
        <f>M32-(O32*L32)</f>
        <v>7.599999662488699E-6</v>
      </c>
      <c r="O32" s="52">
        <f>ROUND(M32/L32,8)</f>
        <v>4.0735769499999996</v>
      </c>
      <c r="P32" s="43">
        <v>2854.4</v>
      </c>
      <c r="Q32" s="50">
        <v>11786.16</v>
      </c>
      <c r="R32" s="51">
        <f>Q32-(S32*P32)</f>
        <v>-1.3823999324813485E-5</v>
      </c>
      <c r="S32" s="52">
        <f>ROUND(Q32/P32,8)</f>
        <v>4.1291199599999997</v>
      </c>
      <c r="T32" s="43">
        <v>2923.2</v>
      </c>
      <c r="U32" s="50">
        <v>12062.18</v>
      </c>
      <c r="V32" s="51">
        <f>U32-(W32*T32)</f>
        <v>4.7360026655951515E-6</v>
      </c>
      <c r="W32" s="52">
        <f>ROUND(U32/T32,8)</f>
        <v>4.1263615199999997</v>
      </c>
      <c r="X32" s="43">
        <v>2572.8000000000002</v>
      </c>
      <c r="Y32" s="50">
        <v>10656.35</v>
      </c>
      <c r="Z32" s="51">
        <f>Y32-(AA32*X32)</f>
        <v>8.5759984358446673E-6</v>
      </c>
      <c r="AA32" s="52">
        <f>ROUND(Y32/X32,8)</f>
        <v>4.1419270800000003</v>
      </c>
      <c r="AB32" s="43">
        <v>7398.4</v>
      </c>
      <c r="AC32" s="50">
        <v>30017.01</v>
      </c>
      <c r="AD32" s="51">
        <f>AC32-(AE32*AB32)</f>
        <v>1.190399780170992E-5</v>
      </c>
      <c r="AE32" s="52">
        <f>ROUND(AC32/AB32,8)</f>
        <v>4.05722994</v>
      </c>
      <c r="AF32" s="43">
        <v>7555.2</v>
      </c>
      <c r="AG32" s="50">
        <v>30646.11</v>
      </c>
      <c r="AH32" s="51">
        <f>AG32-(AI32*AF32)</f>
        <v>-1.113599500968121E-5</v>
      </c>
      <c r="AI32" s="52">
        <f>ROUND(AG32/AF32,8)</f>
        <v>4.0562936799999996</v>
      </c>
      <c r="AJ32" s="43">
        <v>7313.6</v>
      </c>
      <c r="AK32" s="50">
        <v>29676.78</v>
      </c>
      <c r="AL32" s="51">
        <f>AK32-(AM32*AJ32)</f>
        <v>-4.4800253817811608E-7</v>
      </c>
      <c r="AM32" s="52">
        <f>ROUND(AK32/AJ32,8)</f>
        <v>4.0577526800000001</v>
      </c>
      <c r="AN32" s="43">
        <v>7324.8</v>
      </c>
      <c r="AO32" s="50">
        <v>29721.72</v>
      </c>
      <c r="AP32" s="51">
        <f>AO32-(AQ32*AN32)</f>
        <v>-2.7551996026886627E-5</v>
      </c>
      <c r="AQ32" s="52">
        <f>ROUND(AO32/AN32,8)</f>
        <v>4.0576834899999996</v>
      </c>
      <c r="AR32" s="43">
        <v>4896</v>
      </c>
      <c r="AS32" s="50">
        <v>19977.21</v>
      </c>
      <c r="AT32" s="51">
        <f>AS32-(AU32*AR32)</f>
        <v>0</v>
      </c>
      <c r="AU32" s="52">
        <f>ROUND(AS32/AR32,8)</f>
        <v>4.0803124999999998</v>
      </c>
      <c r="AV32" s="43">
        <v>7788</v>
      </c>
      <c r="AW32" s="50">
        <v>31580.12</v>
      </c>
      <c r="AX32" s="51">
        <f>AW32-(AY32*AV32)</f>
        <v>1.1000000085914508E-5</v>
      </c>
      <c r="AY32" s="52">
        <f>ROUND(AW32/AV32,8)</f>
        <v>4.05497175</v>
      </c>
      <c r="AZ32" s="54"/>
      <c r="BA32" s="54"/>
    </row>
    <row r="33" spans="1:53" x14ac:dyDescent="0.55000000000000004">
      <c r="A33" s="47">
        <v>4</v>
      </c>
      <c r="B33" s="67" t="s">
        <v>62</v>
      </c>
      <c r="C33" s="68" t="s">
        <v>63</v>
      </c>
      <c r="D33" s="43">
        <v>5112.5</v>
      </c>
      <c r="E33" s="50">
        <v>21081.03</v>
      </c>
      <c r="F33" s="51">
        <f>E33-(G33*D33)</f>
        <v>4.3750005715992302E-6</v>
      </c>
      <c r="G33" s="52">
        <f>ROUND(E33/D33,8)</f>
        <v>4.1234288499999998</v>
      </c>
      <c r="H33" s="43">
        <v>5108</v>
      </c>
      <c r="I33" s="50">
        <v>20827.759999999998</v>
      </c>
      <c r="J33" s="51">
        <f>I33-(K33*H33)</f>
        <v>-2.4760000087553635E-5</v>
      </c>
      <c r="K33" s="52">
        <f>ROUND(I33/H33,8)</f>
        <v>4.07747847</v>
      </c>
      <c r="L33" s="43">
        <v>5706</v>
      </c>
      <c r="M33" s="50">
        <v>23226.98</v>
      </c>
      <c r="N33" s="51">
        <f>M33-(O33*L33)</f>
        <v>2.6599998818710446E-5</v>
      </c>
      <c r="O33" s="52">
        <f>ROUND(M33/L33,8)</f>
        <v>4.0706239000000002</v>
      </c>
      <c r="P33" s="43">
        <v>5010.5</v>
      </c>
      <c r="Q33" s="50">
        <v>20436.580000000002</v>
      </c>
      <c r="R33" s="51">
        <f>Q33-(S33*P33)</f>
        <v>1.8490001821191981E-5</v>
      </c>
      <c r="S33" s="52">
        <f>ROUND(Q33/P33,8)</f>
        <v>4.0787506200000001</v>
      </c>
      <c r="T33" s="43">
        <v>5557.04</v>
      </c>
      <c r="U33" s="50">
        <v>22629.18</v>
      </c>
      <c r="V33" s="51">
        <f>U33-(W33*T33)</f>
        <v>-1.2812797649530694E-5</v>
      </c>
      <c r="W33" s="52">
        <f>ROUND(U33/T33,8)</f>
        <v>4.0721643199999997</v>
      </c>
      <c r="X33" s="43">
        <v>5099</v>
      </c>
      <c r="Y33" s="50">
        <v>20751.54</v>
      </c>
      <c r="Z33" s="51">
        <f>Y33-(AA33*X33)</f>
        <v>-1.2599997717188671E-5</v>
      </c>
      <c r="AA33" s="52">
        <f>ROUND(Y33/X33,8)</f>
        <v>4.0697273999999997</v>
      </c>
      <c r="AB33" s="43">
        <v>5612.54</v>
      </c>
      <c r="AC33" s="50">
        <v>22851.84</v>
      </c>
      <c r="AD33" s="51">
        <f>AC33-(AE33*AB33)</f>
        <v>-2.6074012566823512E-6</v>
      </c>
      <c r="AE33" s="52">
        <f>ROUND(AC33/AB33,8)</f>
        <v>4.07156831</v>
      </c>
      <c r="AF33" s="43">
        <v>5695.5</v>
      </c>
      <c r="AG33" s="50">
        <v>23184.86</v>
      </c>
      <c r="AH33" s="51">
        <f>AG33-(AI33*AF33)</f>
        <v>2.7634996513370425E-5</v>
      </c>
      <c r="AI33" s="52">
        <f>ROUND(AG33/AF33,8)</f>
        <v>4.0707330300000004</v>
      </c>
      <c r="AJ33" s="43">
        <v>5650.5</v>
      </c>
      <c r="AK33" s="50">
        <v>23004.32</v>
      </c>
      <c r="AL33" s="51">
        <f>AK33-(AM33*AJ33)</f>
        <v>-7.3900009738281369E-6</v>
      </c>
      <c r="AM33" s="52">
        <f>ROUND(AK33/AJ33,8)</f>
        <v>4.0712007799999999</v>
      </c>
      <c r="AN33" s="43">
        <v>5777.5</v>
      </c>
      <c r="AO33" s="50">
        <v>23513.85</v>
      </c>
      <c r="AP33" s="51">
        <f>AO33-(AQ33*AN33)</f>
        <v>-2.3200002033263445E-5</v>
      </c>
      <c r="AQ33" s="52">
        <f>ROUND(AO33/AN33,8)</f>
        <v>4.0699004800000003</v>
      </c>
      <c r="AR33" s="43">
        <v>5178</v>
      </c>
      <c r="AS33" s="50">
        <v>21108.62</v>
      </c>
      <c r="AT33" s="51">
        <f>AS33-(AU33*AR33)</f>
        <v>9.0800022007897496E-6</v>
      </c>
      <c r="AU33" s="52">
        <f>ROUND(AS33/AR33,8)</f>
        <v>4.0765971399999996</v>
      </c>
      <c r="AV33" s="43">
        <v>5687</v>
      </c>
      <c r="AW33" s="50">
        <v>23150.77</v>
      </c>
      <c r="AX33" s="51">
        <f>AW33-(AY33*AV33)</f>
        <v>-2.9100010578986257E-6</v>
      </c>
      <c r="AY33" s="52">
        <f>ROUND(AW33/AV33,8)</f>
        <v>4.0708229300000003</v>
      </c>
      <c r="AZ33" s="54"/>
      <c r="BA33" s="54"/>
    </row>
    <row r="34" spans="1:53" hidden="1" x14ac:dyDescent="0.55000000000000004">
      <c r="A34" s="47">
        <v>5</v>
      </c>
      <c r="B34" s="67" t="s">
        <v>59</v>
      </c>
      <c r="C34" s="68" t="s">
        <v>64</v>
      </c>
      <c r="D34" s="43" t="s">
        <v>36</v>
      </c>
      <c r="E34" s="43" t="s">
        <v>36</v>
      </c>
      <c r="F34" s="43" t="s">
        <v>36</v>
      </c>
      <c r="G34" s="43" t="s">
        <v>36</v>
      </c>
      <c r="H34" s="43" t="s">
        <v>36</v>
      </c>
      <c r="I34" s="43" t="s">
        <v>36</v>
      </c>
      <c r="J34" s="43" t="s">
        <v>36</v>
      </c>
      <c r="K34" s="43" t="s">
        <v>36</v>
      </c>
      <c r="L34" s="43" t="s">
        <v>36</v>
      </c>
      <c r="M34" s="43" t="s">
        <v>36</v>
      </c>
      <c r="N34" s="43" t="s">
        <v>36</v>
      </c>
      <c r="O34" s="43" t="s">
        <v>36</v>
      </c>
      <c r="P34" s="43" t="s">
        <v>36</v>
      </c>
      <c r="Q34" s="43" t="s">
        <v>36</v>
      </c>
      <c r="R34" s="43" t="s">
        <v>36</v>
      </c>
      <c r="S34" s="43" t="s">
        <v>36</v>
      </c>
      <c r="T34" s="43" t="s">
        <v>36</v>
      </c>
      <c r="U34" s="43" t="s">
        <v>36</v>
      </c>
      <c r="V34" s="43" t="s">
        <v>36</v>
      </c>
      <c r="W34" s="43" t="s">
        <v>36</v>
      </c>
      <c r="X34" s="43" t="s">
        <v>36</v>
      </c>
      <c r="Y34" s="43" t="s">
        <v>36</v>
      </c>
      <c r="Z34" s="43" t="s">
        <v>36</v>
      </c>
      <c r="AA34" s="43" t="s">
        <v>36</v>
      </c>
      <c r="AB34" s="43" t="s">
        <v>36</v>
      </c>
      <c r="AC34" s="43" t="s">
        <v>36</v>
      </c>
      <c r="AD34" s="43" t="s">
        <v>36</v>
      </c>
      <c r="AE34" s="43" t="s">
        <v>36</v>
      </c>
      <c r="AF34" s="43" t="s">
        <v>36</v>
      </c>
      <c r="AG34" s="43" t="s">
        <v>36</v>
      </c>
      <c r="AH34" s="43" t="s">
        <v>36</v>
      </c>
      <c r="AI34" s="43" t="s">
        <v>36</v>
      </c>
      <c r="AJ34" s="43" t="s">
        <v>36</v>
      </c>
      <c r="AK34" s="43" t="s">
        <v>36</v>
      </c>
      <c r="AL34" s="43" t="s">
        <v>36</v>
      </c>
      <c r="AM34" s="43" t="s">
        <v>36</v>
      </c>
      <c r="AN34" s="43" t="s">
        <v>36</v>
      </c>
      <c r="AO34" s="43" t="s">
        <v>36</v>
      </c>
      <c r="AP34" s="43" t="s">
        <v>36</v>
      </c>
      <c r="AQ34" s="43" t="s">
        <v>36</v>
      </c>
      <c r="AR34" s="43" t="s">
        <v>36</v>
      </c>
      <c r="AS34" s="43" t="s">
        <v>36</v>
      </c>
      <c r="AT34" s="43" t="s">
        <v>36</v>
      </c>
      <c r="AU34" s="43" t="s">
        <v>36</v>
      </c>
      <c r="AV34" s="43" t="s">
        <v>36</v>
      </c>
      <c r="AW34" s="43" t="s">
        <v>36</v>
      </c>
      <c r="AX34" s="43" t="s">
        <v>36</v>
      </c>
      <c r="AY34" s="43" t="s">
        <v>36</v>
      </c>
      <c r="AZ34" s="54"/>
      <c r="BA34" s="54"/>
    </row>
    <row r="35" spans="1:53" x14ac:dyDescent="0.55000000000000004">
      <c r="A35" s="55" t="s">
        <v>35</v>
      </c>
      <c r="B35" s="56"/>
      <c r="C35" s="57"/>
      <c r="D35" s="58">
        <f>SUM(D30:D33)</f>
        <v>33152.65</v>
      </c>
      <c r="E35" s="46">
        <f t="shared" ref="E35" si="15">SUM(E30:E33)</f>
        <v>137971.72</v>
      </c>
      <c r="F35" s="43" t="s">
        <v>36</v>
      </c>
      <c r="G35" s="63" t="s">
        <v>36</v>
      </c>
      <c r="H35" s="58">
        <f t="shared" ref="H35:I35" si="16">SUM(H30:H33)</f>
        <v>31772.059999999998</v>
      </c>
      <c r="I35" s="46">
        <f t="shared" si="16"/>
        <v>133363.37</v>
      </c>
      <c r="J35" s="43" t="s">
        <v>36</v>
      </c>
      <c r="K35" s="63" t="s">
        <v>36</v>
      </c>
      <c r="L35" s="58">
        <f t="shared" ref="L35:M35" si="17">SUM(L30:L33)</f>
        <v>31304</v>
      </c>
      <c r="M35" s="46">
        <f t="shared" si="17"/>
        <v>131862.22</v>
      </c>
      <c r="N35" s="43" t="s">
        <v>36</v>
      </c>
      <c r="O35" s="63" t="s">
        <v>36</v>
      </c>
      <c r="P35" s="58">
        <f t="shared" ref="P35:U35" si="18">SUM(P30:P33)</f>
        <v>24735.46</v>
      </c>
      <c r="Q35" s="46">
        <f t="shared" si="18"/>
        <v>105549.42</v>
      </c>
      <c r="R35" s="51"/>
      <c r="S35" s="63" t="s">
        <v>36</v>
      </c>
      <c r="T35" s="45">
        <f t="shared" si="18"/>
        <v>25915.860000000004</v>
      </c>
      <c r="U35" s="46">
        <f t="shared" si="18"/>
        <v>109158.79999999999</v>
      </c>
      <c r="V35" s="51"/>
      <c r="W35" s="63" t="s">
        <v>36</v>
      </c>
      <c r="X35" s="58">
        <f>SUM(X30:X33)</f>
        <v>24965.670000000002</v>
      </c>
      <c r="Y35" s="46">
        <f t="shared" ref="Y35:AW35" si="19">SUM(Y30:Y33)</f>
        <v>105782.43000000002</v>
      </c>
      <c r="Z35" s="51"/>
      <c r="AA35" s="63" t="s">
        <v>36</v>
      </c>
      <c r="AB35" s="58">
        <f t="shared" si="19"/>
        <v>34128.35</v>
      </c>
      <c r="AC35" s="46">
        <f t="shared" si="19"/>
        <v>144479.92000000001</v>
      </c>
      <c r="AD35" s="51"/>
      <c r="AE35" s="63" t="s">
        <v>36</v>
      </c>
      <c r="AF35" s="58">
        <f t="shared" si="19"/>
        <v>33927.710000000006</v>
      </c>
      <c r="AG35" s="46">
        <f t="shared" si="19"/>
        <v>145129.33000000002</v>
      </c>
      <c r="AH35" s="51"/>
      <c r="AI35" s="63" t="s">
        <v>36</v>
      </c>
      <c r="AJ35" s="58">
        <f t="shared" si="19"/>
        <v>35660.36</v>
      </c>
      <c r="AK35" s="46">
        <f t="shared" si="19"/>
        <v>154228.88</v>
      </c>
      <c r="AL35" s="51"/>
      <c r="AM35" s="63" t="s">
        <v>36</v>
      </c>
      <c r="AN35" s="45">
        <f t="shared" si="19"/>
        <v>33842.759999999995</v>
      </c>
      <c r="AO35" s="46">
        <f t="shared" si="19"/>
        <v>143424.81</v>
      </c>
      <c r="AP35" s="51"/>
      <c r="AQ35" s="63" t="s">
        <v>36</v>
      </c>
      <c r="AR35" s="58">
        <f t="shared" si="19"/>
        <v>30074.11</v>
      </c>
      <c r="AS35" s="46">
        <f t="shared" si="19"/>
        <v>125857.47999999998</v>
      </c>
      <c r="AT35" s="51"/>
      <c r="AU35" s="63" t="s">
        <v>36</v>
      </c>
      <c r="AV35" s="45">
        <f t="shared" si="19"/>
        <v>34385.339999999997</v>
      </c>
      <c r="AW35" s="46">
        <f t="shared" si="19"/>
        <v>143438.94</v>
      </c>
      <c r="AX35" s="51"/>
      <c r="AY35" s="63" t="s">
        <v>36</v>
      </c>
      <c r="AZ35" s="45">
        <f>D35+H35+L35+P35+T35+X35+AB35+AF35+AJ35+AN35+AR35+AV35</f>
        <v>373864.32999999996</v>
      </c>
      <c r="BA35" s="46">
        <f>E35+I35+M35+Q35+U35+Y35+AC35+AG35+AK35+AO35+AS35+AW35</f>
        <v>1580247.3199999998</v>
      </c>
    </row>
    <row r="36" spans="1:53" x14ac:dyDescent="0.55000000000000004">
      <c r="A36" s="69"/>
      <c r="C36" s="70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Y36" s="52"/>
      <c r="AZ36" s="54"/>
      <c r="BA36" s="54"/>
    </row>
    <row r="37" spans="1:53" x14ac:dyDescent="0.55000000000000004">
      <c r="A37" s="55" t="s">
        <v>65</v>
      </c>
      <c r="B37" s="56"/>
      <c r="C37" s="57"/>
      <c r="D37" s="58">
        <f>D8+D10+D12+D14+D19+D23+D28+D35</f>
        <v>1048341.2699999999</v>
      </c>
      <c r="E37" s="46">
        <f>E8+E10+E12+E14+E19+E23+E28+E35</f>
        <v>3970036.0100000002</v>
      </c>
      <c r="G37" s="63" t="s">
        <v>36</v>
      </c>
      <c r="H37" s="58">
        <f>H8+H10+H12+H14+H19+H23+H28+H35</f>
        <v>1077360.1399999999</v>
      </c>
      <c r="I37" s="46">
        <f>I8+I10+I12+I14+I19+I23+I28+I35</f>
        <v>4146498.2</v>
      </c>
      <c r="K37" s="63" t="s">
        <v>36</v>
      </c>
      <c r="L37" s="58">
        <f>L8+L10+L12+L14+L19+L23+L28+L35</f>
        <v>1121316.02</v>
      </c>
      <c r="M37" s="46">
        <f>M8+M10+M12+M14+M19+M23+M28+M35</f>
        <v>4334950.08</v>
      </c>
      <c r="O37" s="63" t="s">
        <v>36</v>
      </c>
      <c r="P37" s="58">
        <f>P8+P10+P12+P14+P19+P23+P28+P35</f>
        <v>946801.23</v>
      </c>
      <c r="Q37" s="46">
        <f>Q8+Q10+Q12+Q14+Q19+Q23+Q28+Q35</f>
        <v>3661140.56</v>
      </c>
      <c r="R37" s="51"/>
      <c r="S37" s="63" t="s">
        <v>36</v>
      </c>
      <c r="T37" s="58">
        <f>T8+T10+T12+T14+T19+T23+T28+T35</f>
        <v>1079529.6400000001</v>
      </c>
      <c r="U37" s="46">
        <f>U8+U10+U12+U14+U19+U23+U28+U35</f>
        <v>4172997.8</v>
      </c>
      <c r="V37" s="51"/>
      <c r="W37" s="63" t="s">
        <v>36</v>
      </c>
      <c r="X37" s="58">
        <f>X8+X10+X12+X14+X19+X23+X28+X35</f>
        <v>1227440.5999999999</v>
      </c>
      <c r="Y37" s="46">
        <f>Y8+Y10+Y12+Y14+Y19+Y23+Y28+Y35</f>
        <v>4717784.1999999993</v>
      </c>
      <c r="Z37" s="51"/>
      <c r="AA37" s="63" t="s">
        <v>36</v>
      </c>
      <c r="AB37" s="58">
        <f>AB8+AB10+AB12+AB14+AB19+AB23+AB28+AB35</f>
        <v>1387921.4200000002</v>
      </c>
      <c r="AC37" s="46">
        <f>AC8+AC10+AC12+AC14+AC19+AC23+AC28+AC35</f>
        <v>5360695.3599999994</v>
      </c>
      <c r="AD37" s="51"/>
      <c r="AE37" s="63" t="s">
        <v>36</v>
      </c>
      <c r="AF37" s="58">
        <f>AF8+AF10+AF12+AF14+AF19+AF23+AF28+AF35</f>
        <v>1372299.96</v>
      </c>
      <c r="AG37" s="46">
        <f>AG8+AG10+AG12+AG14+AG19+AG23+AG28+AG35</f>
        <v>5334023.4000000013</v>
      </c>
      <c r="AH37" s="51"/>
      <c r="AI37" s="63" t="s">
        <v>36</v>
      </c>
      <c r="AJ37" s="58">
        <f>AJ8+AJ10+AJ12+AJ14+AJ19+AJ23+AJ28+AJ35</f>
        <v>1400949.37</v>
      </c>
      <c r="AK37" s="46">
        <f>AK8+AK10+AK12+AK14+AK19+AK23+AK28+AK35</f>
        <v>5406317.8899999997</v>
      </c>
      <c r="AL37" s="51"/>
      <c r="AM37" s="63" t="s">
        <v>36</v>
      </c>
      <c r="AN37" s="58">
        <f>AN8+AN10+AN12+AN14+AN19+AN23+AN28+AN35</f>
        <v>1288774.3700000001</v>
      </c>
      <c r="AO37" s="46">
        <f>AO8+AO10+AO12+AO14+AO19+AO23+AO28+AO35</f>
        <v>4949316.25</v>
      </c>
      <c r="AP37" s="51"/>
      <c r="AQ37" s="63" t="s">
        <v>36</v>
      </c>
      <c r="AR37" s="58">
        <f>AR8+AR10+AR12+AR14+AR19+AR23+AR28+AR35</f>
        <v>989148.49</v>
      </c>
      <c r="AS37" s="46">
        <f>AS8+AS10+AS12+AS14+AS19+AS23+AS28+AS35</f>
        <v>3849048.3099999996</v>
      </c>
      <c r="AT37" s="51"/>
      <c r="AU37" s="63" t="s">
        <v>36</v>
      </c>
      <c r="AV37" s="58">
        <f>AV8+AV10+AV12+AV14+AV19+AV23+AV28+AV35</f>
        <v>1083500.78</v>
      </c>
      <c r="AW37" s="46">
        <f>AW8+AW10+AW12+AW14+AW19+AW23+AW28+AW35</f>
        <v>4003260.8400000003</v>
      </c>
      <c r="AX37" s="51"/>
      <c r="AY37" s="63" t="s">
        <v>36</v>
      </c>
      <c r="AZ37" s="45">
        <f>D37+H37+L37+P37+T37+X37+AB37+AF37+AJ37+AN37+AR37+AV37</f>
        <v>14023383.289999999</v>
      </c>
      <c r="BA37" s="46">
        <f>E37+I37+M37+Q37+U37+Y37+AC37+AG37+AK37+AO37+AS37+AW37</f>
        <v>53906068.900000006</v>
      </c>
    </row>
    <row r="38" spans="1:53" x14ac:dyDescent="0.55000000000000004"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54"/>
      <c r="BA38" s="54"/>
    </row>
    <row r="39" spans="1:53" x14ac:dyDescent="0.55000000000000004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Z39" s="12"/>
      <c r="AA39" s="12"/>
      <c r="AD39" s="12"/>
      <c r="AE39" s="12"/>
      <c r="AH39" s="12"/>
      <c r="AI39" s="12"/>
      <c r="AL39" s="12"/>
      <c r="AM39" s="12"/>
      <c r="AP39" s="12"/>
      <c r="AQ39" s="12"/>
      <c r="AT39" s="12"/>
      <c r="AU39" s="12"/>
      <c r="AX39" s="12"/>
      <c r="AY39" s="12"/>
      <c r="AZ39" s="54"/>
      <c r="BA39" s="54"/>
    </row>
    <row r="40" spans="1:53" x14ac:dyDescent="0.55000000000000004">
      <c r="AZ40" s="54"/>
      <c r="BA40" s="54"/>
    </row>
  </sheetData>
  <autoFilter ref="A3:M3"/>
  <pageMargins left="0.55118110236220474" right="0.15748031496062992" top="0.51181102362204722" bottom="0.78740157480314965" header="0.51181102362204722" footer="0.51181102362204722"/>
  <pageSetup paperSize="9" orientation="landscape" r:id="rId1"/>
  <headerFooter alignWithMargins="0">
    <oddFooter>&amp;R&amp;"Angsana New,ธรรมดา"งานอนุรักษ์พลังงานและสิ่งแวดล้อม.
นายสุรเดช  คิดการงาน (ผอส.04244)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2561-บิลค่าไฟฟ้า</vt:lpstr>
      <vt:lpstr>'2561-บิลค่าไฟฟ้า'!Print_Titles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2022-04-21T09:05:22Z</dcterms:created>
  <dcterms:modified xsi:type="dcterms:W3CDTF">2022-05-30T02:16:14Z</dcterms:modified>
</cp:coreProperties>
</file>